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6B76E59B-232B-4574-82B7-2EF97B3921FD}"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91" i="12" l="1"/>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S28" i="10"/>
  <c r="S27" i="10"/>
  <c r="S26" i="10"/>
  <c r="S25" i="10"/>
  <c r="S24" i="10"/>
  <c r="S23" i="10"/>
  <c r="S22" i="10"/>
  <c r="S21" i="10"/>
  <c r="S20" i="10"/>
  <c r="S19" i="10"/>
  <c r="S18" i="10"/>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U1755" i="10"/>
  <c r="H1755" i="10"/>
  <c r="G1755" i="10"/>
  <c r="AR1754" i="10"/>
  <c r="W1754" i="10"/>
  <c r="V1754" i="10"/>
  <c r="U1754" i="10"/>
  <c r="I1754" i="10" s="1"/>
  <c r="J1754" i="10" s="1"/>
  <c r="K1754" i="10" s="1"/>
  <c r="H1754" i="10"/>
  <c r="G1754" i="10"/>
  <c r="AR1753" i="10"/>
  <c r="W1753" i="10"/>
  <c r="V1753" i="10"/>
  <c r="U1753" i="10"/>
  <c r="I1753" i="10" s="1"/>
  <c r="J1753" i="10" s="1"/>
  <c r="K1753" i="10" s="1"/>
  <c r="H1753" i="10"/>
  <c r="G1753" i="10"/>
  <c r="AR1752" i="10"/>
  <c r="W1752" i="10"/>
  <c r="V1752" i="10"/>
  <c r="U1752" i="10"/>
  <c r="H1752" i="10"/>
  <c r="G1752" i="10"/>
  <c r="AR1751" i="10"/>
  <c r="W1751" i="10"/>
  <c r="V1751" i="10"/>
  <c r="U1751" i="10"/>
  <c r="I1751" i="10" s="1"/>
  <c r="J1751" i="10" s="1"/>
  <c r="K1751" i="10" s="1"/>
  <c r="H1751" i="10"/>
  <c r="G1751" i="10"/>
  <c r="AR1750" i="10"/>
  <c r="W1750" i="10"/>
  <c r="V1750" i="10"/>
  <c r="U1750" i="10"/>
  <c r="I1750" i="10" s="1"/>
  <c r="J1750" i="10" s="1"/>
  <c r="K1750" i="10" s="1"/>
  <c r="H1750" i="10"/>
  <c r="G1750" i="10"/>
  <c r="AR1749" i="10"/>
  <c r="W1749" i="10"/>
  <c r="V1749" i="10"/>
  <c r="U1749" i="10"/>
  <c r="I1749" i="10" s="1"/>
  <c r="J1749" i="10" s="1"/>
  <c r="K1749" i="10" s="1"/>
  <c r="H1749" i="10"/>
  <c r="G1749" i="10"/>
  <c r="AR1748" i="10"/>
  <c r="W1748" i="10"/>
  <c r="V1748" i="10"/>
  <c r="U1748" i="10"/>
  <c r="I1748" i="10" s="1"/>
  <c r="J1748" i="10" s="1"/>
  <c r="K1748" i="10" s="1"/>
  <c r="H1748" i="10"/>
  <c r="G1748" i="10"/>
  <c r="AR1747" i="10"/>
  <c r="W1747" i="10"/>
  <c r="V1747" i="10"/>
  <c r="U1747" i="10"/>
  <c r="H1747" i="10"/>
  <c r="G1747" i="10"/>
  <c r="AR1746" i="10"/>
  <c r="W1746" i="10"/>
  <c r="V1746" i="10"/>
  <c r="U1746" i="10"/>
  <c r="I1746" i="10"/>
  <c r="J1746" i="10" s="1"/>
  <c r="K1746" i="10" s="1"/>
  <c r="H1746" i="10"/>
  <c r="G1746" i="10"/>
  <c r="AR1745" i="10"/>
  <c r="W1745" i="10"/>
  <c r="V1745" i="10"/>
  <c r="U1745" i="10"/>
  <c r="I1745" i="10" s="1"/>
  <c r="J1745" i="10" s="1"/>
  <c r="K1745" i="10" s="1"/>
  <c r="H1745" i="10"/>
  <c r="G1745" i="10"/>
  <c r="AR1744" i="10"/>
  <c r="W1744" i="10"/>
  <c r="V1744" i="10"/>
  <c r="U1744" i="10"/>
  <c r="H1744" i="10"/>
  <c r="G1744" i="10"/>
  <c r="AM1743" i="10"/>
  <c r="AL1743" i="10" s="1"/>
  <c r="AK1743" i="10"/>
  <c r="V1743" i="10"/>
  <c r="U1743" i="10"/>
  <c r="H1743" i="10"/>
  <c r="G1743" i="10"/>
  <c r="F1743" i="10"/>
  <c r="AM1742" i="10"/>
  <c r="AL1742" i="10" s="1"/>
  <c r="V1742" i="10"/>
  <c r="U1742" i="10"/>
  <c r="H1742" i="10"/>
  <c r="G1742" i="10"/>
  <c r="F1742" i="10"/>
  <c r="AM1741" i="10"/>
  <c r="AK1741" i="10" s="1"/>
  <c r="V1741" i="10"/>
  <c r="U1741" i="10"/>
  <c r="H1741" i="10"/>
  <c r="G1741" i="10"/>
  <c r="F1741" i="10"/>
  <c r="AM1740" i="10"/>
  <c r="AK1740" i="10" s="1"/>
  <c r="V1740" i="10"/>
  <c r="U1740" i="10"/>
  <c r="H1740" i="10"/>
  <c r="G1740" i="10"/>
  <c r="F1740" i="10"/>
  <c r="AM1739" i="10"/>
  <c r="AL1739" i="10" s="1"/>
  <c r="V1739" i="10"/>
  <c r="U1739" i="10"/>
  <c r="H1739" i="10"/>
  <c r="G1739" i="10"/>
  <c r="F1739" i="10"/>
  <c r="AM1738" i="10"/>
  <c r="AL1738" i="10" s="1"/>
  <c r="V1738" i="10"/>
  <c r="U1738" i="10"/>
  <c r="H1738" i="10"/>
  <c r="G1738" i="10"/>
  <c r="F1738" i="10"/>
  <c r="AM1737" i="10"/>
  <c r="AK1737" i="10" s="1"/>
  <c r="V1737" i="10"/>
  <c r="U1737" i="10"/>
  <c r="H1737" i="10"/>
  <c r="G1737" i="10"/>
  <c r="F1737" i="10"/>
  <c r="AM1736" i="10"/>
  <c r="AL1736" i="10" s="1"/>
  <c r="V1736" i="10"/>
  <c r="U1736" i="10"/>
  <c r="H1736" i="10"/>
  <c r="G1736" i="10"/>
  <c r="F1736" i="10"/>
  <c r="AM1735" i="10"/>
  <c r="AL1735" i="10" s="1"/>
  <c r="V1735" i="10"/>
  <c r="U1735" i="10"/>
  <c r="H1735" i="10"/>
  <c r="G1735" i="10"/>
  <c r="F1735" i="10"/>
  <c r="AM1734" i="10"/>
  <c r="AL1734" i="10" s="1"/>
  <c r="V1734" i="10"/>
  <c r="U1734" i="10"/>
  <c r="H1734" i="10"/>
  <c r="G1734" i="10"/>
  <c r="F1734" i="10"/>
  <c r="AM1733" i="10"/>
  <c r="AK1733" i="10" s="1"/>
  <c r="V1733" i="10"/>
  <c r="U1733" i="10"/>
  <c r="H1733" i="10"/>
  <c r="G1733" i="10"/>
  <c r="F1733" i="10"/>
  <c r="AM1732" i="10"/>
  <c r="AK1732" i="10" s="1"/>
  <c r="V1732" i="10"/>
  <c r="U1732" i="10"/>
  <c r="H1732" i="10"/>
  <c r="G1732" i="10"/>
  <c r="F1732" i="10"/>
  <c r="AR1731" i="10"/>
  <c r="AM1731" i="10"/>
  <c r="AK1731" i="10" s="1"/>
  <c r="X1731" i="10"/>
  <c r="V1731" i="10"/>
  <c r="U1731" i="10"/>
  <c r="H1731" i="10"/>
  <c r="G1731" i="10"/>
  <c r="F1731" i="10"/>
  <c r="AR1730" i="10"/>
  <c r="AM1730" i="10"/>
  <c r="AL1730" i="10" s="1"/>
  <c r="X1730" i="10"/>
  <c r="V1730" i="10"/>
  <c r="U1730" i="10"/>
  <c r="H1730" i="10"/>
  <c r="G1730" i="10"/>
  <c r="F1730" i="10"/>
  <c r="AR1729" i="10"/>
  <c r="AM1729" i="10"/>
  <c r="AL1729" i="10" s="1"/>
  <c r="X1729" i="10"/>
  <c r="V1729" i="10"/>
  <c r="U1729" i="10"/>
  <c r="H1729" i="10"/>
  <c r="G1729" i="10"/>
  <c r="F1729" i="10"/>
  <c r="AR1728" i="10"/>
  <c r="AM1728" i="10"/>
  <c r="AK1728" i="10" s="1"/>
  <c r="X1728" i="10"/>
  <c r="V1728" i="10"/>
  <c r="U1728" i="10"/>
  <c r="H1728" i="10"/>
  <c r="G1728" i="10"/>
  <c r="F1728" i="10"/>
  <c r="AM1727" i="10"/>
  <c r="AL1727" i="10" s="1"/>
  <c r="X1727" i="10"/>
  <c r="V1727" i="10"/>
  <c r="U1727" i="10"/>
  <c r="H1727" i="10"/>
  <c r="G1727" i="10"/>
  <c r="F1727" i="10"/>
  <c r="AM1726" i="10"/>
  <c r="AL1726" i="10" s="1"/>
  <c r="X1726" i="10"/>
  <c r="V1726" i="10"/>
  <c r="U1726" i="10"/>
  <c r="H1726" i="10"/>
  <c r="G1726" i="10"/>
  <c r="F1726" i="10"/>
  <c r="AM1725" i="10"/>
  <c r="AL1725" i="10" s="1"/>
  <c r="X1725" i="10"/>
  <c r="V1725" i="10"/>
  <c r="U1725" i="10"/>
  <c r="H1725" i="10"/>
  <c r="G1725" i="10"/>
  <c r="F1725" i="10"/>
  <c r="AM1724" i="10"/>
  <c r="AL1724" i="10" s="1"/>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AM1719" i="10"/>
  <c r="AL1719" i="10" s="1"/>
  <c r="X1719" i="10"/>
  <c r="V1719" i="10"/>
  <c r="U1719" i="10"/>
  <c r="H1719" i="10"/>
  <c r="G1719" i="10"/>
  <c r="F1719" i="10"/>
  <c r="AM1718" i="10"/>
  <c r="AL1718" i="10" s="1"/>
  <c r="X1718" i="10"/>
  <c r="V1718" i="10"/>
  <c r="U1718" i="10"/>
  <c r="H1718" i="10"/>
  <c r="G1718" i="10"/>
  <c r="F1718" i="10"/>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AM1711" i="10"/>
  <c r="AL1711" i="10" s="1"/>
  <c r="X1711" i="10"/>
  <c r="V1711" i="10"/>
  <c r="U1711" i="10"/>
  <c r="H1711" i="10"/>
  <c r="G1711" i="10"/>
  <c r="F1711" i="10"/>
  <c r="AM1710" i="10"/>
  <c r="AL1710" i="10" s="1"/>
  <c r="X1710" i="10"/>
  <c r="V1710" i="10"/>
  <c r="U1710" i="10"/>
  <c r="H1710" i="10"/>
  <c r="G1710" i="10"/>
  <c r="F1710" i="10"/>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AM1703" i="10"/>
  <c r="X1703" i="10"/>
  <c r="V1703" i="10"/>
  <c r="U1703" i="10"/>
  <c r="H1703" i="10"/>
  <c r="G1703" i="10"/>
  <c r="F1703" i="10"/>
  <c r="AM1702" i="10"/>
  <c r="X1702" i="10"/>
  <c r="V1702" i="10"/>
  <c r="U1702" i="10"/>
  <c r="H1702" i="10"/>
  <c r="G1702" i="10"/>
  <c r="F1702" i="10"/>
  <c r="AM1701" i="10"/>
  <c r="X1701" i="10"/>
  <c r="V1701" i="10"/>
  <c r="U1701" i="10"/>
  <c r="H1701" i="10"/>
  <c r="G1701" i="10"/>
  <c r="F1701" i="10"/>
  <c r="AM1700" i="10"/>
  <c r="X1700" i="10"/>
  <c r="V1700" i="10"/>
  <c r="U1700" i="10"/>
  <c r="H1700" i="10"/>
  <c r="G1700" i="10"/>
  <c r="F1700" i="10"/>
  <c r="BL1699" i="10"/>
  <c r="V1699" i="10"/>
  <c r="U1699" i="10"/>
  <c r="H1699" i="10"/>
  <c r="G1699" i="10"/>
  <c r="F1699" i="10"/>
  <c r="BL1698" i="10"/>
  <c r="V1698" i="10"/>
  <c r="U1698" i="10"/>
  <c r="H1698" i="10"/>
  <c r="G1698" i="10"/>
  <c r="F1698" i="10"/>
  <c r="BL1697" i="10"/>
  <c r="V1697" i="10"/>
  <c r="U1697" i="10"/>
  <c r="H1697" i="10"/>
  <c r="G1697" i="10"/>
  <c r="F1697" i="10"/>
  <c r="BL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E1694" i="10"/>
  <c r="G1694" i="10" s="1"/>
  <c r="AM1693" i="10"/>
  <c r="AL1693" i="10"/>
  <c r="AK1693" i="10"/>
  <c r="V1693" i="10"/>
  <c r="U1693" i="10"/>
  <c r="E1693" i="10"/>
  <c r="V1692" i="10"/>
  <c r="U1692" i="10"/>
  <c r="H1692" i="10"/>
  <c r="G1692" i="10"/>
  <c r="F1692" i="10"/>
  <c r="V1691" i="10"/>
  <c r="U1691" i="10"/>
  <c r="H1691" i="10"/>
  <c r="G1691" i="10"/>
  <c r="F1691" i="10"/>
  <c r="BL1690" i="10"/>
  <c r="AO1690" i="10"/>
  <c r="AK1690" i="10"/>
  <c r="V1690" i="10"/>
  <c r="U1690" i="10"/>
  <c r="H1690" i="10"/>
  <c r="G1690" i="10"/>
  <c r="F1690" i="10"/>
  <c r="BL1689" i="10"/>
  <c r="AO1689" i="10"/>
  <c r="AK1689" i="10"/>
  <c r="V1689" i="10"/>
  <c r="U1689" i="10"/>
  <c r="H1689" i="10"/>
  <c r="G1689" i="10"/>
  <c r="F1689" i="10"/>
  <c r="BL1688" i="10"/>
  <c r="AO1688" i="10"/>
  <c r="AK1688" i="10"/>
  <c r="V1688" i="10"/>
  <c r="U1688" i="10"/>
  <c r="H1688" i="10"/>
  <c r="G1688" i="10"/>
  <c r="F1688" i="10"/>
  <c r="BL1687" i="10"/>
  <c r="AO1687" i="10"/>
  <c r="AK1687" i="10"/>
  <c r="V1687" i="10"/>
  <c r="U1687" i="10"/>
  <c r="H1687" i="10"/>
  <c r="G1687" i="10"/>
  <c r="F1687" i="10"/>
  <c r="BL1686" i="10"/>
  <c r="AO1686" i="10"/>
  <c r="AK1686" i="10"/>
  <c r="V1686" i="10"/>
  <c r="U1686" i="10"/>
  <c r="H1686" i="10"/>
  <c r="G1686" i="10"/>
  <c r="F1686" i="10"/>
  <c r="BL1685" i="10"/>
  <c r="AO1685" i="10"/>
  <c r="AK1685" i="10"/>
  <c r="V1685" i="10"/>
  <c r="U1685" i="10"/>
  <c r="H1685" i="10"/>
  <c r="G1685" i="10"/>
  <c r="F1685" i="10"/>
  <c r="BL1684" i="10"/>
  <c r="AO1684" i="10"/>
  <c r="AK1684" i="10"/>
  <c r="V1684" i="10"/>
  <c r="U1684" i="10"/>
  <c r="H1684" i="10"/>
  <c r="G1684" i="10"/>
  <c r="F1684" i="10"/>
  <c r="BL1683" i="10"/>
  <c r="AM1683" i="10"/>
  <c r="AL1683" i="10"/>
  <c r="AK1683" i="10"/>
  <c r="V1683" i="10"/>
  <c r="U1683" i="10"/>
  <c r="H1683" i="10"/>
  <c r="G1683" i="10"/>
  <c r="F1683" i="10"/>
  <c r="BL1682" i="10"/>
  <c r="AM1682" i="10"/>
  <c r="AL1682" i="10"/>
  <c r="AK1682" i="10"/>
  <c r="V1682" i="10"/>
  <c r="U1682" i="10"/>
  <c r="H1682" i="10"/>
  <c r="G1682" i="10"/>
  <c r="F1682" i="10"/>
  <c r="BL1681" i="10"/>
  <c r="AM1681" i="10"/>
  <c r="AL1681" i="10"/>
  <c r="AK1681" i="10"/>
  <c r="V1681" i="10"/>
  <c r="U1681" i="10"/>
  <c r="H1681" i="10"/>
  <c r="G1681" i="10"/>
  <c r="F1681" i="10"/>
  <c r="BL1680" i="10"/>
  <c r="AM1680" i="10"/>
  <c r="AL1680" i="10"/>
  <c r="AK1680" i="10"/>
  <c r="V1680" i="10"/>
  <c r="U1680" i="10"/>
  <c r="H1680" i="10"/>
  <c r="G1680" i="10"/>
  <c r="F1680" i="10"/>
  <c r="BL1679" i="10"/>
  <c r="AM1679" i="10"/>
  <c r="AL1679" i="10"/>
  <c r="AK1679" i="10"/>
  <c r="V1679" i="10"/>
  <c r="U1679" i="10"/>
  <c r="H1679" i="10"/>
  <c r="G1679" i="10"/>
  <c r="F1679" i="10"/>
  <c r="BL1678" i="10"/>
  <c r="AM1678" i="10"/>
  <c r="AL1678" i="10"/>
  <c r="AK1678" i="10"/>
  <c r="V1678" i="10"/>
  <c r="U1678" i="10"/>
  <c r="H1678" i="10"/>
  <c r="G1678" i="10"/>
  <c r="F1678" i="10"/>
  <c r="BL1677" i="10"/>
  <c r="AM1677" i="10"/>
  <c r="AL1677" i="10"/>
  <c r="AK1677" i="10"/>
  <c r="V1677" i="10"/>
  <c r="U1677" i="10"/>
  <c r="H1677" i="10"/>
  <c r="G1677" i="10"/>
  <c r="F1677" i="10"/>
  <c r="BL1676" i="10"/>
  <c r="AM1676" i="10"/>
  <c r="AL1676" i="10"/>
  <c r="AK1676" i="10"/>
  <c r="V1676" i="10"/>
  <c r="U1676" i="10"/>
  <c r="H1676" i="10"/>
  <c r="G1676" i="10"/>
  <c r="F1676" i="10"/>
  <c r="BL1675" i="10"/>
  <c r="AM1675" i="10"/>
  <c r="AL1675" i="10"/>
  <c r="AK1675" i="10"/>
  <c r="V1675" i="10"/>
  <c r="U1675" i="10"/>
  <c r="H1675" i="10"/>
  <c r="G1675" i="10"/>
  <c r="F1675" i="10"/>
  <c r="BL1674" i="10"/>
  <c r="AM1674" i="10"/>
  <c r="AL1674" i="10"/>
  <c r="AK1674" i="10"/>
  <c r="V1674" i="10"/>
  <c r="U1674" i="10"/>
  <c r="H1674" i="10"/>
  <c r="G1674" i="10"/>
  <c r="F1674" i="10"/>
  <c r="BL1673" i="10"/>
  <c r="AM1673" i="10"/>
  <c r="AL1673" i="10"/>
  <c r="AK1673" i="10"/>
  <c r="V1673" i="10"/>
  <c r="U1673" i="10"/>
  <c r="H1673" i="10"/>
  <c r="G1673" i="10"/>
  <c r="F1673" i="10"/>
  <c r="BL1672" i="10"/>
  <c r="AM1672" i="10"/>
  <c r="AL1672" i="10"/>
  <c r="AK1672" i="10"/>
  <c r="V1672" i="10"/>
  <c r="U1672" i="10"/>
  <c r="H1672" i="10"/>
  <c r="G1672" i="10"/>
  <c r="F1672" i="10"/>
  <c r="I1672" i="10" s="1"/>
  <c r="J1672" i="10" s="1"/>
  <c r="K1672" i="10" s="1"/>
  <c r="BL1671" i="10"/>
  <c r="AM1671" i="10"/>
  <c r="AL1671" i="10"/>
  <c r="AK1671" i="10"/>
  <c r="V1671" i="10"/>
  <c r="U1671" i="10"/>
  <c r="H1671" i="10"/>
  <c r="G1671" i="10"/>
  <c r="F1671" i="10"/>
  <c r="BL1670" i="10"/>
  <c r="AM1670" i="10"/>
  <c r="AL1670" i="10"/>
  <c r="AK1670" i="10"/>
  <c r="V1670" i="10"/>
  <c r="U1670" i="10"/>
  <c r="H1670" i="10"/>
  <c r="G1670" i="10"/>
  <c r="F1670" i="10"/>
  <c r="BL1669" i="10"/>
  <c r="AM1669" i="10"/>
  <c r="AL1669" i="10"/>
  <c r="AK1669" i="10"/>
  <c r="V1669" i="10"/>
  <c r="U1669" i="10"/>
  <c r="H1669" i="10"/>
  <c r="G1669" i="10"/>
  <c r="F1669" i="10"/>
  <c r="BL1668" i="10"/>
  <c r="AM1668" i="10"/>
  <c r="AL1668" i="10"/>
  <c r="AK1668" i="10"/>
  <c r="V1668" i="10"/>
  <c r="U1668" i="10"/>
  <c r="H1668" i="10"/>
  <c r="G1668" i="10"/>
  <c r="F1668" i="10"/>
  <c r="BL1667" i="10"/>
  <c r="V1667" i="10"/>
  <c r="U1667" i="10"/>
  <c r="H1667" i="10"/>
  <c r="G1667" i="10"/>
  <c r="BL1666" i="10"/>
  <c r="V1666" i="10"/>
  <c r="U1666" i="10"/>
  <c r="H1666" i="10"/>
  <c r="G1666" i="10"/>
  <c r="BL1665" i="10"/>
  <c r="V1665" i="10"/>
  <c r="U1665" i="10"/>
  <c r="I1665" i="10" s="1"/>
  <c r="J1665" i="10" s="1"/>
  <c r="K1665" i="10" s="1"/>
  <c r="H1665" i="10"/>
  <c r="G1665" i="10"/>
  <c r="BL1664" i="10"/>
  <c r="V1664" i="10"/>
  <c r="U1664" i="10"/>
  <c r="H1664" i="10"/>
  <c r="G1664" i="10"/>
  <c r="BL1663" i="10"/>
  <c r="V1663" i="10"/>
  <c r="U1663" i="10"/>
  <c r="I1663" i="10" s="1"/>
  <c r="J1663" i="10" s="1"/>
  <c r="K1663" i="10" s="1"/>
  <c r="H1663" i="10"/>
  <c r="G1663" i="10"/>
  <c r="BL1662" i="10"/>
  <c r="V1662" i="10"/>
  <c r="U1662" i="10"/>
  <c r="H1662" i="10"/>
  <c r="G1662" i="10"/>
  <c r="BL1661" i="10"/>
  <c r="V1661" i="10"/>
  <c r="U1661" i="10"/>
  <c r="H1661" i="10"/>
  <c r="G1661" i="10"/>
  <c r="BL1660" i="10"/>
  <c r="V1660" i="10"/>
  <c r="U1660" i="10"/>
  <c r="I1660" i="10" s="1"/>
  <c r="J1660" i="10" s="1"/>
  <c r="K1660" i="10" s="1"/>
  <c r="H1660" i="10"/>
  <c r="G1660" i="10"/>
  <c r="BL1659" i="10"/>
  <c r="V1659" i="10"/>
  <c r="U1659" i="10"/>
  <c r="H1659" i="10"/>
  <c r="G1659" i="10"/>
  <c r="BL1658" i="10"/>
  <c r="V1658" i="10"/>
  <c r="U1658" i="10"/>
  <c r="H1658" i="10"/>
  <c r="G1658" i="10"/>
  <c r="AM1657" i="10"/>
  <c r="AL1657" i="10"/>
  <c r="AK1657" i="10"/>
  <c r="X1657" i="10"/>
  <c r="V1657" i="10"/>
  <c r="U1657" i="10"/>
  <c r="H1657" i="10"/>
  <c r="G1657" i="10"/>
  <c r="F1657" i="10"/>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AM1650" i="10"/>
  <c r="AL1650" i="10"/>
  <c r="AK1650" i="10"/>
  <c r="X1650" i="10"/>
  <c r="V1650" i="10"/>
  <c r="U1650" i="10"/>
  <c r="H1650" i="10"/>
  <c r="G1650" i="10"/>
  <c r="F1650" i="10"/>
  <c r="AM1649" i="10"/>
  <c r="AL1649" i="10"/>
  <c r="AK1649" i="10"/>
  <c r="X1649" i="10"/>
  <c r="V1649" i="10"/>
  <c r="U1649" i="10"/>
  <c r="H1649" i="10"/>
  <c r="G1649" i="10"/>
  <c r="F1649" i="10"/>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H1630" i="10"/>
  <c r="G1630" i="10"/>
  <c r="F1630" i="10"/>
  <c r="X1629" i="10"/>
  <c r="V1629" i="10"/>
  <c r="U1629" i="10"/>
  <c r="H1629" i="10"/>
  <c r="G1629" i="10"/>
  <c r="F1629" i="10"/>
  <c r="BL1628" i="10"/>
  <c r="AN1628" i="10"/>
  <c r="V1628" i="10"/>
  <c r="U1628" i="10"/>
  <c r="I1628" i="10" s="1"/>
  <c r="J1628" i="10" s="1"/>
  <c r="K1628" i="10" s="1"/>
  <c r="E1628" i="10"/>
  <c r="H1628" i="10" s="1"/>
  <c r="BL1627" i="10"/>
  <c r="AN1627" i="10"/>
  <c r="V1627" i="10"/>
  <c r="U1627" i="10"/>
  <c r="E1627" i="10"/>
  <c r="G1627" i="10" s="1"/>
  <c r="BL1626" i="10"/>
  <c r="AN1626" i="10"/>
  <c r="V1626" i="10"/>
  <c r="U1626" i="10"/>
  <c r="E1626" i="10"/>
  <c r="G1626" i="10" s="1"/>
  <c r="BL1625" i="10"/>
  <c r="AN1625" i="10"/>
  <c r="V1625" i="10"/>
  <c r="U1625" i="10"/>
  <c r="I1625" i="10" s="1"/>
  <c r="J1625" i="10" s="1"/>
  <c r="K1625" i="10" s="1"/>
  <c r="E1625" i="10"/>
  <c r="G1625" i="10" s="1"/>
  <c r="BL1624" i="10"/>
  <c r="AN1624" i="10"/>
  <c r="V1624" i="10"/>
  <c r="U1624" i="10"/>
  <c r="E1624" i="10"/>
  <c r="G1624" i="10" s="1"/>
  <c r="BL1623" i="10"/>
  <c r="AN1623" i="10"/>
  <c r="V1623" i="10"/>
  <c r="U1623" i="10"/>
  <c r="I1623" i="10" s="1"/>
  <c r="J1623" i="10" s="1"/>
  <c r="K1623" i="10" s="1"/>
  <c r="E1623" i="10"/>
  <c r="G1623" i="10" s="1"/>
  <c r="BL1622" i="10"/>
  <c r="AN1622" i="10"/>
  <c r="V1622" i="10"/>
  <c r="U1622" i="10"/>
  <c r="E1622" i="10"/>
  <c r="G1622" i="10" s="1"/>
  <c r="BL1621" i="10"/>
  <c r="AN1621" i="10"/>
  <c r="V1621" i="10"/>
  <c r="U1621" i="10"/>
  <c r="E1621" i="10"/>
  <c r="G1621" i="10" s="1"/>
  <c r="AS1620" i="10"/>
  <c r="W1620" i="10"/>
  <c r="V1620" i="10"/>
  <c r="U1620" i="10"/>
  <c r="I1620" i="10" s="1"/>
  <c r="J1620" i="10" s="1"/>
  <c r="K1620" i="10" s="1"/>
  <c r="H1620" i="10"/>
  <c r="G1620" i="10"/>
  <c r="AS1619" i="10"/>
  <c r="W1619" i="10"/>
  <c r="V1619" i="10"/>
  <c r="U1619" i="10"/>
  <c r="H1619" i="10"/>
  <c r="G1619" i="10"/>
  <c r="AS1618" i="10"/>
  <c r="W1618" i="10"/>
  <c r="V1618" i="10"/>
  <c r="U1618" i="10"/>
  <c r="H1618" i="10"/>
  <c r="G1618" i="10"/>
  <c r="AS1617" i="10"/>
  <c r="W1617" i="10"/>
  <c r="V1617" i="10"/>
  <c r="U1617" i="10"/>
  <c r="I1617" i="10" s="1"/>
  <c r="J1617" i="10" s="1"/>
  <c r="K1617" i="10" s="1"/>
  <c r="H1617" i="10"/>
  <c r="G1617" i="10"/>
  <c r="AS1616" i="10"/>
  <c r="W1616" i="10"/>
  <c r="V1616" i="10"/>
  <c r="U1616" i="10"/>
  <c r="H1616" i="10"/>
  <c r="G1616" i="10"/>
  <c r="AS1615" i="10"/>
  <c r="W1615" i="10"/>
  <c r="V1615" i="10"/>
  <c r="U1615" i="10"/>
  <c r="I1615" i="10" s="1"/>
  <c r="J1615" i="10" s="1"/>
  <c r="K1615" i="10" s="1"/>
  <c r="H1615" i="10"/>
  <c r="G1615" i="10"/>
  <c r="AS1614" i="10"/>
  <c r="W1614" i="10"/>
  <c r="V1614" i="10"/>
  <c r="U1614" i="10"/>
  <c r="H1614" i="10"/>
  <c r="G1614" i="10"/>
  <c r="AS1613" i="10"/>
  <c r="W1613" i="10"/>
  <c r="V1613" i="10"/>
  <c r="U1613" i="10"/>
  <c r="H1613" i="10"/>
  <c r="G1613" i="10"/>
  <c r="AS1612" i="10"/>
  <c r="W1612" i="10"/>
  <c r="V1612" i="10"/>
  <c r="U1612" i="10"/>
  <c r="I1612" i="10" s="1"/>
  <c r="J1612" i="10" s="1"/>
  <c r="K1612" i="10" s="1"/>
  <c r="H1612" i="10"/>
  <c r="G1612" i="10"/>
  <c r="AS1611" i="10"/>
  <c r="W1611" i="10"/>
  <c r="V1611" i="10"/>
  <c r="U1611" i="10"/>
  <c r="H1611" i="10"/>
  <c r="G1611" i="10"/>
  <c r="AS1610" i="10"/>
  <c r="W1610" i="10"/>
  <c r="V1610" i="10"/>
  <c r="U1610" i="10"/>
  <c r="H1610" i="10"/>
  <c r="G1610" i="10"/>
  <c r="AS1609" i="10"/>
  <c r="W1609" i="10"/>
  <c r="V1609" i="10"/>
  <c r="U1609" i="10"/>
  <c r="I1609" i="10" s="1"/>
  <c r="J1609" i="10" s="1"/>
  <c r="K1609" i="10" s="1"/>
  <c r="H1609" i="10"/>
  <c r="G1609" i="10"/>
  <c r="AS1608" i="10"/>
  <c r="W1608" i="10"/>
  <c r="V1608" i="10"/>
  <c r="U1608" i="10"/>
  <c r="H1608" i="10"/>
  <c r="G1608" i="10"/>
  <c r="AS1607" i="10"/>
  <c r="W1607" i="10"/>
  <c r="V1607" i="10"/>
  <c r="U1607" i="10"/>
  <c r="I1607" i="10" s="1"/>
  <c r="J1607" i="10" s="1"/>
  <c r="K1607" i="10" s="1"/>
  <c r="H1607" i="10"/>
  <c r="G1607" i="10"/>
  <c r="AS1606" i="10"/>
  <c r="W1606" i="10"/>
  <c r="V1606" i="10"/>
  <c r="U1606" i="10"/>
  <c r="H1606" i="10"/>
  <c r="G1606" i="10"/>
  <c r="AS1605" i="10"/>
  <c r="W1605" i="10"/>
  <c r="V1605" i="10"/>
  <c r="U1605" i="10"/>
  <c r="H1605" i="10"/>
  <c r="G1605" i="10"/>
  <c r="AS1604" i="10"/>
  <c r="W1604" i="10"/>
  <c r="V1604" i="10"/>
  <c r="U1604" i="10"/>
  <c r="I1604" i="10" s="1"/>
  <c r="J1604" i="10" s="1"/>
  <c r="K1604" i="10" s="1"/>
  <c r="H1604" i="10"/>
  <c r="G1604" i="10"/>
  <c r="AS1603" i="10"/>
  <c r="W1603" i="10"/>
  <c r="V1603" i="10"/>
  <c r="U1603" i="10"/>
  <c r="H1603" i="10"/>
  <c r="G1603" i="10"/>
  <c r="AS1602" i="10"/>
  <c r="W1602" i="10"/>
  <c r="V1602" i="10"/>
  <c r="U1602" i="10"/>
  <c r="H1602" i="10"/>
  <c r="G1602" i="10"/>
  <c r="AS1601" i="10"/>
  <c r="W1601" i="10"/>
  <c r="V1601" i="10"/>
  <c r="U1601" i="10"/>
  <c r="I1601" i="10" s="1"/>
  <c r="J1601" i="10" s="1"/>
  <c r="K1601" i="10" s="1"/>
  <c r="H1601" i="10"/>
  <c r="G1601" i="10"/>
  <c r="AS1600" i="10"/>
  <c r="W1600" i="10"/>
  <c r="V1600" i="10"/>
  <c r="U1600" i="10"/>
  <c r="H1600" i="10"/>
  <c r="G1600" i="10"/>
  <c r="AS1599" i="10"/>
  <c r="W1599" i="10"/>
  <c r="V1599" i="10"/>
  <c r="U1599" i="10"/>
  <c r="I1599" i="10" s="1"/>
  <c r="J1599" i="10" s="1"/>
  <c r="K1599" i="10" s="1"/>
  <c r="H1599" i="10"/>
  <c r="G1599" i="10"/>
  <c r="AS1598" i="10"/>
  <c r="W1598" i="10"/>
  <c r="V1598" i="10"/>
  <c r="U1598" i="10"/>
  <c r="H1598" i="10"/>
  <c r="G1598" i="10"/>
  <c r="AS1597" i="10"/>
  <c r="W1597" i="10"/>
  <c r="V1597" i="10"/>
  <c r="U1597" i="10"/>
  <c r="H1597" i="10"/>
  <c r="G1597" i="10"/>
  <c r="AR1596" i="10"/>
  <c r="V1596" i="10"/>
  <c r="U1596" i="10"/>
  <c r="I1596" i="10" s="1"/>
  <c r="J1596" i="10" s="1"/>
  <c r="K1596" i="10" s="1"/>
  <c r="H1596" i="10"/>
  <c r="G1596" i="10"/>
  <c r="AR1595" i="10"/>
  <c r="V1595" i="10"/>
  <c r="U1595" i="10"/>
  <c r="H1595" i="10"/>
  <c r="G1595" i="10"/>
  <c r="AR1594" i="10"/>
  <c r="V1594" i="10"/>
  <c r="U1594" i="10"/>
  <c r="H1594" i="10"/>
  <c r="G1594" i="10"/>
  <c r="AR1593" i="10"/>
  <c r="V1593" i="10"/>
  <c r="U1593" i="10"/>
  <c r="I1593" i="10" s="1"/>
  <c r="J1593" i="10" s="1"/>
  <c r="K1593" i="10" s="1"/>
  <c r="H1593" i="10"/>
  <c r="G1593" i="10"/>
  <c r="AR1592" i="10"/>
  <c r="V1592" i="10"/>
  <c r="U1592" i="10"/>
  <c r="H1592" i="10"/>
  <c r="G1592" i="10"/>
  <c r="AR1591" i="10"/>
  <c r="V1591" i="10"/>
  <c r="U1591" i="10"/>
  <c r="I1591" i="10" s="1"/>
  <c r="J1591" i="10" s="1"/>
  <c r="K1591" i="10" s="1"/>
  <c r="H1591" i="10"/>
  <c r="G1591" i="10"/>
  <c r="AR1590" i="10"/>
  <c r="V1590" i="10"/>
  <c r="U1590" i="10"/>
  <c r="H1590" i="10"/>
  <c r="G1590" i="10"/>
  <c r="AR1589" i="10"/>
  <c r="V1589" i="10"/>
  <c r="U1589" i="10"/>
  <c r="H1589" i="10"/>
  <c r="G1589" i="10"/>
  <c r="AR1588" i="10"/>
  <c r="V1588" i="10"/>
  <c r="U1588" i="10"/>
  <c r="I1588" i="10" s="1"/>
  <c r="J1588" i="10" s="1"/>
  <c r="K1588" i="10" s="1"/>
  <c r="H1588" i="10"/>
  <c r="G1588" i="10"/>
  <c r="AR1587" i="10"/>
  <c r="V1587" i="10"/>
  <c r="U1587" i="10"/>
  <c r="H1587" i="10"/>
  <c r="G1587" i="10"/>
  <c r="AR1586" i="10"/>
  <c r="V1586" i="10"/>
  <c r="U1586" i="10"/>
  <c r="H1586" i="10"/>
  <c r="G1586" i="10"/>
  <c r="AR1585" i="10"/>
  <c r="V1585" i="10"/>
  <c r="U1585" i="10"/>
  <c r="H1585" i="10"/>
  <c r="G1585" i="10"/>
  <c r="AR1584" i="10"/>
  <c r="V1584" i="10"/>
  <c r="U1584" i="10"/>
  <c r="H1584" i="10"/>
  <c r="G1584" i="10"/>
  <c r="AR1583" i="10"/>
  <c r="V1583" i="10"/>
  <c r="U1583" i="10"/>
  <c r="I1583" i="10" s="1"/>
  <c r="J1583" i="10" s="1"/>
  <c r="K1583" i="10" s="1"/>
  <c r="H1583" i="10"/>
  <c r="G1583" i="10"/>
  <c r="AR1582" i="10"/>
  <c r="V1582" i="10"/>
  <c r="U1582" i="10"/>
  <c r="H1582" i="10"/>
  <c r="G1582" i="10"/>
  <c r="AR1581" i="10"/>
  <c r="V1581" i="10"/>
  <c r="U1581" i="10"/>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L1576" i="10"/>
  <c r="AK1576" i="10"/>
  <c r="V1576" i="10"/>
  <c r="U1576" i="10"/>
  <c r="H1576" i="10"/>
  <c r="G1576" i="10"/>
  <c r="F1576" i="10"/>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AQ1555" i="10"/>
  <c r="AM1555" i="10"/>
  <c r="X1555" i="10"/>
  <c r="V1555" i="10"/>
  <c r="U1555" i="10"/>
  <c r="H1555" i="10"/>
  <c r="G1555" i="10"/>
  <c r="AQ1554" i="10"/>
  <c r="AM1554" i="10"/>
  <c r="X1554" i="10"/>
  <c r="V1554" i="10"/>
  <c r="U1554" i="10"/>
  <c r="H1554" i="10"/>
  <c r="G1554" i="10"/>
  <c r="AQ1553" i="10"/>
  <c r="AM1553" i="10"/>
  <c r="X1553" i="10"/>
  <c r="V1553" i="10"/>
  <c r="U1553" i="10"/>
  <c r="H1553" i="10"/>
  <c r="G1553" i="10"/>
  <c r="AQ1552" i="10"/>
  <c r="AM1552" i="10"/>
  <c r="X1552" i="10"/>
  <c r="V1552" i="10"/>
  <c r="U1552" i="10"/>
  <c r="H1552" i="10"/>
  <c r="G1552" i="10"/>
  <c r="AQ1551" i="10"/>
  <c r="AM1551" i="10"/>
  <c r="X1551" i="10"/>
  <c r="V1551" i="10"/>
  <c r="U1551" i="10"/>
  <c r="I1551" i="10" s="1"/>
  <c r="J1551" i="10" s="1"/>
  <c r="K1551" i="10" s="1"/>
  <c r="H1551" i="10"/>
  <c r="G1551" i="10"/>
  <c r="AQ1550" i="10"/>
  <c r="AM1550" i="10"/>
  <c r="X1550" i="10"/>
  <c r="V1550" i="10"/>
  <c r="U1550" i="10"/>
  <c r="H1550" i="10"/>
  <c r="G1550" i="10"/>
  <c r="AQ1549" i="10"/>
  <c r="AM1549" i="10"/>
  <c r="X1549" i="10"/>
  <c r="V1549" i="10"/>
  <c r="U1549" i="10"/>
  <c r="H1549" i="10"/>
  <c r="G1549" i="10"/>
  <c r="AQ1548" i="10"/>
  <c r="AM1548" i="10"/>
  <c r="X1548" i="10"/>
  <c r="V1548" i="10"/>
  <c r="U1548" i="10"/>
  <c r="I1548" i="10" s="1"/>
  <c r="J1548" i="10" s="1"/>
  <c r="K1548" i="10" s="1"/>
  <c r="H1548" i="10"/>
  <c r="G1548" i="10"/>
  <c r="AQ1547" i="10"/>
  <c r="AM1547" i="10"/>
  <c r="X1547" i="10"/>
  <c r="V1547" i="10"/>
  <c r="U1547" i="10"/>
  <c r="H1547" i="10"/>
  <c r="G1547" i="10"/>
  <c r="AQ1546" i="10"/>
  <c r="AM1546" i="10"/>
  <c r="X1546" i="10"/>
  <c r="V1546" i="10"/>
  <c r="U1546" i="10"/>
  <c r="H1546" i="10"/>
  <c r="G1546" i="10"/>
  <c r="AQ1545" i="10"/>
  <c r="AM1545" i="10"/>
  <c r="X1545" i="10"/>
  <c r="V1545" i="10"/>
  <c r="U1545" i="10"/>
  <c r="H1545" i="10"/>
  <c r="G1545" i="10"/>
  <c r="AQ1544" i="10"/>
  <c r="AM1544" i="10"/>
  <c r="X1544" i="10"/>
  <c r="V1544" i="10"/>
  <c r="U1544" i="10"/>
  <c r="H1544" i="10"/>
  <c r="G1544" i="10"/>
  <c r="AQ1543" i="10"/>
  <c r="AM1543" i="10"/>
  <c r="X1543" i="10"/>
  <c r="V1543" i="10"/>
  <c r="U1543" i="10"/>
  <c r="I1543" i="10" s="1"/>
  <c r="J1543" i="10" s="1"/>
  <c r="K1543" i="10" s="1"/>
  <c r="H1543" i="10"/>
  <c r="G1543" i="10"/>
  <c r="AQ1542" i="10"/>
  <c r="AM1542" i="10"/>
  <c r="X1542" i="10"/>
  <c r="V1542" i="10"/>
  <c r="U1542" i="10"/>
  <c r="H1542" i="10"/>
  <c r="G1542" i="10"/>
  <c r="AQ1541" i="10"/>
  <c r="AM1541" i="10"/>
  <c r="X1541" i="10"/>
  <c r="V1541" i="10"/>
  <c r="U1541" i="10"/>
  <c r="H1541" i="10"/>
  <c r="G1541" i="10"/>
  <c r="AQ1540" i="10"/>
  <c r="AM1540" i="10"/>
  <c r="X1540" i="10"/>
  <c r="V1540" i="10"/>
  <c r="U1540" i="10"/>
  <c r="I1540" i="10" s="1"/>
  <c r="J1540" i="10" s="1"/>
  <c r="K1540" i="10" s="1"/>
  <c r="H1540" i="10"/>
  <c r="G1540" i="10"/>
  <c r="AQ1539" i="10"/>
  <c r="AM1539" i="10"/>
  <c r="X1539" i="10"/>
  <c r="V1539" i="10"/>
  <c r="U1539" i="10"/>
  <c r="H1539" i="10"/>
  <c r="G1539" i="10"/>
  <c r="AQ1538" i="10"/>
  <c r="AM1538" i="10"/>
  <c r="X1538" i="10"/>
  <c r="V1538" i="10"/>
  <c r="U1538" i="10"/>
  <c r="H1538" i="10"/>
  <c r="G1538" i="10"/>
  <c r="AQ1537" i="10"/>
  <c r="AM1537" i="10"/>
  <c r="X1537" i="10"/>
  <c r="V1537" i="10"/>
  <c r="U1537" i="10"/>
  <c r="H1537" i="10"/>
  <c r="G1537" i="10"/>
  <c r="AQ1536" i="10"/>
  <c r="AM1536" i="10"/>
  <c r="X1536" i="10"/>
  <c r="V1536" i="10"/>
  <c r="U1536" i="10"/>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H1496" i="10"/>
  <c r="G1496" i="10"/>
  <c r="AR1495" i="10"/>
  <c r="X1495" i="10"/>
  <c r="V1495" i="10"/>
  <c r="U1495" i="10"/>
  <c r="I1495" i="10" s="1"/>
  <c r="J1495" i="10" s="1"/>
  <c r="K1495" i="10" s="1"/>
  <c r="H1495" i="10"/>
  <c r="G1495" i="10"/>
  <c r="AR1494" i="10"/>
  <c r="X1494" i="10"/>
  <c r="V1494" i="10"/>
  <c r="U1494" i="10"/>
  <c r="H1494" i="10"/>
  <c r="G1494" i="10"/>
  <c r="AR1493" i="10"/>
  <c r="X1493" i="10"/>
  <c r="V1493" i="10"/>
  <c r="U1493" i="10"/>
  <c r="H1493" i="10"/>
  <c r="G1493" i="10"/>
  <c r="AR1492" i="10"/>
  <c r="X1492" i="10"/>
  <c r="V1492" i="10"/>
  <c r="U1492" i="10"/>
  <c r="I1492" i="10" s="1"/>
  <c r="J1492" i="10" s="1"/>
  <c r="K1492" i="10" s="1"/>
  <c r="H1492" i="10"/>
  <c r="G1492" i="10"/>
  <c r="AR1491" i="10"/>
  <c r="X1491" i="10"/>
  <c r="V1491" i="10"/>
  <c r="U1491" i="10"/>
  <c r="H1491" i="10"/>
  <c r="G1491" i="10"/>
  <c r="AR1490" i="10"/>
  <c r="X1490" i="10"/>
  <c r="V1490" i="10"/>
  <c r="U1490" i="10"/>
  <c r="H1490" i="10"/>
  <c r="G1490" i="10"/>
  <c r="AR1489" i="10"/>
  <c r="X1489" i="10"/>
  <c r="V1489" i="10"/>
  <c r="U1489" i="10"/>
  <c r="H1489" i="10"/>
  <c r="G1489" i="10"/>
  <c r="AR1488" i="10"/>
  <c r="X1488" i="10"/>
  <c r="V1488" i="10"/>
  <c r="U1488" i="10"/>
  <c r="H1488" i="10"/>
  <c r="G1488" i="10"/>
  <c r="AR1487" i="10"/>
  <c r="X1487" i="10"/>
  <c r="V1487" i="10"/>
  <c r="U1487" i="10"/>
  <c r="I1487" i="10" s="1"/>
  <c r="J1487" i="10" s="1"/>
  <c r="K1487" i="10" s="1"/>
  <c r="H1487" i="10"/>
  <c r="G1487" i="10"/>
  <c r="AR1486" i="10"/>
  <c r="X1486" i="10"/>
  <c r="V1486" i="10"/>
  <c r="U1486" i="10"/>
  <c r="H1486" i="10"/>
  <c r="G1486" i="10"/>
  <c r="AR1485" i="10"/>
  <c r="X1485" i="10"/>
  <c r="V1485" i="10"/>
  <c r="U1485" i="10"/>
  <c r="H1485" i="10"/>
  <c r="G1485" i="10"/>
  <c r="AR1484" i="10"/>
  <c r="X1484" i="10"/>
  <c r="V1484" i="10"/>
  <c r="U1484" i="10"/>
  <c r="I1484" i="10" s="1"/>
  <c r="J1484" i="10" s="1"/>
  <c r="K1484" i="10" s="1"/>
  <c r="H1484" i="10"/>
  <c r="G1484" i="10"/>
  <c r="AR1483" i="10"/>
  <c r="X1483" i="10"/>
  <c r="V1483" i="10"/>
  <c r="U1483" i="10"/>
  <c r="H1483" i="10"/>
  <c r="G1483" i="10"/>
  <c r="AR1482" i="10"/>
  <c r="X1482" i="10"/>
  <c r="V1482" i="10"/>
  <c r="U1482" i="10"/>
  <c r="H1482" i="10"/>
  <c r="G1482" i="10"/>
  <c r="AR1481" i="10"/>
  <c r="X1481" i="10"/>
  <c r="V1481" i="10"/>
  <c r="U1481" i="10"/>
  <c r="H1481" i="10"/>
  <c r="G1481" i="10"/>
  <c r="AR1480" i="10"/>
  <c r="X1480" i="10"/>
  <c r="V1480" i="10"/>
  <c r="U1480" i="10"/>
  <c r="H1480" i="10"/>
  <c r="G1480" i="10"/>
  <c r="AR1479" i="10"/>
  <c r="X1479" i="10"/>
  <c r="V1479" i="10"/>
  <c r="U1479" i="10"/>
  <c r="I1479" i="10" s="1"/>
  <c r="J1479" i="10" s="1"/>
  <c r="K1479" i="10" s="1"/>
  <c r="H1479" i="10"/>
  <c r="G1479" i="10"/>
  <c r="AR1478" i="10"/>
  <c r="X1478" i="10"/>
  <c r="V1478" i="10"/>
  <c r="U1478" i="10"/>
  <c r="H1478" i="10"/>
  <c r="G1478" i="10"/>
  <c r="AR1477" i="10"/>
  <c r="X1477" i="10"/>
  <c r="V1477" i="10"/>
  <c r="U1477" i="10"/>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H1456" i="10"/>
  <c r="G1456" i="10"/>
  <c r="AR1455" i="10"/>
  <c r="AN1455" i="10"/>
  <c r="X1455" i="10"/>
  <c r="V1455" i="10"/>
  <c r="U1455" i="10"/>
  <c r="I1455" i="10" s="1"/>
  <c r="J1455" i="10" s="1"/>
  <c r="K1455" i="10" s="1"/>
  <c r="H1455" i="10"/>
  <c r="G1455" i="10"/>
  <c r="AR1454" i="10"/>
  <c r="AN1454" i="10"/>
  <c r="X1454" i="10"/>
  <c r="V1454" i="10"/>
  <c r="U1454" i="10"/>
  <c r="H1454" i="10"/>
  <c r="G1454" i="10"/>
  <c r="AR1453" i="10"/>
  <c r="AN1453" i="10"/>
  <c r="X1453" i="10"/>
  <c r="V1453" i="10"/>
  <c r="U1453" i="10"/>
  <c r="H1453" i="10"/>
  <c r="G1453" i="10"/>
  <c r="AR1452" i="10"/>
  <c r="AN1452" i="10"/>
  <c r="X1452" i="10"/>
  <c r="V1452" i="10"/>
  <c r="U1452" i="10"/>
  <c r="I1452" i="10" s="1"/>
  <c r="J1452" i="10" s="1"/>
  <c r="K1452" i="10" s="1"/>
  <c r="H1452" i="10"/>
  <c r="G1452" i="10"/>
  <c r="AR1451" i="10"/>
  <c r="AN1451" i="10"/>
  <c r="X1451" i="10"/>
  <c r="V1451" i="10"/>
  <c r="U1451" i="10"/>
  <c r="H1451" i="10"/>
  <c r="G1451" i="10"/>
  <c r="AR1450" i="10"/>
  <c r="AN1450" i="10"/>
  <c r="X1450" i="10"/>
  <c r="V1450" i="10"/>
  <c r="U1450" i="10"/>
  <c r="H1450" i="10"/>
  <c r="G1450" i="10"/>
  <c r="AR1449" i="10"/>
  <c r="AN1449" i="10"/>
  <c r="X1449" i="10"/>
  <c r="V1449" i="10"/>
  <c r="U1449" i="10"/>
  <c r="H1449" i="10"/>
  <c r="G1449" i="10"/>
  <c r="AR1448" i="10"/>
  <c r="AN1448" i="10"/>
  <c r="X1448" i="10"/>
  <c r="V1448" i="10"/>
  <c r="U1448" i="10"/>
  <c r="H1448" i="10"/>
  <c r="G1448" i="10"/>
  <c r="AR1447" i="10"/>
  <c r="AN1447" i="10"/>
  <c r="X1447" i="10"/>
  <c r="V1447" i="10"/>
  <c r="U1447" i="10"/>
  <c r="I1447" i="10" s="1"/>
  <c r="J1447" i="10" s="1"/>
  <c r="K1447" i="10" s="1"/>
  <c r="H1447" i="10"/>
  <c r="G1447" i="10"/>
  <c r="AR1446" i="10"/>
  <c r="AN1446" i="10"/>
  <c r="X1446" i="10"/>
  <c r="V1446" i="10"/>
  <c r="U1446" i="10"/>
  <c r="H1446" i="10"/>
  <c r="G1446" i="10"/>
  <c r="AR1445" i="10"/>
  <c r="AN1445" i="10"/>
  <c r="X1445" i="10"/>
  <c r="V1445" i="10"/>
  <c r="U1445" i="10"/>
  <c r="H1445" i="10"/>
  <c r="G1445" i="10"/>
  <c r="AR1444" i="10"/>
  <c r="AN1444" i="10"/>
  <c r="X1444" i="10"/>
  <c r="V1444" i="10"/>
  <c r="U1444" i="10"/>
  <c r="I1444" i="10" s="1"/>
  <c r="J1444" i="10" s="1"/>
  <c r="K1444" i="10" s="1"/>
  <c r="H1444" i="10"/>
  <c r="G1444" i="10"/>
  <c r="AR1443" i="10"/>
  <c r="AN1443" i="10"/>
  <c r="X1443" i="10"/>
  <c r="V1443" i="10"/>
  <c r="U1443" i="10"/>
  <c r="H1443" i="10"/>
  <c r="G1443" i="10"/>
  <c r="AR1442" i="10"/>
  <c r="AN1442" i="10"/>
  <c r="X1442" i="10"/>
  <c r="V1442" i="10"/>
  <c r="U1442" i="10"/>
  <c r="H1442" i="10"/>
  <c r="G1442" i="10"/>
  <c r="AR1441" i="10"/>
  <c r="AN1441" i="10"/>
  <c r="X1441" i="10"/>
  <c r="V1441" i="10"/>
  <c r="U1441" i="10"/>
  <c r="H1441" i="10"/>
  <c r="G1441" i="10"/>
  <c r="AR1440" i="10"/>
  <c r="AN1440" i="10"/>
  <c r="X1440" i="10"/>
  <c r="V1440" i="10"/>
  <c r="U1440" i="10"/>
  <c r="H1440" i="10"/>
  <c r="G1440" i="10"/>
  <c r="AR1439" i="10"/>
  <c r="AN1439" i="10"/>
  <c r="X1439" i="10"/>
  <c r="V1439" i="10"/>
  <c r="U1439" i="10"/>
  <c r="I1439" i="10" s="1"/>
  <c r="J1439" i="10" s="1"/>
  <c r="K1439" i="10" s="1"/>
  <c r="H1439" i="10"/>
  <c r="G1439" i="10"/>
  <c r="AR1438" i="10"/>
  <c r="AM1438" i="10"/>
  <c r="V1438" i="10"/>
  <c r="U1438" i="10"/>
  <c r="H1438" i="10"/>
  <c r="G1438" i="10"/>
  <c r="AR1437" i="10"/>
  <c r="AM1437" i="10"/>
  <c r="V1437" i="10"/>
  <c r="U1437" i="10"/>
  <c r="H1437" i="10"/>
  <c r="G1437" i="10"/>
  <c r="AR1436" i="10"/>
  <c r="AM1436" i="10"/>
  <c r="V1436" i="10"/>
  <c r="U1436" i="10"/>
  <c r="I1436" i="10" s="1"/>
  <c r="J1436" i="10" s="1"/>
  <c r="K1436" i="10" s="1"/>
  <c r="H1436" i="10"/>
  <c r="G1436" i="10"/>
  <c r="AR1435" i="10"/>
  <c r="AM1435" i="10"/>
  <c r="V1435" i="10"/>
  <c r="U1435" i="10"/>
  <c r="H1435" i="10"/>
  <c r="G1435" i="10"/>
  <c r="AR1434" i="10"/>
  <c r="AM1434" i="10"/>
  <c r="V1434" i="10"/>
  <c r="U1434" i="10"/>
  <c r="H1434" i="10"/>
  <c r="G1434" i="10"/>
  <c r="AR1433" i="10"/>
  <c r="AM1433" i="10"/>
  <c r="V1433" i="10"/>
  <c r="U1433" i="10"/>
  <c r="H1433" i="10"/>
  <c r="G1433" i="10"/>
  <c r="AR1432" i="10"/>
  <c r="AM1432" i="10"/>
  <c r="V1432" i="10"/>
  <c r="U1432" i="10"/>
  <c r="H1432" i="10"/>
  <c r="G1432" i="10"/>
  <c r="AR1431" i="10"/>
  <c r="AM1431" i="10"/>
  <c r="V1431" i="10"/>
  <c r="U1431" i="10"/>
  <c r="I1431" i="10" s="1"/>
  <c r="J1431" i="10" s="1"/>
  <c r="K1431" i="10" s="1"/>
  <c r="H1431" i="10"/>
  <c r="G1431" i="10"/>
  <c r="AR1430" i="10"/>
  <c r="AM1430" i="10"/>
  <c r="V1430" i="10"/>
  <c r="U1430" i="10"/>
  <c r="H1430" i="10"/>
  <c r="G1430" i="10"/>
  <c r="AR1429" i="10"/>
  <c r="AM1429" i="10"/>
  <c r="V1429" i="10"/>
  <c r="U1429" i="10"/>
  <c r="H1429" i="10"/>
  <c r="G1429" i="10"/>
  <c r="AR1428" i="10"/>
  <c r="AM1428" i="10"/>
  <c r="V1428" i="10"/>
  <c r="U1428" i="10"/>
  <c r="I1428" i="10" s="1"/>
  <c r="J1428" i="10" s="1"/>
  <c r="K1428" i="10" s="1"/>
  <c r="H1428" i="10"/>
  <c r="G1428" i="10"/>
  <c r="AR1427" i="10"/>
  <c r="AM1427" i="10"/>
  <c r="V1427" i="10"/>
  <c r="U1427" i="10"/>
  <c r="H1427" i="10"/>
  <c r="G1427" i="10"/>
  <c r="AR1426" i="10"/>
  <c r="AM1426" i="10"/>
  <c r="V1426" i="10"/>
  <c r="U1426" i="10"/>
  <c r="H1426" i="10"/>
  <c r="G1426" i="10"/>
  <c r="AR1425" i="10"/>
  <c r="AM1425" i="10"/>
  <c r="V1425" i="10"/>
  <c r="U1425" i="10"/>
  <c r="H1425" i="10"/>
  <c r="G1425" i="10"/>
  <c r="AR1424" i="10"/>
  <c r="AM1424" i="10"/>
  <c r="V1424" i="10"/>
  <c r="U1424" i="10"/>
  <c r="H1424" i="10"/>
  <c r="G1424" i="10"/>
  <c r="AR1423" i="10"/>
  <c r="AM1423" i="10"/>
  <c r="V1423" i="10"/>
  <c r="U1423" i="10"/>
  <c r="I1423" i="10" s="1"/>
  <c r="J1423" i="10" s="1"/>
  <c r="K1423" i="10" s="1"/>
  <c r="H1423" i="10"/>
  <c r="G1423" i="10"/>
  <c r="AR1422" i="10"/>
  <c r="AM1422" i="10"/>
  <c r="V1422" i="10"/>
  <c r="U1422" i="10"/>
  <c r="H1422" i="10"/>
  <c r="G1422" i="10"/>
  <c r="AR1421" i="10"/>
  <c r="AM1421" i="10"/>
  <c r="V1421" i="10"/>
  <c r="U1421" i="10"/>
  <c r="H1421" i="10"/>
  <c r="G1421" i="10"/>
  <c r="AR1420" i="10"/>
  <c r="AM1420" i="10"/>
  <c r="V1420" i="10"/>
  <c r="U1420" i="10"/>
  <c r="I1420" i="10" s="1"/>
  <c r="J1420" i="10" s="1"/>
  <c r="K1420" i="10" s="1"/>
  <c r="H1420" i="10"/>
  <c r="G1420" i="10"/>
  <c r="AR1419" i="10"/>
  <c r="AM1419" i="10"/>
  <c r="V1419" i="10"/>
  <c r="U1419" i="10"/>
  <c r="H1419" i="10"/>
  <c r="G1419" i="10"/>
  <c r="AR1418" i="10"/>
  <c r="AM1418" i="10"/>
  <c r="V1418" i="10"/>
  <c r="U1418" i="10"/>
  <c r="H1418" i="10"/>
  <c r="G1418" i="10"/>
  <c r="AR1417" i="10"/>
  <c r="AM1417" i="10"/>
  <c r="V1417" i="10"/>
  <c r="U1417" i="10"/>
  <c r="H1417" i="10"/>
  <c r="G1417" i="10"/>
  <c r="AR1416" i="10"/>
  <c r="AM1416" i="10"/>
  <c r="V1416" i="10"/>
  <c r="U1416" i="10"/>
  <c r="H1416" i="10"/>
  <c r="G1416" i="10"/>
  <c r="AR1415" i="10"/>
  <c r="AM1415" i="10"/>
  <c r="V1415" i="10"/>
  <c r="U1415" i="10"/>
  <c r="I1415" i="10" s="1"/>
  <c r="J1415" i="10" s="1"/>
  <c r="K1415" i="10" s="1"/>
  <c r="H1415" i="10"/>
  <c r="G1415" i="10"/>
  <c r="AR1414" i="10"/>
  <c r="AL1414" i="10"/>
  <c r="AK1414" i="10"/>
  <c r="V1414" i="10"/>
  <c r="U1414" i="10"/>
  <c r="H1414" i="10"/>
  <c r="G1414" i="10"/>
  <c r="AR1413" i="10"/>
  <c r="AL1413" i="10"/>
  <c r="AK1413" i="10"/>
  <c r="V1413" i="10"/>
  <c r="U1413" i="10"/>
  <c r="H1413" i="10"/>
  <c r="G1413" i="10"/>
  <c r="AR1412" i="10"/>
  <c r="AL1412" i="10"/>
  <c r="AK1412" i="10"/>
  <c r="V1412" i="10"/>
  <c r="U1412" i="10"/>
  <c r="I1412" i="10" s="1"/>
  <c r="J1412" i="10" s="1"/>
  <c r="K1412" i="10" s="1"/>
  <c r="H1412" i="10"/>
  <c r="G1412" i="10"/>
  <c r="AR1411" i="10"/>
  <c r="AL1411" i="10"/>
  <c r="AK1411" i="10"/>
  <c r="V1411" i="10"/>
  <c r="U1411" i="10"/>
  <c r="H1411" i="10"/>
  <c r="G1411" i="10"/>
  <c r="AR1410" i="10"/>
  <c r="AL1410" i="10"/>
  <c r="AK1410" i="10"/>
  <c r="V1410" i="10"/>
  <c r="U1410" i="10"/>
  <c r="H1410" i="10"/>
  <c r="G1410" i="10"/>
  <c r="AR1409" i="10"/>
  <c r="AL1409" i="10"/>
  <c r="AK1409" i="10"/>
  <c r="V1409" i="10"/>
  <c r="U1409" i="10"/>
  <c r="H1409" i="10"/>
  <c r="G1409" i="10"/>
  <c r="AR1408" i="10"/>
  <c r="AL1408" i="10"/>
  <c r="AK1408" i="10"/>
  <c r="V1408" i="10"/>
  <c r="U1408" i="10"/>
  <c r="H1408" i="10"/>
  <c r="G1408" i="10"/>
  <c r="AR1407" i="10"/>
  <c r="AL1407" i="10"/>
  <c r="AK1407" i="10"/>
  <c r="V1407" i="10"/>
  <c r="U1407" i="10"/>
  <c r="I1407" i="10" s="1"/>
  <c r="J1407" i="10" s="1"/>
  <c r="K1407" i="10" s="1"/>
  <c r="H1407" i="10"/>
  <c r="G1407" i="10"/>
  <c r="AR1406" i="10"/>
  <c r="AL1406" i="10"/>
  <c r="AK1406" i="10"/>
  <c r="V1406" i="10"/>
  <c r="U1406" i="10"/>
  <c r="H1406" i="10"/>
  <c r="G1406" i="10"/>
  <c r="AR1405" i="10"/>
  <c r="AL1405" i="10"/>
  <c r="AK1405" i="10"/>
  <c r="V1405" i="10"/>
  <c r="U1405" i="10"/>
  <c r="H1405" i="10"/>
  <c r="G1405" i="10"/>
  <c r="AR1404" i="10"/>
  <c r="AL1404" i="10"/>
  <c r="AK1404" i="10"/>
  <c r="V1404" i="10"/>
  <c r="U1404" i="10"/>
  <c r="I1404" i="10" s="1"/>
  <c r="J1404" i="10" s="1"/>
  <c r="K1404" i="10" s="1"/>
  <c r="H1404" i="10"/>
  <c r="G1404" i="10"/>
  <c r="AR1403" i="10"/>
  <c r="AL1403" i="10"/>
  <c r="AK1403" i="10"/>
  <c r="V1403" i="10"/>
  <c r="U1403" i="10"/>
  <c r="H1403" i="10"/>
  <c r="G1403" i="10"/>
  <c r="AW1402" i="10"/>
  <c r="AR1402" i="10"/>
  <c r="AO1402" i="10"/>
  <c r="AM1402" i="10"/>
  <c r="W1402" i="10" s="1"/>
  <c r="BL1402" i="10" s="1"/>
  <c r="V1402" i="10"/>
  <c r="U1402" i="10"/>
  <c r="H1402" i="10"/>
  <c r="G1402" i="10"/>
  <c r="AW1401" i="10"/>
  <c r="AR1401" i="10"/>
  <c r="AO1401" i="10"/>
  <c r="AM1401" i="10"/>
  <c r="W1401" i="10" s="1"/>
  <c r="BL1401" i="10" s="1"/>
  <c r="V1401" i="10"/>
  <c r="U1401" i="10"/>
  <c r="H1401" i="10"/>
  <c r="G1401" i="10"/>
  <c r="AW1400" i="10"/>
  <c r="AR1400" i="10"/>
  <c r="AO1400" i="10"/>
  <c r="AM1400" i="10"/>
  <c r="W1400" i="10" s="1"/>
  <c r="BL1400" i="10" s="1"/>
  <c r="V1400" i="10"/>
  <c r="U1400" i="10"/>
  <c r="H1400" i="10"/>
  <c r="G1400" i="10"/>
  <c r="AW1399" i="10"/>
  <c r="AR1399" i="10"/>
  <c r="AO1399" i="10"/>
  <c r="AM1399" i="10"/>
  <c r="V1399" i="10"/>
  <c r="U1399" i="10"/>
  <c r="I1399" i="10" s="1"/>
  <c r="J1399" i="10" s="1"/>
  <c r="K1399" i="10" s="1"/>
  <c r="H1399" i="10"/>
  <c r="G1399" i="10"/>
  <c r="AW1398" i="10"/>
  <c r="AR1398" i="10"/>
  <c r="AO1398" i="10"/>
  <c r="AM1398" i="10"/>
  <c r="W1398" i="10" s="1"/>
  <c r="BL1398" i="10" s="1"/>
  <c r="V1398" i="10"/>
  <c r="U1398" i="10"/>
  <c r="H1398" i="10"/>
  <c r="G1398" i="10"/>
  <c r="AW1397" i="10"/>
  <c r="AR1397" i="10"/>
  <c r="AO1397" i="10"/>
  <c r="AM1397" i="10"/>
  <c r="V1397" i="10"/>
  <c r="U1397" i="10"/>
  <c r="H1397" i="10"/>
  <c r="G1397" i="10"/>
  <c r="AW1396" i="10"/>
  <c r="AR1396" i="10"/>
  <c r="AO1396" i="10"/>
  <c r="AM1396" i="10"/>
  <c r="AM1376" i="10" s="1"/>
  <c r="V1396" i="10"/>
  <c r="U1396" i="10"/>
  <c r="I1396" i="10" s="1"/>
  <c r="J1396" i="10" s="1"/>
  <c r="K1396" i="10" s="1"/>
  <c r="H1396" i="10"/>
  <c r="G1396" i="10"/>
  <c r="AW1395" i="10"/>
  <c r="AR1395" i="10"/>
  <c r="AO1395" i="10"/>
  <c r="AM1395" i="10"/>
  <c r="W1395" i="10" s="1"/>
  <c r="BL1395" i="10" s="1"/>
  <c r="V1395" i="10"/>
  <c r="U1395" i="10"/>
  <c r="H1395" i="10"/>
  <c r="G1395" i="10"/>
  <c r="AW1394" i="10"/>
  <c r="AR1394" i="10"/>
  <c r="AO1394" i="10"/>
  <c r="AM1394" i="10"/>
  <c r="W1394" i="10" s="1"/>
  <c r="BL1394" i="10" s="1"/>
  <c r="V1394" i="10"/>
  <c r="U1394" i="10"/>
  <c r="H1394" i="10"/>
  <c r="G1394" i="10"/>
  <c r="AW1393" i="10"/>
  <c r="AR1393" i="10"/>
  <c r="AO1393" i="10"/>
  <c r="AM1393" i="10"/>
  <c r="W1393" i="10" s="1"/>
  <c r="BL1393" i="10" s="1"/>
  <c r="V1393" i="10"/>
  <c r="U1393" i="10"/>
  <c r="H1393" i="10"/>
  <c r="G1393" i="10"/>
  <c r="AW1392" i="10"/>
  <c r="AR1392" i="10"/>
  <c r="AO1392" i="10"/>
  <c r="AM1392" i="10"/>
  <c r="W1392" i="10" s="1"/>
  <c r="BL1392" i="10" s="1"/>
  <c r="V1392" i="10"/>
  <c r="U1392" i="10"/>
  <c r="H1392" i="10"/>
  <c r="G1392" i="10"/>
  <c r="AW1391" i="10"/>
  <c r="AR1391" i="10"/>
  <c r="AO1391" i="10"/>
  <c r="AM1391" i="10"/>
  <c r="W1391" i="10" s="1"/>
  <c r="BL1391" i="10" s="1"/>
  <c r="V1391" i="10"/>
  <c r="U1391" i="10"/>
  <c r="I1391" i="10" s="1"/>
  <c r="J1391" i="10" s="1"/>
  <c r="K1391" i="10" s="1"/>
  <c r="H1391" i="10"/>
  <c r="G1391" i="10"/>
  <c r="AW1390" i="10"/>
  <c r="AR1390" i="10"/>
  <c r="AO1390" i="10"/>
  <c r="AM1390" i="10"/>
  <c r="V1390" i="10"/>
  <c r="U1390" i="10"/>
  <c r="H1390" i="10"/>
  <c r="G1390" i="10"/>
  <c r="AW1389" i="10"/>
  <c r="AR1389" i="10"/>
  <c r="AO1389" i="10"/>
  <c r="AM1389" i="10"/>
  <c r="W1389" i="10" s="1"/>
  <c r="BL1389" i="10" s="1"/>
  <c r="V1389" i="10"/>
  <c r="U1389" i="10"/>
  <c r="H1389" i="10"/>
  <c r="G1389" i="10"/>
  <c r="AW1388" i="10"/>
  <c r="AR1388" i="10"/>
  <c r="AO1388" i="10"/>
  <c r="AM1388" i="10"/>
  <c r="V1388" i="10"/>
  <c r="U1388" i="10"/>
  <c r="I1388" i="10" s="1"/>
  <c r="J1388" i="10" s="1"/>
  <c r="K1388" i="10" s="1"/>
  <c r="H1388" i="10"/>
  <c r="G1388" i="10"/>
  <c r="AW1387" i="10"/>
  <c r="AR1387" i="10"/>
  <c r="AO1387" i="10"/>
  <c r="AN1387" i="10"/>
  <c r="W1387" i="10" s="1"/>
  <c r="BL1387" i="10" s="1"/>
  <c r="V1387" i="10"/>
  <c r="U1387" i="10"/>
  <c r="H1387" i="10"/>
  <c r="G1387" i="10"/>
  <c r="AW1386" i="10"/>
  <c r="AR1386" i="10"/>
  <c r="AO1386" i="10"/>
  <c r="AN1386" i="10"/>
  <c r="AN1376" i="10" s="1"/>
  <c r="V1386" i="10"/>
  <c r="U1386" i="10"/>
  <c r="H1386" i="10"/>
  <c r="G1386" i="10"/>
  <c r="AW1385" i="10"/>
  <c r="AR1385" i="10"/>
  <c r="AO1385" i="10"/>
  <c r="AN1385" i="10"/>
  <c r="W1385" i="10" s="1"/>
  <c r="BL1385" i="10" s="1"/>
  <c r="V1385" i="10"/>
  <c r="U1385" i="10"/>
  <c r="H1385" i="10"/>
  <c r="G1385" i="10"/>
  <c r="AW1384" i="10"/>
  <c r="AR1384" i="10"/>
  <c r="AO1384" i="10"/>
  <c r="AN1384" i="10"/>
  <c r="W1384" i="10" s="1"/>
  <c r="BL1384" i="10" s="1"/>
  <c r="V1384" i="10"/>
  <c r="U1384" i="10"/>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H1382" i="10"/>
  <c r="G1382" i="10"/>
  <c r="AX1381" i="10"/>
  <c r="AW1381" i="10" s="1"/>
  <c r="AR1381" i="10"/>
  <c r="AP1381" i="10"/>
  <c r="AO1381" i="10" s="1"/>
  <c r="AN1381" i="10"/>
  <c r="AL1381" i="10"/>
  <c r="AK1381" i="10"/>
  <c r="X1381" i="10"/>
  <c r="V1381" i="10"/>
  <c r="U1381" i="10"/>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H1379" i="10"/>
  <c r="G1379" i="10"/>
  <c r="AX1378" i="10"/>
  <c r="AW1378" i="10" s="1"/>
  <c r="AR1378" i="10"/>
  <c r="AP1378" i="10"/>
  <c r="AO1378" i="10" s="1"/>
  <c r="AN1378" i="10"/>
  <c r="AL1378" i="10"/>
  <c r="AK1378" i="10"/>
  <c r="X1378" i="10"/>
  <c r="V1378" i="10"/>
  <c r="U1378" i="10"/>
  <c r="H1378" i="10"/>
  <c r="G1378" i="10"/>
  <c r="AX1377" i="10"/>
  <c r="AW1377" i="10" s="1"/>
  <c r="AR1377" i="10"/>
  <c r="AP1377" i="10"/>
  <c r="AO1377" i="10" s="1"/>
  <c r="AL1377" i="10"/>
  <c r="AK1377" i="10"/>
  <c r="X1377" i="10"/>
  <c r="V1377" i="10"/>
  <c r="U1377" i="10"/>
  <c r="H1377" i="10"/>
  <c r="G1377" i="10"/>
  <c r="AX1376" i="10"/>
  <c r="AW1376" i="10" s="1"/>
  <c r="AR1376" i="10"/>
  <c r="AP1376" i="10"/>
  <c r="AO1376" i="10" s="1"/>
  <c r="AL1376" i="10"/>
  <c r="AK1376" i="10"/>
  <c r="X1376" i="10"/>
  <c r="V1376" i="10"/>
  <c r="U1376" i="10"/>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L1374" i="10"/>
  <c r="AK1374" i="10"/>
  <c r="X1374" i="10"/>
  <c r="V1374" i="10"/>
  <c r="U1374" i="10"/>
  <c r="H1374" i="10"/>
  <c r="G1374" i="10"/>
  <c r="AX1373" i="10"/>
  <c r="AW1373" i="10" s="1"/>
  <c r="AR1373" i="10"/>
  <c r="AP1373" i="10"/>
  <c r="AO1373" i="10" s="1"/>
  <c r="AL1373" i="10"/>
  <c r="AK1373" i="10"/>
  <c r="X1373" i="10"/>
  <c r="V1373" i="10"/>
  <c r="U1373" i="10"/>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H1349" i="10"/>
  <c r="G1349" i="10"/>
  <c r="AN1348" i="10"/>
  <c r="W1348" i="10" s="1"/>
  <c r="BL1348" i="10" s="1"/>
  <c r="V1348" i="10"/>
  <c r="U1348" i="10"/>
  <c r="I1348" i="10" s="1"/>
  <c r="J1348" i="10" s="1"/>
  <c r="K1348" i="10" s="1"/>
  <c r="H1348" i="10"/>
  <c r="G1348" i="10"/>
  <c r="AN1347" i="10"/>
  <c r="W1347" i="10" s="1"/>
  <c r="BL1347" i="10" s="1"/>
  <c r="V1347" i="10"/>
  <c r="U1347" i="10"/>
  <c r="H1347" i="10"/>
  <c r="G1347" i="10"/>
  <c r="AN1346" i="10"/>
  <c r="W1346" i="10" s="1"/>
  <c r="BL1346" i="10" s="1"/>
  <c r="V1346" i="10"/>
  <c r="U1346" i="10"/>
  <c r="H1346" i="10"/>
  <c r="G1346" i="10"/>
  <c r="AN1345" i="10"/>
  <c r="W1345" i="10" s="1"/>
  <c r="BL1345" i="10" s="1"/>
  <c r="V1345" i="10"/>
  <c r="U1345" i="10"/>
  <c r="H1345" i="10"/>
  <c r="G1345" i="10"/>
  <c r="AN1344" i="10"/>
  <c r="W1344" i="10" s="1"/>
  <c r="BL1344" i="10" s="1"/>
  <c r="V1344" i="10"/>
  <c r="U1344" i="10"/>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BL1326" i="10"/>
  <c r="AR1326" i="10"/>
  <c r="AM1326" i="10"/>
  <c r="V1326" i="10"/>
  <c r="U1326" i="10"/>
  <c r="E1326" i="10"/>
  <c r="H1326" i="10" s="1"/>
  <c r="BL1325" i="10"/>
  <c r="AR1325" i="10"/>
  <c r="AM1325" i="10"/>
  <c r="V1325" i="10"/>
  <c r="U1325" i="10"/>
  <c r="E1325" i="10"/>
  <c r="G1325" i="10" s="1"/>
  <c r="BL1324" i="10"/>
  <c r="AR1324" i="10"/>
  <c r="AM1324" i="10"/>
  <c r="V1324" i="10"/>
  <c r="U1324" i="10"/>
  <c r="I1324" i="10" s="1"/>
  <c r="J1324" i="10" s="1"/>
  <c r="K1324" i="10" s="1"/>
  <c r="E1324" i="10"/>
  <c r="BL1323" i="10"/>
  <c r="AR1323" i="10"/>
  <c r="AM1323" i="10"/>
  <c r="V1323" i="10"/>
  <c r="U1323" i="10"/>
  <c r="E1323" i="10"/>
  <c r="G1323" i="10" s="1"/>
  <c r="BL1322" i="10"/>
  <c r="AR1322" i="10"/>
  <c r="AM1322" i="10"/>
  <c r="V1322" i="10"/>
  <c r="U1322" i="10"/>
  <c r="E1322" i="10"/>
  <c r="H1322" i="10" s="1"/>
  <c r="BL1321" i="10"/>
  <c r="AR1321" i="10"/>
  <c r="AM1321" i="10"/>
  <c r="V1321" i="10"/>
  <c r="U1321" i="10"/>
  <c r="E1321" i="10"/>
  <c r="G1321" i="10" s="1"/>
  <c r="BL1320" i="10"/>
  <c r="AR1320" i="10"/>
  <c r="AM1320" i="10"/>
  <c r="V1320" i="10"/>
  <c r="U1320" i="10"/>
  <c r="E1320" i="10"/>
  <c r="G1320" i="10" s="1"/>
  <c r="BL1319" i="10"/>
  <c r="AR1319" i="10"/>
  <c r="AM1319" i="10"/>
  <c r="V1319" i="10"/>
  <c r="U1319" i="10"/>
  <c r="I1319" i="10" s="1"/>
  <c r="J1319" i="10" s="1"/>
  <c r="K1319" i="10" s="1"/>
  <c r="E1319" i="10"/>
  <c r="H1319" i="10" s="1"/>
  <c r="BL1318" i="10"/>
  <c r="AR1318" i="10"/>
  <c r="AM1318" i="10"/>
  <c r="V1318" i="10"/>
  <c r="U1318" i="10"/>
  <c r="E1318" i="10"/>
  <c r="BL1317" i="10"/>
  <c r="AR1317" i="10"/>
  <c r="AM1317" i="10"/>
  <c r="V1317" i="10"/>
  <c r="U1317" i="10"/>
  <c r="E1317" i="10"/>
  <c r="BL1316" i="10"/>
  <c r="AR1316" i="10"/>
  <c r="AM1316" i="10"/>
  <c r="V1316" i="10"/>
  <c r="U1316" i="10"/>
  <c r="I1316" i="10" s="1"/>
  <c r="J1316" i="10" s="1"/>
  <c r="K1316" i="10" s="1"/>
  <c r="E1316" i="10"/>
  <c r="G1316" i="10" s="1"/>
  <c r="BL1315" i="10"/>
  <c r="AR1315" i="10"/>
  <c r="AM1315" i="10"/>
  <c r="V1315" i="10"/>
  <c r="U1315" i="10"/>
  <c r="E1315" i="10"/>
  <c r="G1315" i="10" s="1"/>
  <c r="BL1314" i="10"/>
  <c r="AR1314" i="10"/>
  <c r="AM1314" i="10"/>
  <c r="V1314" i="10"/>
  <c r="U1314" i="10"/>
  <c r="E1314" i="10"/>
  <c r="BL1313" i="10"/>
  <c r="AR1313" i="10"/>
  <c r="AM1313" i="10"/>
  <c r="V1313" i="10"/>
  <c r="U1313" i="10"/>
  <c r="E1313" i="10"/>
  <c r="BL1312" i="10"/>
  <c r="AR1312" i="10"/>
  <c r="AM1312" i="10"/>
  <c r="V1312" i="10"/>
  <c r="U1312" i="10"/>
  <c r="E1312" i="10"/>
  <c r="G1312" i="10" s="1"/>
  <c r="BL1311" i="10"/>
  <c r="AR1311" i="10"/>
  <c r="AM1311" i="10"/>
  <c r="V1311" i="10"/>
  <c r="U1311" i="10"/>
  <c r="I1311" i="10" s="1"/>
  <c r="J1311" i="10" s="1"/>
  <c r="K1311" i="10" s="1"/>
  <c r="E1311" i="10"/>
  <c r="G1311" i="10" s="1"/>
  <c r="BL1310" i="10"/>
  <c r="AR1310" i="10"/>
  <c r="AM1310" i="10"/>
  <c r="V1310" i="10"/>
  <c r="U1310" i="10"/>
  <c r="E1310" i="10"/>
  <c r="H1310" i="10" s="1"/>
  <c r="BL1309" i="10"/>
  <c r="AR1309" i="10"/>
  <c r="AM1309" i="10"/>
  <c r="V1309" i="10"/>
  <c r="U1309" i="10"/>
  <c r="E1309" i="10"/>
  <c r="G1309" i="10" s="1"/>
  <c r="BL1308" i="10"/>
  <c r="AR1308" i="10"/>
  <c r="AM1308" i="10"/>
  <c r="V1308" i="10"/>
  <c r="U1308" i="10"/>
  <c r="I1308" i="10" s="1"/>
  <c r="J1308" i="10" s="1"/>
  <c r="K1308" i="10" s="1"/>
  <c r="E1308" i="10"/>
  <c r="H1308" i="10" s="1"/>
  <c r="BL1307" i="10"/>
  <c r="AR1307" i="10"/>
  <c r="AM1307" i="10"/>
  <c r="V1307" i="10"/>
  <c r="U1307" i="10"/>
  <c r="E1307" i="10"/>
  <c r="G1307" i="10" s="1"/>
  <c r="BL1306" i="10"/>
  <c r="AR1306" i="10"/>
  <c r="AM1306" i="10"/>
  <c r="V1306" i="10"/>
  <c r="U1306" i="10"/>
  <c r="E1306" i="10"/>
  <c r="H1306" i="10" s="1"/>
  <c r="BL1305" i="10"/>
  <c r="AR1305" i="10"/>
  <c r="AM1305" i="10"/>
  <c r="V1305" i="10"/>
  <c r="U1305" i="10"/>
  <c r="E1305" i="10"/>
  <c r="G1305" i="10" s="1"/>
  <c r="BL1304" i="10"/>
  <c r="AR1304" i="10"/>
  <c r="AM1304" i="10"/>
  <c r="V1304" i="10"/>
  <c r="U1304" i="10"/>
  <c r="E1304" i="10"/>
  <c r="H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H1262" i="10"/>
  <c r="G1262" i="10"/>
  <c r="X1261" i="10"/>
  <c r="V1261" i="10"/>
  <c r="U1261" i="10"/>
  <c r="H1261" i="10"/>
  <c r="G1261" i="10"/>
  <c r="X1260" i="10"/>
  <c r="V1260" i="10"/>
  <c r="U1260" i="10"/>
  <c r="H1260" i="10"/>
  <c r="G1260" i="10"/>
  <c r="X1259" i="10"/>
  <c r="V1259" i="10"/>
  <c r="U1259" i="10"/>
  <c r="H1259" i="10"/>
  <c r="G1259" i="10"/>
  <c r="X1258" i="10"/>
  <c r="V1258" i="10"/>
  <c r="U1258" i="10"/>
  <c r="H1258" i="10"/>
  <c r="G1258" i="10"/>
  <c r="X1257" i="10"/>
  <c r="V1257" i="10"/>
  <c r="U1257" i="10"/>
  <c r="H1257" i="10"/>
  <c r="G1257" i="10"/>
  <c r="X1256" i="10"/>
  <c r="V1256" i="10"/>
  <c r="U1256" i="10"/>
  <c r="H1256" i="10"/>
  <c r="G1256" i="10"/>
  <c r="X1255" i="10"/>
  <c r="V1255" i="10"/>
  <c r="U1255" i="10"/>
  <c r="I1255" i="10" s="1"/>
  <c r="J1255" i="10" s="1"/>
  <c r="K1255" i="10" s="1"/>
  <c r="H1255" i="10"/>
  <c r="G1255" i="10"/>
  <c r="X1254" i="10"/>
  <c r="V1254" i="10"/>
  <c r="U1254" i="10"/>
  <c r="H1254" i="10"/>
  <c r="G1254" i="10"/>
  <c r="X1253" i="10"/>
  <c r="V1253" i="10"/>
  <c r="U1253" i="10"/>
  <c r="H1253" i="10"/>
  <c r="G1253" i="10"/>
  <c r="X1252" i="10"/>
  <c r="V1252" i="10"/>
  <c r="U1252" i="10"/>
  <c r="H1252" i="10"/>
  <c r="G1252" i="10"/>
  <c r="X1251" i="10"/>
  <c r="V1251" i="10"/>
  <c r="U1251" i="10"/>
  <c r="H1251" i="10"/>
  <c r="G1251" i="10"/>
  <c r="X1250" i="10"/>
  <c r="V1250" i="10"/>
  <c r="U1250" i="10"/>
  <c r="H1250" i="10"/>
  <c r="G1250" i="10"/>
  <c r="X1249" i="10"/>
  <c r="V1249" i="10"/>
  <c r="U1249" i="10"/>
  <c r="H1249" i="10"/>
  <c r="G1249" i="10"/>
  <c r="X1248" i="10"/>
  <c r="V1248" i="10"/>
  <c r="U1248" i="10"/>
  <c r="H1248" i="10"/>
  <c r="G1248" i="10"/>
  <c r="X1247" i="10"/>
  <c r="V1247" i="10"/>
  <c r="U1247" i="10"/>
  <c r="I1247" i="10" s="1"/>
  <c r="J1247" i="10" s="1"/>
  <c r="K1247" i="10" s="1"/>
  <c r="H1247" i="10"/>
  <c r="G1247" i="10"/>
  <c r="X1246" i="10"/>
  <c r="V1246" i="10"/>
  <c r="U1246" i="10"/>
  <c r="H1246" i="10"/>
  <c r="G1246" i="10"/>
  <c r="X1245" i="10"/>
  <c r="V1245" i="10"/>
  <c r="U1245" i="10"/>
  <c r="H1245" i="10"/>
  <c r="G1245" i="10"/>
  <c r="X1244" i="10"/>
  <c r="V1244" i="10"/>
  <c r="U1244" i="10"/>
  <c r="H1244" i="10"/>
  <c r="G1244" i="10"/>
  <c r="X1243" i="10"/>
  <c r="V1243" i="10"/>
  <c r="U1243" i="10"/>
  <c r="H1243" i="10"/>
  <c r="G1243" i="10"/>
  <c r="X1242" i="10"/>
  <c r="V1242" i="10"/>
  <c r="U1242" i="10"/>
  <c r="H1242" i="10"/>
  <c r="G1242" i="10"/>
  <c r="X1241" i="10"/>
  <c r="V1241" i="10"/>
  <c r="U1241" i="10"/>
  <c r="H1241" i="10"/>
  <c r="G1241" i="10"/>
  <c r="X1240" i="10"/>
  <c r="V1240" i="10"/>
  <c r="U1240" i="10"/>
  <c r="H1240" i="10"/>
  <c r="G1240" i="10"/>
  <c r="X1239" i="10"/>
  <c r="V1239" i="10"/>
  <c r="U1239" i="10"/>
  <c r="I1239" i="10" s="1"/>
  <c r="J1239" i="10" s="1"/>
  <c r="K1239" i="10" s="1"/>
  <c r="H1239" i="10"/>
  <c r="G1239" i="10"/>
  <c r="X1238" i="10"/>
  <c r="V1238" i="10"/>
  <c r="U1238" i="10"/>
  <c r="H1238" i="10"/>
  <c r="G1238" i="10"/>
  <c r="X1237" i="10"/>
  <c r="V1237" i="10"/>
  <c r="U1237" i="10"/>
  <c r="H1237" i="10"/>
  <c r="G1237" i="10"/>
  <c r="X1236" i="10"/>
  <c r="V1236" i="10"/>
  <c r="U1236" i="10"/>
  <c r="H1236" i="10"/>
  <c r="G1236" i="10"/>
  <c r="X1235" i="10"/>
  <c r="V1235" i="10"/>
  <c r="U1235" i="10"/>
  <c r="H1235" i="10"/>
  <c r="G1235" i="10"/>
  <c r="X1234" i="10"/>
  <c r="V1234" i="10"/>
  <c r="U1234" i="10"/>
  <c r="H1234" i="10"/>
  <c r="G1234" i="10"/>
  <c r="X1233" i="10"/>
  <c r="V1233" i="10"/>
  <c r="U1233" i="10"/>
  <c r="H1233" i="10"/>
  <c r="G1233" i="10"/>
  <c r="X1232" i="10"/>
  <c r="V1232" i="10"/>
  <c r="U1232" i="10"/>
  <c r="H1232" i="10"/>
  <c r="G1232" i="10"/>
  <c r="X1231" i="10"/>
  <c r="V1231" i="10"/>
  <c r="U1231" i="10"/>
  <c r="I1231" i="10" s="1"/>
  <c r="J1231" i="10" s="1"/>
  <c r="K1231" i="10" s="1"/>
  <c r="H1231" i="10"/>
  <c r="G1231" i="10"/>
  <c r="X1230" i="10"/>
  <c r="V1230" i="10"/>
  <c r="U1230" i="10"/>
  <c r="H1230" i="10"/>
  <c r="G1230" i="10"/>
  <c r="X1229" i="10"/>
  <c r="V1229" i="10"/>
  <c r="U1229" i="10"/>
  <c r="H1229" i="10"/>
  <c r="G1229" i="10"/>
  <c r="X1228" i="10"/>
  <c r="V1228" i="10"/>
  <c r="U1228" i="10"/>
  <c r="H1228" i="10"/>
  <c r="G1228" i="10"/>
  <c r="X1227" i="10"/>
  <c r="V1227" i="10"/>
  <c r="U1227" i="10"/>
  <c r="H1227" i="10"/>
  <c r="G1227" i="10"/>
  <c r="X1226" i="10"/>
  <c r="V1226" i="10"/>
  <c r="U1226" i="10"/>
  <c r="H1226" i="10"/>
  <c r="G1226" i="10"/>
  <c r="X1225" i="10"/>
  <c r="V1225" i="10"/>
  <c r="U1225" i="10"/>
  <c r="H1225" i="10"/>
  <c r="G1225" i="10"/>
  <c r="X1224" i="10"/>
  <c r="V1224" i="10"/>
  <c r="U1224" i="10"/>
  <c r="H1224" i="10"/>
  <c r="G1224" i="10"/>
  <c r="X1223" i="10"/>
  <c r="V1223" i="10"/>
  <c r="U1223" i="10"/>
  <c r="I1223" i="10" s="1"/>
  <c r="J1223" i="10" s="1"/>
  <c r="K1223" i="10" s="1"/>
  <c r="H1223" i="10"/>
  <c r="G1223" i="10"/>
  <c r="X1222" i="10"/>
  <c r="V1222" i="10"/>
  <c r="U1222" i="10"/>
  <c r="H1222" i="10"/>
  <c r="G1222" i="10"/>
  <c r="X1221" i="10"/>
  <c r="V1221" i="10"/>
  <c r="U1221" i="10"/>
  <c r="H1221" i="10"/>
  <c r="G1221" i="10"/>
  <c r="X1220" i="10"/>
  <c r="V1220" i="10"/>
  <c r="U1220" i="10"/>
  <c r="H1220" i="10"/>
  <c r="G1220" i="10"/>
  <c r="X1219" i="10"/>
  <c r="V1219" i="10"/>
  <c r="U1219" i="10"/>
  <c r="H1219" i="10"/>
  <c r="G1219" i="10"/>
  <c r="X1218" i="10"/>
  <c r="V1218" i="10"/>
  <c r="U1218" i="10"/>
  <c r="H1218" i="10"/>
  <c r="G1218" i="10"/>
  <c r="X1217" i="10"/>
  <c r="V1217" i="10"/>
  <c r="U1217" i="10"/>
  <c r="H1217" i="10"/>
  <c r="G1217" i="10"/>
  <c r="X1216" i="10"/>
  <c r="V1216" i="10"/>
  <c r="U1216" i="10"/>
  <c r="H1216" i="10"/>
  <c r="G1216" i="10"/>
  <c r="X1215" i="10"/>
  <c r="V1215" i="10"/>
  <c r="U1215" i="10"/>
  <c r="I1215" i="10" s="1"/>
  <c r="J1215" i="10" s="1"/>
  <c r="K1215" i="10" s="1"/>
  <c r="H1215" i="10"/>
  <c r="G1215" i="10"/>
  <c r="X1214" i="10"/>
  <c r="V1214" i="10"/>
  <c r="U1214" i="10"/>
  <c r="H1214" i="10"/>
  <c r="G1214" i="10"/>
  <c r="X1213" i="10"/>
  <c r="V1213" i="10"/>
  <c r="U1213" i="10"/>
  <c r="H1213" i="10"/>
  <c r="G1213" i="10"/>
  <c r="X1212" i="10"/>
  <c r="V1212" i="10"/>
  <c r="U1212" i="10"/>
  <c r="H1212" i="10"/>
  <c r="G1212" i="10"/>
  <c r="X1211" i="10"/>
  <c r="V1211" i="10"/>
  <c r="U1211" i="10"/>
  <c r="H1211" i="10"/>
  <c r="G1211" i="10"/>
  <c r="X1210" i="10"/>
  <c r="V1210" i="10"/>
  <c r="U1210" i="10"/>
  <c r="H1210" i="10"/>
  <c r="G1210" i="10"/>
  <c r="X1209" i="10"/>
  <c r="V1209" i="10"/>
  <c r="U1209" i="10"/>
  <c r="H1209" i="10"/>
  <c r="G1209" i="10"/>
  <c r="X1208" i="10"/>
  <c r="V1208" i="10"/>
  <c r="U1208" i="10"/>
  <c r="H1208" i="10"/>
  <c r="G1208" i="10"/>
  <c r="X1207" i="10"/>
  <c r="V1207" i="10"/>
  <c r="U1207" i="10"/>
  <c r="I1207" i="10" s="1"/>
  <c r="J1207" i="10" s="1"/>
  <c r="K1207" i="10" s="1"/>
  <c r="H1207" i="10"/>
  <c r="G1207" i="10"/>
  <c r="X1206" i="10"/>
  <c r="V1206" i="10"/>
  <c r="U1206" i="10"/>
  <c r="H1206" i="10"/>
  <c r="G1206" i="10"/>
  <c r="X1205" i="10"/>
  <c r="V1205" i="10"/>
  <c r="U1205" i="10"/>
  <c r="H1205" i="10"/>
  <c r="G1205" i="10"/>
  <c r="X1204" i="10"/>
  <c r="V1204" i="10"/>
  <c r="U1204" i="10"/>
  <c r="H1204" i="10"/>
  <c r="G1204" i="10"/>
  <c r="X1203" i="10"/>
  <c r="V1203" i="10"/>
  <c r="U1203" i="10"/>
  <c r="H1203" i="10"/>
  <c r="G1203" i="10"/>
  <c r="X1202" i="10"/>
  <c r="V1202" i="10"/>
  <c r="U1202" i="10"/>
  <c r="H1202" i="10"/>
  <c r="G1202" i="10"/>
  <c r="X1201" i="10"/>
  <c r="V1201" i="10"/>
  <c r="U1201" i="10"/>
  <c r="H1201" i="10"/>
  <c r="G1201" i="10"/>
  <c r="W1200" i="10"/>
  <c r="V1200" i="10"/>
  <c r="U1200" i="10"/>
  <c r="H1200" i="10"/>
  <c r="G1200" i="10"/>
  <c r="W1199" i="10"/>
  <c r="V1199" i="10"/>
  <c r="U1199" i="10"/>
  <c r="I1199" i="10" s="1"/>
  <c r="J1199" i="10" s="1"/>
  <c r="K1199" i="10" s="1"/>
  <c r="H1199" i="10"/>
  <c r="G1199" i="10"/>
  <c r="W1198" i="10"/>
  <c r="V1198" i="10"/>
  <c r="U1198" i="10"/>
  <c r="H1198" i="10"/>
  <c r="G1198" i="10"/>
  <c r="W1197" i="10"/>
  <c r="V1197" i="10"/>
  <c r="U1197" i="10"/>
  <c r="H1197" i="10"/>
  <c r="G1197" i="10"/>
  <c r="W1196" i="10"/>
  <c r="V1196" i="10"/>
  <c r="U1196" i="10"/>
  <c r="H1196" i="10"/>
  <c r="G1196" i="10"/>
  <c r="W1195" i="10"/>
  <c r="V1195" i="10"/>
  <c r="U1195" i="10"/>
  <c r="H1195" i="10"/>
  <c r="G1195" i="10"/>
  <c r="W1194" i="10"/>
  <c r="V1194" i="10"/>
  <c r="U1194" i="10"/>
  <c r="H1194" i="10"/>
  <c r="G1194" i="10"/>
  <c r="W1193" i="10"/>
  <c r="V1193" i="10"/>
  <c r="U1193" i="10"/>
  <c r="H1193" i="10"/>
  <c r="G1193" i="10"/>
  <c r="W1192" i="10"/>
  <c r="V1192" i="10"/>
  <c r="U1192" i="10"/>
  <c r="H1192" i="10"/>
  <c r="G1192" i="10"/>
  <c r="W1191" i="10"/>
  <c r="V1191" i="10"/>
  <c r="U1191" i="10"/>
  <c r="I1191" i="10" s="1"/>
  <c r="J1191" i="10" s="1"/>
  <c r="K1191" i="10" s="1"/>
  <c r="H1191" i="10"/>
  <c r="G1191" i="10"/>
  <c r="W1190" i="10"/>
  <c r="V1190" i="10"/>
  <c r="U1190" i="10"/>
  <c r="H1190" i="10"/>
  <c r="G1190" i="10"/>
  <c r="W1189" i="10"/>
  <c r="V1189" i="10"/>
  <c r="U1189" i="10"/>
  <c r="H1189" i="10"/>
  <c r="G1189" i="10"/>
  <c r="W1188" i="10"/>
  <c r="V1188" i="10"/>
  <c r="U1188" i="10"/>
  <c r="H1188" i="10"/>
  <c r="G1188" i="10"/>
  <c r="W1187" i="10"/>
  <c r="V1187" i="10"/>
  <c r="U1187" i="10"/>
  <c r="H1187" i="10"/>
  <c r="G1187" i="10"/>
  <c r="W1186" i="10"/>
  <c r="V1186" i="10"/>
  <c r="U1186" i="10"/>
  <c r="H1186" i="10"/>
  <c r="G1186" i="10"/>
  <c r="W1185" i="10"/>
  <c r="V1185" i="10"/>
  <c r="U1185" i="10"/>
  <c r="H1185" i="10"/>
  <c r="G1185" i="10"/>
  <c r="W1184" i="10"/>
  <c r="V1184" i="10"/>
  <c r="U1184" i="10"/>
  <c r="H1184" i="10"/>
  <c r="G1184" i="10"/>
  <c r="W1183" i="10"/>
  <c r="V1183" i="10"/>
  <c r="U1183" i="10"/>
  <c r="I1183" i="10" s="1"/>
  <c r="J1183" i="10" s="1"/>
  <c r="K1183" i="10" s="1"/>
  <c r="H1183" i="10"/>
  <c r="G1183" i="10"/>
  <c r="W1182" i="10"/>
  <c r="V1182" i="10"/>
  <c r="U1182" i="10"/>
  <c r="H1182" i="10"/>
  <c r="G1182" i="10"/>
  <c r="W1181" i="10"/>
  <c r="V1181" i="10"/>
  <c r="U1181" i="10"/>
  <c r="H1181" i="10"/>
  <c r="G1181" i="10"/>
  <c r="W1180" i="10"/>
  <c r="V1180" i="10"/>
  <c r="U1180" i="10"/>
  <c r="H1180" i="10"/>
  <c r="G1180" i="10"/>
  <c r="AS1179" i="10"/>
  <c r="X1179" i="10"/>
  <c r="V1179" i="10"/>
  <c r="U1179" i="10"/>
  <c r="E1179" i="10"/>
  <c r="AS1178" i="10"/>
  <c r="X1178" i="10"/>
  <c r="V1178" i="10"/>
  <c r="U1178" i="10"/>
  <c r="E1178" i="10"/>
  <c r="G1178" i="10" s="1"/>
  <c r="AS1177" i="10"/>
  <c r="X1177" i="10"/>
  <c r="V1177" i="10"/>
  <c r="U1177" i="10"/>
  <c r="E1177" i="10"/>
  <c r="H1177" i="10" s="1"/>
  <c r="AS1176" i="10"/>
  <c r="X1176" i="10"/>
  <c r="V1176" i="10"/>
  <c r="U1176" i="10"/>
  <c r="E1176" i="10"/>
  <c r="H1176" i="10" s="1"/>
  <c r="AS1175" i="10"/>
  <c r="X1175" i="10"/>
  <c r="V1175" i="10"/>
  <c r="U1175" i="10"/>
  <c r="I1175" i="10" s="1"/>
  <c r="J1175" i="10" s="1"/>
  <c r="K1175" i="10" s="1"/>
  <c r="E1175" i="10"/>
  <c r="AS1174" i="10"/>
  <c r="X1174" i="10"/>
  <c r="V1174" i="10"/>
  <c r="U1174" i="10"/>
  <c r="E1174" i="10"/>
  <c r="G1174" i="10" s="1"/>
  <c r="V1173" i="10"/>
  <c r="U1173" i="10"/>
  <c r="H1173" i="10"/>
  <c r="G1173" i="10"/>
  <c r="V1172" i="10"/>
  <c r="U1172" i="10"/>
  <c r="H1172" i="10"/>
  <c r="G1172" i="10"/>
  <c r="V1171" i="10"/>
  <c r="U1171" i="10"/>
  <c r="H1171" i="10"/>
  <c r="G1171" i="10"/>
  <c r="V1170" i="10"/>
  <c r="U1170" i="10"/>
  <c r="H1170" i="10"/>
  <c r="G1170" i="10"/>
  <c r="V1169" i="10"/>
  <c r="U1169" i="10"/>
  <c r="H1169" i="10"/>
  <c r="G1169" i="10"/>
  <c r="V1168" i="10"/>
  <c r="U1168" i="10"/>
  <c r="H1168" i="10"/>
  <c r="G1168" i="10"/>
  <c r="V1167" i="10"/>
  <c r="U1167" i="10"/>
  <c r="I1167" i="10" s="1"/>
  <c r="J1167" i="10" s="1"/>
  <c r="K1167" i="10" s="1"/>
  <c r="H1167" i="10"/>
  <c r="G1167" i="10"/>
  <c r="V1166" i="10"/>
  <c r="U1166" i="10"/>
  <c r="H1166" i="10"/>
  <c r="G1166" i="10"/>
  <c r="V1165" i="10"/>
  <c r="U1165" i="10"/>
  <c r="H1165" i="10"/>
  <c r="G1165" i="10"/>
  <c r="V1164" i="10"/>
  <c r="U1164" i="10"/>
  <c r="H1164" i="10"/>
  <c r="G1164" i="10"/>
  <c r="V1163" i="10"/>
  <c r="U1163" i="10"/>
  <c r="H1163" i="10"/>
  <c r="G1163" i="10"/>
  <c r="V1162" i="10"/>
  <c r="U1162" i="10"/>
  <c r="H1162" i="10"/>
  <c r="G1162" i="10"/>
  <c r="V1161" i="10"/>
  <c r="U1161" i="10"/>
  <c r="H1161" i="10"/>
  <c r="G1161" i="10"/>
  <c r="V1160" i="10"/>
  <c r="U1160" i="10"/>
  <c r="H1160" i="10"/>
  <c r="G1160" i="10"/>
  <c r="V1159" i="10"/>
  <c r="U1159" i="10"/>
  <c r="I1159" i="10" s="1"/>
  <c r="J1159" i="10" s="1"/>
  <c r="K1159" i="10" s="1"/>
  <c r="H1159" i="10"/>
  <c r="G1159" i="10"/>
  <c r="V1158" i="10"/>
  <c r="U1158" i="10"/>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H1142" i="10"/>
  <c r="G1142" i="10"/>
  <c r="F1142" i="10"/>
  <c r="AM1141" i="10"/>
  <c r="X1141" i="10"/>
  <c r="V1141" i="10"/>
  <c r="U1141" i="10"/>
  <c r="H1141" i="10"/>
  <c r="G1141" i="10"/>
  <c r="F1141" i="10"/>
  <c r="AM1140" i="10"/>
  <c r="AK1140" i="10" s="1"/>
  <c r="X1140" i="10"/>
  <c r="V1140" i="10"/>
  <c r="U1140" i="10"/>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E1102" i="10"/>
  <c r="AR1101" i="10"/>
  <c r="AM1101" i="10"/>
  <c r="V1101" i="10"/>
  <c r="U1101" i="10"/>
  <c r="E1101" i="10"/>
  <c r="AR1100" i="10"/>
  <c r="AM1100" i="10"/>
  <c r="V1100" i="10"/>
  <c r="U1100" i="10"/>
  <c r="E1100" i="10"/>
  <c r="G1100" i="10" s="1"/>
  <c r="AR1099" i="10"/>
  <c r="AM1099" i="10"/>
  <c r="V1099" i="10"/>
  <c r="U1099" i="10"/>
  <c r="E1099" i="10"/>
  <c r="G1099" i="10" s="1"/>
  <c r="AM1098" i="10"/>
  <c r="V1098" i="10"/>
  <c r="U1098" i="10"/>
  <c r="E1098" i="10"/>
  <c r="H1098" i="10" s="1"/>
  <c r="AM1097" i="10"/>
  <c r="V1097" i="10"/>
  <c r="U1097" i="10"/>
  <c r="E1097" i="10"/>
  <c r="H1097" i="10" s="1"/>
  <c r="AM1096" i="10"/>
  <c r="V1096" i="10"/>
  <c r="U1096" i="10"/>
  <c r="E1096" i="10"/>
  <c r="AM1095" i="10"/>
  <c r="V1095" i="10"/>
  <c r="U1095" i="10"/>
  <c r="I1095" i="10" s="1"/>
  <c r="J1095" i="10" s="1"/>
  <c r="K1095" i="10" s="1"/>
  <c r="E1095" i="10"/>
  <c r="H1095" i="10" s="1"/>
  <c r="AR1094" i="10"/>
  <c r="AM1094" i="10"/>
  <c r="V1094" i="10"/>
  <c r="U1094" i="10"/>
  <c r="E1094" i="10"/>
  <c r="G1094" i="10" s="1"/>
  <c r="AR1093" i="10"/>
  <c r="AM1093" i="10"/>
  <c r="V1093" i="10"/>
  <c r="U1093" i="10"/>
  <c r="E1093" i="10"/>
  <c r="AR1092" i="10"/>
  <c r="AM1092" i="10"/>
  <c r="V1092" i="10"/>
  <c r="U1092" i="10"/>
  <c r="E1092" i="10"/>
  <c r="H1092" i="10" s="1"/>
  <c r="AR1091" i="10"/>
  <c r="AM1091" i="10"/>
  <c r="V1091" i="10"/>
  <c r="U1091" i="10"/>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E1080" i="10"/>
  <c r="H1080" i="10" s="1"/>
  <c r="V1079" i="10"/>
  <c r="U1079" i="10"/>
  <c r="I1079" i="10" s="1"/>
  <c r="J1079" i="10" s="1"/>
  <c r="K1079" i="10" s="1"/>
  <c r="E1079" i="10"/>
  <c r="V1078" i="10"/>
  <c r="U1078" i="10"/>
  <c r="E1078" i="10"/>
  <c r="H1078" i="10" s="1"/>
  <c r="V1077" i="10"/>
  <c r="U1077" i="10"/>
  <c r="I1077" i="10" s="1"/>
  <c r="J1077" i="10" s="1"/>
  <c r="K1077" i="10" s="1"/>
  <c r="E1077" i="10"/>
  <c r="H1077" i="10" s="1"/>
  <c r="V1076" i="10"/>
  <c r="U1076" i="10"/>
  <c r="E1076" i="10"/>
  <c r="H1076" i="10" s="1"/>
  <c r="V1075" i="10"/>
  <c r="U1075" i="10"/>
  <c r="E1075" i="10"/>
  <c r="G1075" i="10" s="1"/>
  <c r="V1074" i="10"/>
  <c r="U1074" i="10"/>
  <c r="E1074" i="10"/>
  <c r="H1074" i="10" s="1"/>
  <c r="V1073" i="10"/>
  <c r="U1073" i="10"/>
  <c r="E1073" i="10"/>
  <c r="G1073" i="10" s="1"/>
  <c r="V1072" i="10"/>
  <c r="U1072" i="10"/>
  <c r="E1072" i="10"/>
  <c r="H1072" i="10" s="1"/>
  <c r="V1071" i="10"/>
  <c r="U1071" i="10"/>
  <c r="I1071" i="10" s="1"/>
  <c r="J1071" i="10" s="1"/>
  <c r="K1071" i="10" s="1"/>
  <c r="E1071" i="10"/>
  <c r="H1071" i="10" s="1"/>
  <c r="V1070" i="10"/>
  <c r="U1070" i="10"/>
  <c r="E1070" i="10"/>
  <c r="H1070" i="10" s="1"/>
  <c r="V1069" i="10"/>
  <c r="U1069" i="10"/>
  <c r="E1069" i="10"/>
  <c r="H1069" i="10" s="1"/>
  <c r="V1068" i="10"/>
  <c r="U1068" i="10"/>
  <c r="E1068" i="10"/>
  <c r="G1068" i="10" s="1"/>
  <c r="V1067" i="10"/>
  <c r="U1067" i="10"/>
  <c r="E1067" i="10"/>
  <c r="V1066" i="10"/>
  <c r="U1066" i="10"/>
  <c r="E1066" i="10"/>
  <c r="G1066" i="10" s="1"/>
  <c r="V1065" i="10"/>
  <c r="U1065" i="10"/>
  <c r="E1065" i="10"/>
  <c r="V1064" i="10"/>
  <c r="U1064" i="10"/>
  <c r="E1064" i="10"/>
  <c r="H1064" i="10" s="1"/>
  <c r="V1063" i="10"/>
  <c r="U1063" i="10"/>
  <c r="I1063" i="10" s="1"/>
  <c r="J1063" i="10" s="1"/>
  <c r="K1063" i="10" s="1"/>
  <c r="E1063" i="10"/>
  <c r="H1063" i="10" s="1"/>
  <c r="V1062" i="10"/>
  <c r="U1062" i="10"/>
  <c r="E1062" i="10"/>
  <c r="H1062" i="10" s="1"/>
  <c r="V1061" i="10"/>
  <c r="U1061" i="10"/>
  <c r="E1061" i="10"/>
  <c r="G1061" i="10" s="1"/>
  <c r="V1060" i="10"/>
  <c r="U1060" i="10"/>
  <c r="E1060" i="10"/>
  <c r="V1059" i="10"/>
  <c r="U1059" i="10"/>
  <c r="E1059" i="10"/>
  <c r="H1059" i="10" s="1"/>
  <c r="V1058" i="10"/>
  <c r="U1058" i="10"/>
  <c r="E1058" i="10"/>
  <c r="H1058" i="10" s="1"/>
  <c r="V1057" i="10"/>
  <c r="U1057" i="10"/>
  <c r="E1057" i="10"/>
  <c r="H1057" i="10" s="1"/>
  <c r="V1056" i="10"/>
  <c r="U1056" i="10"/>
  <c r="E1056" i="10"/>
  <c r="H1056" i="10" s="1"/>
  <c r="V1055" i="10"/>
  <c r="U1055" i="10"/>
  <c r="I1055" i="10" s="1"/>
  <c r="J1055" i="10" s="1"/>
  <c r="K1055" i="10" s="1"/>
  <c r="E1055" i="10"/>
  <c r="G1055" i="10" s="1"/>
  <c r="V1054" i="10"/>
  <c r="U1054" i="10"/>
  <c r="E1054" i="10"/>
  <c r="H1054" i="10" s="1"/>
  <c r="V1053" i="10"/>
  <c r="U1053" i="10"/>
  <c r="E1053" i="10"/>
  <c r="H1053" i="10" s="1"/>
  <c r="V1052" i="10"/>
  <c r="U1052" i="10"/>
  <c r="E1052" i="10"/>
  <c r="H1052" i="10" s="1"/>
  <c r="V1051" i="10"/>
  <c r="U1051" i="10"/>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E1046" i="10"/>
  <c r="H1046" i="10" s="1"/>
  <c r="BL1045" i="10"/>
  <c r="V1045" i="10"/>
  <c r="U1045" i="10"/>
  <c r="E1045" i="10"/>
  <c r="G1045" i="10" s="1"/>
  <c r="BL1044" i="10"/>
  <c r="V1044" i="10"/>
  <c r="U1044" i="10"/>
  <c r="E1044" i="10"/>
  <c r="H1044" i="10" s="1"/>
  <c r="BL1043" i="10"/>
  <c r="V1043" i="10"/>
  <c r="U1043" i="10"/>
  <c r="E1043" i="10"/>
  <c r="G1043" i="10" s="1"/>
  <c r="BL1042" i="10"/>
  <c r="V1042" i="10"/>
  <c r="U1042" i="10"/>
  <c r="E1042" i="10"/>
  <c r="H1042" i="10" s="1"/>
  <c r="BL1041" i="10"/>
  <c r="V1041" i="10"/>
  <c r="U1041" i="10"/>
  <c r="E1041" i="10"/>
  <c r="BL1040" i="10"/>
  <c r="V1040" i="10"/>
  <c r="U1040" i="10"/>
  <c r="E1040" i="10"/>
  <c r="H1040" i="10" s="1"/>
  <c r="BL1039" i="10"/>
  <c r="V1039" i="10"/>
  <c r="U1039" i="10"/>
  <c r="I1039" i="10" s="1"/>
  <c r="J1039" i="10" s="1"/>
  <c r="K1039" i="10" s="1"/>
  <c r="E1039" i="10"/>
  <c r="BL1038" i="10"/>
  <c r="V1038" i="10"/>
  <c r="U1038" i="10"/>
  <c r="E1038" i="10"/>
  <c r="H1038" i="10" s="1"/>
  <c r="BL1037" i="10"/>
  <c r="V1037" i="10"/>
  <c r="U1037" i="10"/>
  <c r="E1037" i="10"/>
  <c r="G1037" i="10" s="1"/>
  <c r="BL1036" i="10"/>
  <c r="V1036" i="10"/>
  <c r="U1036" i="10"/>
  <c r="E1036" i="10"/>
  <c r="H1036" i="10" s="1"/>
  <c r="BL1035" i="10"/>
  <c r="V1035" i="10"/>
  <c r="U1035" i="10"/>
  <c r="E1035" i="10"/>
  <c r="G1035" i="10" s="1"/>
  <c r="BL1034" i="10"/>
  <c r="V1034" i="10"/>
  <c r="U1034" i="10"/>
  <c r="E1034" i="10"/>
  <c r="H1034" i="10" s="1"/>
  <c r="BL1033" i="10"/>
  <c r="V1033" i="10"/>
  <c r="U1033" i="10"/>
  <c r="E1033" i="10"/>
  <c r="BL1032" i="10"/>
  <c r="V1032" i="10"/>
  <c r="U1032" i="10"/>
  <c r="E1032" i="10"/>
  <c r="H1032" i="10" s="1"/>
  <c r="BL1031" i="10"/>
  <c r="V1031" i="10"/>
  <c r="U1031" i="10"/>
  <c r="I1031" i="10" s="1"/>
  <c r="J1031" i="10" s="1"/>
  <c r="K1031" i="10" s="1"/>
  <c r="E1031" i="10"/>
  <c r="BL1030" i="10"/>
  <c r="V1030" i="10"/>
  <c r="U1030" i="10"/>
  <c r="E1030" i="10"/>
  <c r="H1030" i="10" s="1"/>
  <c r="BL1029" i="10"/>
  <c r="V1029" i="10"/>
  <c r="U1029" i="10"/>
  <c r="E1029" i="10"/>
  <c r="G1029" i="10" s="1"/>
  <c r="BL1028" i="10"/>
  <c r="V1028" i="10"/>
  <c r="U1028" i="10"/>
  <c r="E1028" i="10"/>
  <c r="H1028" i="10" s="1"/>
  <c r="BL1027" i="10"/>
  <c r="V1027" i="10"/>
  <c r="U1027" i="10"/>
  <c r="E1027" i="10"/>
  <c r="G1027" i="10" s="1"/>
  <c r="BL1026" i="10"/>
  <c r="V1026" i="10"/>
  <c r="U1026" i="10"/>
  <c r="E1026" i="10"/>
  <c r="BL1025" i="10"/>
  <c r="V1025" i="10"/>
  <c r="U1025" i="10"/>
  <c r="E1025" i="10"/>
  <c r="BL1024" i="10"/>
  <c r="V1024" i="10"/>
  <c r="U1024" i="10"/>
  <c r="E1024" i="10"/>
  <c r="H1024" i="10" s="1"/>
  <c r="BL1023" i="10"/>
  <c r="AR1023" i="10"/>
  <c r="V1023" i="10"/>
  <c r="U1023" i="10"/>
  <c r="I1023" i="10" s="1"/>
  <c r="J1023" i="10" s="1"/>
  <c r="K1023" i="10" s="1"/>
  <c r="E1023" i="10"/>
  <c r="H1023" i="10" s="1"/>
  <c r="BL1022" i="10"/>
  <c r="AR1022" i="10"/>
  <c r="V1022" i="10"/>
  <c r="U1022" i="10"/>
  <c r="E1022" i="10"/>
  <c r="H1022" i="10" s="1"/>
  <c r="BL1021" i="10"/>
  <c r="AR1021" i="10"/>
  <c r="V1021" i="10"/>
  <c r="U1021" i="10"/>
  <c r="E1021" i="10"/>
  <c r="BL1020" i="10"/>
  <c r="AR1020" i="10"/>
  <c r="V1020" i="10"/>
  <c r="U1020" i="10"/>
  <c r="E1020" i="10"/>
  <c r="BL1019" i="10"/>
  <c r="AR1019" i="10"/>
  <c r="V1019" i="10"/>
  <c r="U1019" i="10"/>
  <c r="E1019" i="10"/>
  <c r="H1019" i="10" s="1"/>
  <c r="BL1018" i="10"/>
  <c r="AR1018" i="10"/>
  <c r="V1018" i="10"/>
  <c r="U1018" i="10"/>
  <c r="E1018" i="10"/>
  <c r="H1018" i="10" s="1"/>
  <c r="BL1017" i="10"/>
  <c r="AR1017" i="10"/>
  <c r="V1017" i="10"/>
  <c r="U1017" i="10"/>
  <c r="E1017" i="10"/>
  <c r="BL1016" i="10"/>
  <c r="AR1016" i="10"/>
  <c r="V1016" i="10"/>
  <c r="U1016" i="10"/>
  <c r="E1016" i="10"/>
  <c r="H1016" i="10" s="1"/>
  <c r="BL1015" i="10"/>
  <c r="AR1015" i="10"/>
  <c r="V1015" i="10"/>
  <c r="U1015" i="10"/>
  <c r="I1015" i="10" s="1"/>
  <c r="J1015" i="10" s="1"/>
  <c r="K1015" i="10" s="1"/>
  <c r="E1015" i="10"/>
  <c r="H1015" i="10" s="1"/>
  <c r="BL1014" i="10"/>
  <c r="AR1014" i="10"/>
  <c r="V1014" i="10"/>
  <c r="U1014" i="10"/>
  <c r="E1014" i="10"/>
  <c r="H1014" i="10" s="1"/>
  <c r="BL1013" i="10"/>
  <c r="AR1013" i="10"/>
  <c r="V1013" i="10"/>
  <c r="U1013" i="10"/>
  <c r="E1013" i="10"/>
  <c r="BL1012" i="10"/>
  <c r="AR1012" i="10"/>
  <c r="V1012" i="10"/>
  <c r="U1012" i="10"/>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E937" i="10"/>
  <c r="G937" i="10" s="1"/>
  <c r="BL936" i="10"/>
  <c r="AS936" i="10"/>
  <c r="AR936" i="10"/>
  <c r="AM936" i="10"/>
  <c r="V936" i="10"/>
  <c r="U936" i="10"/>
  <c r="E936" i="10"/>
  <c r="H936" i="10" s="1"/>
  <c r="BL935" i="10"/>
  <c r="AS935" i="10"/>
  <c r="AR935" i="10"/>
  <c r="AM935" i="10"/>
  <c r="V935" i="10"/>
  <c r="U935" i="10"/>
  <c r="I935" i="10" s="1"/>
  <c r="J935" i="10" s="1"/>
  <c r="K935" i="10" s="1"/>
  <c r="E935" i="10"/>
  <c r="BL934" i="10"/>
  <c r="AS934" i="10"/>
  <c r="AR934" i="10"/>
  <c r="AM934" i="10"/>
  <c r="V934" i="10"/>
  <c r="U934" i="10"/>
  <c r="E934" i="10"/>
  <c r="G934" i="10" s="1"/>
  <c r="BL933" i="10"/>
  <c r="AS933" i="10"/>
  <c r="AR933" i="10"/>
  <c r="AM933" i="10"/>
  <c r="V933" i="10"/>
  <c r="U933" i="10"/>
  <c r="E933" i="10"/>
  <c r="H933" i="10" s="1"/>
  <c r="BL932" i="10"/>
  <c r="AS932" i="10"/>
  <c r="AR932" i="10"/>
  <c r="AM932" i="10"/>
  <c r="V932" i="10"/>
  <c r="U932" i="10"/>
  <c r="E932" i="10"/>
  <c r="H932" i="10" s="1"/>
  <c r="BL931" i="10"/>
  <c r="AS931" i="10"/>
  <c r="AR931" i="10"/>
  <c r="AM931" i="10"/>
  <c r="V931" i="10"/>
  <c r="U931" i="10"/>
  <c r="E931" i="10"/>
  <c r="H931" i="10" s="1"/>
  <c r="BL930" i="10"/>
  <c r="AS930" i="10"/>
  <c r="AR930" i="10"/>
  <c r="AM930" i="10"/>
  <c r="V930" i="10"/>
  <c r="U930" i="10"/>
  <c r="E930" i="10"/>
  <c r="H930" i="10" s="1"/>
  <c r="BL929" i="10"/>
  <c r="AS929" i="10"/>
  <c r="AR929" i="10"/>
  <c r="AM929" i="10"/>
  <c r="V929" i="10"/>
  <c r="U929" i="10"/>
  <c r="E929" i="10"/>
  <c r="H929" i="10" s="1"/>
  <c r="BL928" i="10"/>
  <c r="AS928" i="10"/>
  <c r="AR928" i="10"/>
  <c r="AM928" i="10"/>
  <c r="V928" i="10"/>
  <c r="U928" i="10"/>
  <c r="E928" i="10"/>
  <c r="BL927" i="10"/>
  <c r="AS927" i="10"/>
  <c r="AR927" i="10"/>
  <c r="AM927" i="10"/>
  <c r="V927" i="10"/>
  <c r="U927" i="10"/>
  <c r="I927" i="10" s="1"/>
  <c r="J927" i="10" s="1"/>
  <c r="K927" i="10" s="1"/>
  <c r="E927" i="10"/>
  <c r="H927" i="10" s="1"/>
  <c r="BL926" i="10"/>
  <c r="AS926" i="10"/>
  <c r="AR926" i="10"/>
  <c r="AM926" i="10"/>
  <c r="V926" i="10"/>
  <c r="U926" i="10"/>
  <c r="E926" i="10"/>
  <c r="AL925" i="10"/>
  <c r="AK925" i="10"/>
  <c r="X925" i="10"/>
  <c r="V925" i="10"/>
  <c r="U925" i="10"/>
  <c r="E925" i="10"/>
  <c r="H925" i="10" s="1"/>
  <c r="AL924" i="10"/>
  <c r="AK924" i="10"/>
  <c r="X924" i="10"/>
  <c r="V924" i="10"/>
  <c r="U924" i="10"/>
  <c r="E924" i="10"/>
  <c r="AL923" i="10"/>
  <c r="AK923" i="10"/>
  <c r="X923" i="10"/>
  <c r="V923" i="10"/>
  <c r="U923" i="10"/>
  <c r="E923" i="10"/>
  <c r="AL922" i="10"/>
  <c r="AK922" i="10"/>
  <c r="X922" i="10"/>
  <c r="V922" i="10"/>
  <c r="U922" i="10"/>
  <c r="E922" i="10"/>
  <c r="H922" i="10" s="1"/>
  <c r="AL921" i="10"/>
  <c r="AK921" i="10"/>
  <c r="X921" i="10"/>
  <c r="V921" i="10"/>
  <c r="U921" i="10"/>
  <c r="E921" i="10"/>
  <c r="AL920" i="10"/>
  <c r="AK920" i="10"/>
  <c r="X920" i="10"/>
  <c r="V920" i="10"/>
  <c r="U920" i="10"/>
  <c r="E920" i="10"/>
  <c r="G920" i="10" s="1"/>
  <c r="AR919" i="10"/>
  <c r="AL919" i="10"/>
  <c r="AK919" i="10"/>
  <c r="X919" i="10"/>
  <c r="V919" i="10"/>
  <c r="U919" i="10"/>
  <c r="I919" i="10" s="1"/>
  <c r="J919" i="10" s="1"/>
  <c r="K919" i="10" s="1"/>
  <c r="E919" i="10"/>
  <c r="G919" i="10" s="1"/>
  <c r="AR918" i="10"/>
  <c r="AL918" i="10"/>
  <c r="AK918" i="10"/>
  <c r="X918" i="10"/>
  <c r="V918" i="10"/>
  <c r="U918" i="10"/>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E844" i="10"/>
  <c r="X843" i="10"/>
  <c r="V843" i="10"/>
  <c r="U843" i="10"/>
  <c r="E843" i="10"/>
  <c r="H843" i="10" s="1"/>
  <c r="X842" i="10"/>
  <c r="V842" i="10"/>
  <c r="U842" i="10"/>
  <c r="E842" i="10"/>
  <c r="X841" i="10"/>
  <c r="V841" i="10"/>
  <c r="U841" i="10"/>
  <c r="E841" i="10"/>
  <c r="G841" i="10" s="1"/>
  <c r="X840" i="10"/>
  <c r="V840" i="10"/>
  <c r="U840" i="10"/>
  <c r="E840" i="10"/>
  <c r="H840" i="10" s="1"/>
  <c r="X839" i="10"/>
  <c r="V839" i="10"/>
  <c r="U839" i="10"/>
  <c r="I839" i="10" s="1"/>
  <c r="J839" i="10" s="1"/>
  <c r="K839" i="10" s="1"/>
  <c r="E839" i="10"/>
  <c r="G839" i="10" s="1"/>
  <c r="X838" i="10"/>
  <c r="V838" i="10"/>
  <c r="U838" i="10"/>
  <c r="E838" i="10"/>
  <c r="H838" i="10" s="1"/>
  <c r="X837" i="10"/>
  <c r="V837" i="10"/>
  <c r="U837" i="10"/>
  <c r="E837" i="10"/>
  <c r="H837" i="10" s="1"/>
  <c r="AR836" i="10"/>
  <c r="W836" i="10"/>
  <c r="V836" i="10"/>
  <c r="U836" i="10"/>
  <c r="H836" i="10"/>
  <c r="G836" i="10"/>
  <c r="AR835" i="10"/>
  <c r="W835" i="10"/>
  <c r="V835" i="10"/>
  <c r="U835" i="10"/>
  <c r="H835" i="10"/>
  <c r="G835" i="10"/>
  <c r="AR834" i="10"/>
  <c r="W834" i="10"/>
  <c r="V834" i="10"/>
  <c r="U834" i="10"/>
  <c r="H834" i="10"/>
  <c r="G834" i="10"/>
  <c r="AR833" i="10"/>
  <c r="W833" i="10"/>
  <c r="V833" i="10"/>
  <c r="U833" i="10"/>
  <c r="H833" i="10"/>
  <c r="G833" i="10"/>
  <c r="AR832" i="10"/>
  <c r="W832" i="10"/>
  <c r="V832" i="10"/>
  <c r="U832" i="10"/>
  <c r="H832" i="10"/>
  <c r="G832" i="10"/>
  <c r="AR831" i="10"/>
  <c r="W831" i="10"/>
  <c r="V831" i="10"/>
  <c r="U831" i="10"/>
  <c r="I831" i="10" s="1"/>
  <c r="J831" i="10" s="1"/>
  <c r="K831" i="10" s="1"/>
  <c r="H831" i="10"/>
  <c r="G831" i="10"/>
  <c r="AR830" i="10"/>
  <c r="W830" i="10"/>
  <c r="V830" i="10"/>
  <c r="U830" i="10"/>
  <c r="H830" i="10"/>
  <c r="G830" i="10"/>
  <c r="AR829" i="10"/>
  <c r="W829" i="10"/>
  <c r="V829" i="10"/>
  <c r="U829" i="10"/>
  <c r="H829" i="10"/>
  <c r="G829" i="10"/>
  <c r="AR828" i="10"/>
  <c r="W828" i="10"/>
  <c r="V828" i="10"/>
  <c r="U828" i="10"/>
  <c r="H828" i="10"/>
  <c r="G828" i="10"/>
  <c r="AR827" i="10"/>
  <c r="W827" i="10"/>
  <c r="V827" i="10"/>
  <c r="U827" i="10"/>
  <c r="H827" i="10"/>
  <c r="G827" i="10"/>
  <c r="AR826" i="10"/>
  <c r="W826" i="10"/>
  <c r="V826" i="10"/>
  <c r="U826" i="10"/>
  <c r="H826" i="10"/>
  <c r="G826" i="10"/>
  <c r="AR825" i="10"/>
  <c r="W825" i="10"/>
  <c r="V825" i="10"/>
  <c r="U825" i="10"/>
  <c r="H825" i="10"/>
  <c r="G825" i="10"/>
  <c r="AW824" i="10"/>
  <c r="AR824" i="10"/>
  <c r="AO824" i="10"/>
  <c r="X824" i="10"/>
  <c r="V824" i="10"/>
  <c r="U824" i="10"/>
  <c r="H824" i="10"/>
  <c r="G824" i="10"/>
  <c r="AW823" i="10"/>
  <c r="AR823" i="10"/>
  <c r="AO823" i="10"/>
  <c r="X823" i="10"/>
  <c r="V823" i="10"/>
  <c r="U823" i="10"/>
  <c r="I823" i="10" s="1"/>
  <c r="J823" i="10" s="1"/>
  <c r="K823" i="10" s="1"/>
  <c r="H823" i="10"/>
  <c r="G823" i="10"/>
  <c r="AW822" i="10"/>
  <c r="AR822" i="10"/>
  <c r="AO822" i="10"/>
  <c r="X822" i="10"/>
  <c r="V822" i="10"/>
  <c r="U822" i="10"/>
  <c r="H822" i="10"/>
  <c r="G822" i="10"/>
  <c r="AW821" i="10"/>
  <c r="AR821" i="10"/>
  <c r="AO821" i="10"/>
  <c r="X821" i="10"/>
  <c r="V821" i="10"/>
  <c r="U821" i="10"/>
  <c r="H821" i="10"/>
  <c r="G821" i="10"/>
  <c r="AW820" i="10"/>
  <c r="AR820" i="10"/>
  <c r="AO820" i="10"/>
  <c r="X820" i="10"/>
  <c r="V820" i="10"/>
  <c r="U820" i="10"/>
  <c r="H820" i="10"/>
  <c r="G820" i="10"/>
  <c r="AW819" i="10"/>
  <c r="AR819" i="10"/>
  <c r="AO819" i="10"/>
  <c r="X819" i="10"/>
  <c r="V819" i="10"/>
  <c r="U819" i="10"/>
  <c r="H819" i="10"/>
  <c r="G819" i="10"/>
  <c r="AW818" i="10"/>
  <c r="AR818" i="10"/>
  <c r="AO818" i="10"/>
  <c r="X818" i="10"/>
  <c r="V818" i="10"/>
  <c r="U818" i="10"/>
  <c r="H818" i="10"/>
  <c r="G818" i="10"/>
  <c r="AW817" i="10"/>
  <c r="AR817" i="10"/>
  <c r="AO817" i="10"/>
  <c r="X817" i="10"/>
  <c r="V817" i="10"/>
  <c r="U817" i="10"/>
  <c r="H817" i="10"/>
  <c r="G817" i="10"/>
  <c r="AW816" i="10"/>
  <c r="AR816" i="10"/>
  <c r="AO816" i="10"/>
  <c r="X816" i="10"/>
  <c r="V816" i="10"/>
  <c r="U816" i="10"/>
  <c r="H816" i="10"/>
  <c r="G816" i="10"/>
  <c r="AW815" i="10"/>
  <c r="AR815" i="10"/>
  <c r="AO815" i="10"/>
  <c r="X815" i="10"/>
  <c r="V815" i="10"/>
  <c r="U815" i="10"/>
  <c r="I815" i="10" s="1"/>
  <c r="J815" i="10" s="1"/>
  <c r="K815" i="10" s="1"/>
  <c r="H815" i="10"/>
  <c r="G815" i="10"/>
  <c r="AW814" i="10"/>
  <c r="AR814" i="10"/>
  <c r="AO814" i="10"/>
  <c r="X814" i="10"/>
  <c r="V814" i="10"/>
  <c r="U814" i="10"/>
  <c r="H814" i="10"/>
  <c r="G814" i="10"/>
  <c r="AW813" i="10"/>
  <c r="AR813" i="10"/>
  <c r="AO813" i="10"/>
  <c r="X813" i="10"/>
  <c r="V813" i="10"/>
  <c r="U813" i="10"/>
  <c r="H813" i="10"/>
  <c r="G813" i="10"/>
  <c r="W812" i="10"/>
  <c r="X812" i="10" s="1"/>
  <c r="V812" i="10"/>
  <c r="U812" i="10"/>
  <c r="H812" i="10"/>
  <c r="G812" i="10"/>
  <c r="W811" i="10"/>
  <c r="X811" i="10" s="1"/>
  <c r="V811" i="10"/>
  <c r="U811" i="10"/>
  <c r="H811" i="10"/>
  <c r="G811" i="10"/>
  <c r="W810" i="10"/>
  <c r="X810" i="10" s="1"/>
  <c r="V810" i="10"/>
  <c r="U810" i="10"/>
  <c r="H810" i="10"/>
  <c r="G810" i="10"/>
  <c r="W809" i="10"/>
  <c r="X809" i="10" s="1"/>
  <c r="V809" i="10"/>
  <c r="U809" i="10"/>
  <c r="H809" i="10"/>
  <c r="G809" i="10"/>
  <c r="W808" i="10"/>
  <c r="X808" i="10" s="1"/>
  <c r="V808" i="10"/>
  <c r="U808" i="10"/>
  <c r="H808" i="10"/>
  <c r="G808" i="10"/>
  <c r="W807" i="10"/>
  <c r="X807" i="10" s="1"/>
  <c r="V807" i="10"/>
  <c r="U807" i="10"/>
  <c r="I807" i="10" s="1"/>
  <c r="J807" i="10" s="1"/>
  <c r="K807" i="10" s="1"/>
  <c r="H807" i="10"/>
  <c r="G807" i="10"/>
  <c r="W806" i="10"/>
  <c r="X806" i="10" s="1"/>
  <c r="V806" i="10"/>
  <c r="U806" i="10"/>
  <c r="H806" i="10"/>
  <c r="G806" i="10"/>
  <c r="W805" i="10"/>
  <c r="X805" i="10" s="1"/>
  <c r="V805" i="10"/>
  <c r="U805" i="10"/>
  <c r="H805" i="10"/>
  <c r="G805" i="10"/>
  <c r="W804" i="10"/>
  <c r="X804" i="10" s="1"/>
  <c r="V804" i="10"/>
  <c r="U804" i="10"/>
  <c r="H804" i="10"/>
  <c r="G804" i="10"/>
  <c r="W803" i="10"/>
  <c r="X803" i="10" s="1"/>
  <c r="V803" i="10"/>
  <c r="U803" i="10"/>
  <c r="H803" i="10"/>
  <c r="G803" i="10"/>
  <c r="W802" i="10"/>
  <c r="X802" i="10" s="1"/>
  <c r="V802" i="10"/>
  <c r="U802" i="10"/>
  <c r="H802" i="10"/>
  <c r="G802" i="10"/>
  <c r="W801" i="10"/>
  <c r="X801" i="10" s="1"/>
  <c r="V801" i="10"/>
  <c r="U801" i="10"/>
  <c r="H801" i="10"/>
  <c r="G801" i="10"/>
  <c r="W800" i="10"/>
  <c r="X800" i="10" s="1"/>
  <c r="V800" i="10"/>
  <c r="U800" i="10"/>
  <c r="H800" i="10"/>
  <c r="G800" i="10"/>
  <c r="W799" i="10"/>
  <c r="X799" i="10" s="1"/>
  <c r="V799" i="10"/>
  <c r="U799" i="10"/>
  <c r="I799" i="10" s="1"/>
  <c r="J799" i="10" s="1"/>
  <c r="K799" i="10" s="1"/>
  <c r="H799" i="10"/>
  <c r="G799" i="10"/>
  <c r="W798" i="10"/>
  <c r="X798" i="10" s="1"/>
  <c r="V798" i="10"/>
  <c r="U798" i="10"/>
  <c r="H798" i="10"/>
  <c r="G798" i="10"/>
  <c r="BL797" i="10"/>
  <c r="V797" i="10"/>
  <c r="U797" i="10"/>
  <c r="E797" i="10"/>
  <c r="H797" i="10" s="1"/>
  <c r="BL796" i="10"/>
  <c r="V796" i="10"/>
  <c r="U796" i="10"/>
  <c r="E796" i="10"/>
  <c r="G796" i="10" s="1"/>
  <c r="BL795" i="10"/>
  <c r="V795" i="10"/>
  <c r="U795" i="10"/>
  <c r="E795" i="10"/>
  <c r="G795" i="10" s="1"/>
  <c r="BL794" i="10"/>
  <c r="V794" i="10"/>
  <c r="U794" i="10"/>
  <c r="E794" i="10"/>
  <c r="BL793" i="10"/>
  <c r="V793" i="10"/>
  <c r="U793" i="10"/>
  <c r="E793" i="10"/>
  <c r="H793" i="10" s="1"/>
  <c r="BL792" i="10"/>
  <c r="V792" i="10"/>
  <c r="U792" i="10"/>
  <c r="E792" i="10"/>
  <c r="G792" i="10" s="1"/>
  <c r="BL791" i="10"/>
  <c r="V791" i="10"/>
  <c r="U791" i="10"/>
  <c r="I791" i="10" s="1"/>
  <c r="J791" i="10" s="1"/>
  <c r="K791" i="10" s="1"/>
  <c r="E791" i="10"/>
  <c r="G791" i="10" s="1"/>
  <c r="BL790" i="10"/>
  <c r="V790" i="10"/>
  <c r="U790" i="10"/>
  <c r="E790" i="10"/>
  <c r="H790" i="10" s="1"/>
  <c r="BL789" i="10"/>
  <c r="V789" i="10"/>
  <c r="U789" i="10"/>
  <c r="E789" i="10"/>
  <c r="H789" i="10" s="1"/>
  <c r="BL788" i="10"/>
  <c r="V788" i="10"/>
  <c r="U788" i="10"/>
  <c r="E788" i="10"/>
  <c r="G788" i="10" s="1"/>
  <c r="BL787" i="10"/>
  <c r="V787" i="10"/>
  <c r="U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H734" i="10"/>
  <c r="G734" i="10"/>
  <c r="BL733" i="10"/>
  <c r="AW733" i="10"/>
  <c r="AS733" i="10"/>
  <c r="AQ733" i="10"/>
  <c r="V733" i="10"/>
  <c r="U733" i="10"/>
  <c r="H733" i="10"/>
  <c r="G733" i="10"/>
  <c r="BL732" i="10"/>
  <c r="AW732" i="10"/>
  <c r="AS732" i="10"/>
  <c r="AQ732" i="10"/>
  <c r="V732" i="10"/>
  <c r="U732" i="10"/>
  <c r="H732" i="10"/>
  <c r="G732" i="10"/>
  <c r="BL731" i="10"/>
  <c r="AW731" i="10"/>
  <c r="AS731" i="10"/>
  <c r="AQ731" i="10"/>
  <c r="V731" i="10"/>
  <c r="U731" i="10"/>
  <c r="H731" i="10"/>
  <c r="G731" i="10"/>
  <c r="BL730" i="10"/>
  <c r="AW730" i="10"/>
  <c r="AS730" i="10"/>
  <c r="AQ730" i="10"/>
  <c r="V730" i="10"/>
  <c r="U730" i="10"/>
  <c r="H730" i="10"/>
  <c r="G730" i="10"/>
  <c r="BL729" i="10"/>
  <c r="AW729" i="10"/>
  <c r="AS729" i="10"/>
  <c r="AQ729" i="10"/>
  <c r="V729" i="10"/>
  <c r="U729" i="10"/>
  <c r="H729" i="10"/>
  <c r="G729" i="10"/>
  <c r="BL728" i="10"/>
  <c r="AW728" i="10"/>
  <c r="AS728" i="10"/>
  <c r="AQ728" i="10"/>
  <c r="V728" i="10"/>
  <c r="U728" i="10"/>
  <c r="H728" i="10"/>
  <c r="G728" i="10"/>
  <c r="BL727" i="10"/>
  <c r="AW727" i="10"/>
  <c r="AS727" i="10"/>
  <c r="AQ727" i="10"/>
  <c r="V727" i="10"/>
  <c r="U727" i="10"/>
  <c r="I727" i="10" s="1"/>
  <c r="J727" i="10" s="1"/>
  <c r="K727" i="10" s="1"/>
  <c r="H727" i="10"/>
  <c r="G727" i="10"/>
  <c r="BL726" i="10"/>
  <c r="AW726" i="10"/>
  <c r="AS726" i="10"/>
  <c r="AQ726" i="10"/>
  <c r="V726" i="10"/>
  <c r="U726" i="10"/>
  <c r="H726" i="10"/>
  <c r="G726" i="10"/>
  <c r="BL725" i="10"/>
  <c r="AW725" i="10"/>
  <c r="AS725" i="10"/>
  <c r="AQ725" i="10"/>
  <c r="V725" i="10"/>
  <c r="U725" i="10"/>
  <c r="H725" i="10"/>
  <c r="G725" i="10"/>
  <c r="BL724" i="10"/>
  <c r="AW724" i="10"/>
  <c r="AS724" i="10"/>
  <c r="AQ724" i="10"/>
  <c r="V724" i="10"/>
  <c r="U724" i="10"/>
  <c r="H724" i="10"/>
  <c r="G724" i="10"/>
  <c r="BL723" i="10"/>
  <c r="AW723" i="10"/>
  <c r="AS723" i="10"/>
  <c r="AQ723" i="10"/>
  <c r="V723" i="10"/>
  <c r="U723" i="10"/>
  <c r="H723" i="10"/>
  <c r="G723" i="10"/>
  <c r="BL722" i="10"/>
  <c r="AW722" i="10"/>
  <c r="AS722" i="10"/>
  <c r="AQ722" i="10"/>
  <c r="V722" i="10"/>
  <c r="U722" i="10"/>
  <c r="H722" i="10"/>
  <c r="G722" i="10"/>
  <c r="BL721" i="10"/>
  <c r="AW721" i="10"/>
  <c r="AS721" i="10"/>
  <c r="AQ721" i="10"/>
  <c r="V721" i="10"/>
  <c r="U721" i="10"/>
  <c r="H721" i="10"/>
  <c r="G721" i="10"/>
  <c r="BL720" i="10"/>
  <c r="AW720" i="10"/>
  <c r="AS720" i="10"/>
  <c r="AQ720" i="10"/>
  <c r="V720" i="10"/>
  <c r="U720" i="10"/>
  <c r="H720" i="10"/>
  <c r="G720" i="10"/>
  <c r="BL719" i="10"/>
  <c r="AW719" i="10"/>
  <c r="AS719" i="10"/>
  <c r="AQ719" i="10"/>
  <c r="V719" i="10"/>
  <c r="U719" i="10"/>
  <c r="I719" i="10" s="1"/>
  <c r="J719" i="10" s="1"/>
  <c r="K719" i="10" s="1"/>
  <c r="H719" i="10"/>
  <c r="G719" i="10"/>
  <c r="BL718" i="10"/>
  <c r="AW718" i="10"/>
  <c r="AS718" i="10"/>
  <c r="AQ718" i="10"/>
  <c r="V718" i="10"/>
  <c r="U718" i="10"/>
  <c r="H718" i="10"/>
  <c r="G718" i="10"/>
  <c r="BL717" i="10"/>
  <c r="AW717" i="10"/>
  <c r="AS717" i="10"/>
  <c r="AQ717" i="10"/>
  <c r="V717" i="10"/>
  <c r="U717" i="10"/>
  <c r="H717" i="10"/>
  <c r="G717" i="10"/>
  <c r="BL716" i="10"/>
  <c r="AW716" i="10"/>
  <c r="AS716" i="10"/>
  <c r="AQ716" i="10"/>
  <c r="V716" i="10"/>
  <c r="U716" i="10"/>
  <c r="H716" i="10"/>
  <c r="G716" i="10"/>
  <c r="BL715" i="10"/>
  <c r="AW715" i="10"/>
  <c r="AS715" i="10"/>
  <c r="AQ715" i="10"/>
  <c r="V715" i="10"/>
  <c r="U715" i="10"/>
  <c r="H715" i="10"/>
  <c r="G715" i="10"/>
  <c r="BL714" i="10"/>
  <c r="AW714" i="10"/>
  <c r="AS714" i="10"/>
  <c r="AQ714" i="10"/>
  <c r="V714" i="10"/>
  <c r="U714" i="10"/>
  <c r="H714" i="10"/>
  <c r="G714" i="10"/>
  <c r="BL713" i="10"/>
  <c r="AW713" i="10"/>
  <c r="AS713" i="10"/>
  <c r="AQ713" i="10"/>
  <c r="V713" i="10"/>
  <c r="U713" i="10"/>
  <c r="H713" i="10"/>
  <c r="G713" i="10"/>
  <c r="BL712" i="10"/>
  <c r="AW712" i="10"/>
  <c r="AS712" i="10"/>
  <c r="AQ712" i="10"/>
  <c r="V712" i="10"/>
  <c r="U712" i="10"/>
  <c r="H712" i="10"/>
  <c r="G712" i="10"/>
  <c r="BL711" i="10"/>
  <c r="AW711" i="10"/>
  <c r="AS711" i="10"/>
  <c r="AQ711" i="10"/>
  <c r="V711" i="10"/>
  <c r="U711" i="10"/>
  <c r="I711" i="10" s="1"/>
  <c r="J711" i="10" s="1"/>
  <c r="K711" i="10" s="1"/>
  <c r="H711" i="10"/>
  <c r="G711" i="10"/>
  <c r="BL710" i="10"/>
  <c r="AW710" i="10"/>
  <c r="AS710" i="10"/>
  <c r="AQ710" i="10"/>
  <c r="V710" i="10"/>
  <c r="U710" i="10"/>
  <c r="H710" i="10"/>
  <c r="G710" i="10"/>
  <c r="BL709" i="10"/>
  <c r="AW709" i="10"/>
  <c r="AS709" i="10"/>
  <c r="AQ709" i="10"/>
  <c r="V709" i="10"/>
  <c r="U709" i="10"/>
  <c r="H709" i="10"/>
  <c r="G709" i="10"/>
  <c r="BL708" i="10"/>
  <c r="AW708" i="10"/>
  <c r="AS708" i="10"/>
  <c r="AQ708" i="10"/>
  <c r="V708" i="10"/>
  <c r="U708" i="10"/>
  <c r="H708" i="10"/>
  <c r="G708" i="10"/>
  <c r="BL707" i="10"/>
  <c r="AW707" i="10"/>
  <c r="AS707" i="10"/>
  <c r="AQ707" i="10"/>
  <c r="V707" i="10"/>
  <c r="U707" i="10"/>
  <c r="H707" i="10"/>
  <c r="G707" i="10"/>
  <c r="BL706" i="10"/>
  <c r="AW706" i="10"/>
  <c r="AS706" i="10"/>
  <c r="AQ706" i="10"/>
  <c r="V706" i="10"/>
  <c r="U706" i="10"/>
  <c r="H706" i="10"/>
  <c r="G706" i="10"/>
  <c r="BL705" i="10"/>
  <c r="AW705" i="10"/>
  <c r="AS705" i="10"/>
  <c r="AQ705" i="10"/>
  <c r="V705" i="10"/>
  <c r="U705" i="10"/>
  <c r="H705" i="10"/>
  <c r="G705" i="10"/>
  <c r="V704" i="10"/>
  <c r="U704" i="10"/>
  <c r="H704" i="10"/>
  <c r="G704" i="10"/>
  <c r="V703" i="10"/>
  <c r="U703" i="10"/>
  <c r="I703" i="10" s="1"/>
  <c r="J703" i="10" s="1"/>
  <c r="K703" i="10" s="1"/>
  <c r="H703" i="10"/>
  <c r="G703" i="10"/>
  <c r="V702" i="10"/>
  <c r="U702" i="10"/>
  <c r="H702" i="10"/>
  <c r="G702" i="10"/>
  <c r="V701" i="10"/>
  <c r="U701" i="10"/>
  <c r="H701" i="10"/>
  <c r="G701" i="10"/>
  <c r="V700" i="10"/>
  <c r="U700" i="10"/>
  <c r="H700" i="10"/>
  <c r="G700" i="10"/>
  <c r="V699" i="10"/>
  <c r="U699" i="10"/>
  <c r="H699" i="10"/>
  <c r="G699" i="10"/>
  <c r="AS698" i="10"/>
  <c r="W698" i="10"/>
  <c r="X698" i="10" s="1"/>
  <c r="V698" i="10"/>
  <c r="U698" i="10"/>
  <c r="H698" i="10"/>
  <c r="G698" i="10"/>
  <c r="AS697" i="10"/>
  <c r="W697" i="10"/>
  <c r="X697" i="10" s="1"/>
  <c r="V697" i="10"/>
  <c r="U697" i="10"/>
  <c r="H697" i="10"/>
  <c r="G697" i="10"/>
  <c r="AS696" i="10"/>
  <c r="W696" i="10"/>
  <c r="X696" i="10" s="1"/>
  <c r="V696" i="10"/>
  <c r="U696" i="10"/>
  <c r="H696" i="10"/>
  <c r="G696" i="10"/>
  <c r="AS695" i="10"/>
  <c r="W695" i="10"/>
  <c r="X695" i="10" s="1"/>
  <c r="V695" i="10"/>
  <c r="U695" i="10"/>
  <c r="I695" i="10" s="1"/>
  <c r="J695" i="10" s="1"/>
  <c r="K695" i="10" s="1"/>
  <c r="H695" i="10"/>
  <c r="G695" i="10"/>
  <c r="AS694" i="10"/>
  <c r="W694" i="10"/>
  <c r="X694" i="10" s="1"/>
  <c r="V694" i="10"/>
  <c r="U694" i="10"/>
  <c r="H694" i="10"/>
  <c r="G694" i="10"/>
  <c r="AS693" i="10"/>
  <c r="W693" i="10"/>
  <c r="X693" i="10" s="1"/>
  <c r="V693" i="10"/>
  <c r="U693" i="10"/>
  <c r="H693" i="10"/>
  <c r="G693" i="10"/>
  <c r="AS692" i="10"/>
  <c r="W692" i="10"/>
  <c r="X692" i="10" s="1"/>
  <c r="V692" i="10"/>
  <c r="U692" i="10"/>
  <c r="H692" i="10"/>
  <c r="G692" i="10"/>
  <c r="AS691" i="10"/>
  <c r="W691" i="10"/>
  <c r="X691" i="10" s="1"/>
  <c r="V691" i="10"/>
  <c r="U691" i="10"/>
  <c r="H691" i="10"/>
  <c r="G691" i="10"/>
  <c r="AS690" i="10"/>
  <c r="W690" i="10"/>
  <c r="X690" i="10" s="1"/>
  <c r="V690" i="10"/>
  <c r="U690" i="10"/>
  <c r="H690" i="10"/>
  <c r="G690" i="10"/>
  <c r="AS689" i="10"/>
  <c r="W689" i="10"/>
  <c r="X689" i="10" s="1"/>
  <c r="V689" i="10"/>
  <c r="U689" i="10"/>
  <c r="H689" i="10"/>
  <c r="G689" i="10"/>
  <c r="AS688" i="10"/>
  <c r="W688" i="10"/>
  <c r="X688" i="10" s="1"/>
  <c r="V688" i="10"/>
  <c r="U688" i="10"/>
  <c r="H688" i="10"/>
  <c r="G688" i="10"/>
  <c r="AS687" i="10"/>
  <c r="W687" i="10"/>
  <c r="X687" i="10" s="1"/>
  <c r="V687" i="10"/>
  <c r="U687" i="10"/>
  <c r="I687" i="10" s="1"/>
  <c r="J687" i="10" s="1"/>
  <c r="K687" i="10" s="1"/>
  <c r="H687" i="10"/>
  <c r="G687" i="10"/>
  <c r="AS686" i="10"/>
  <c r="W686" i="10"/>
  <c r="X686" i="10" s="1"/>
  <c r="V686" i="10"/>
  <c r="U686" i="10"/>
  <c r="H686" i="10"/>
  <c r="G686" i="10"/>
  <c r="AS685" i="10"/>
  <c r="W685" i="10"/>
  <c r="X685" i="10" s="1"/>
  <c r="V685" i="10"/>
  <c r="U685" i="10"/>
  <c r="H685" i="10"/>
  <c r="G685" i="10"/>
  <c r="AS684" i="10"/>
  <c r="W684" i="10"/>
  <c r="X684" i="10" s="1"/>
  <c r="V684" i="10"/>
  <c r="U684" i="10"/>
  <c r="H684" i="10"/>
  <c r="G684" i="10"/>
  <c r="AS683" i="10"/>
  <c r="W683" i="10"/>
  <c r="X683" i="10" s="1"/>
  <c r="V683" i="10"/>
  <c r="U683" i="10"/>
  <c r="H683" i="10"/>
  <c r="G683" i="10"/>
  <c r="AS682" i="10"/>
  <c r="W682" i="10"/>
  <c r="X682" i="10" s="1"/>
  <c r="V682" i="10"/>
  <c r="U682" i="10"/>
  <c r="H682" i="10"/>
  <c r="G682" i="10"/>
  <c r="AS681" i="10"/>
  <c r="W681" i="10"/>
  <c r="X681" i="10" s="1"/>
  <c r="V681" i="10"/>
  <c r="U681" i="10"/>
  <c r="H681" i="10"/>
  <c r="G681" i="10"/>
  <c r="X680" i="10"/>
  <c r="V680" i="10"/>
  <c r="U680" i="10"/>
  <c r="H680" i="10"/>
  <c r="G680" i="10"/>
  <c r="X679" i="10"/>
  <c r="V679" i="10"/>
  <c r="U679" i="10"/>
  <c r="H679" i="10"/>
  <c r="G679" i="10"/>
  <c r="X678" i="10"/>
  <c r="V678" i="10"/>
  <c r="U678" i="10"/>
  <c r="H678" i="10"/>
  <c r="G678" i="10"/>
  <c r="X677" i="10"/>
  <c r="V677" i="10"/>
  <c r="U677" i="10"/>
  <c r="H677" i="10"/>
  <c r="G677" i="10"/>
  <c r="X676" i="10"/>
  <c r="V676" i="10"/>
  <c r="U676" i="10"/>
  <c r="H676" i="10"/>
  <c r="G676" i="10"/>
  <c r="X675" i="10"/>
  <c r="V675" i="10"/>
  <c r="U675" i="10"/>
  <c r="H675" i="10"/>
  <c r="G675" i="10"/>
  <c r="X674" i="10"/>
  <c r="V674" i="10"/>
  <c r="U674" i="10"/>
  <c r="H674" i="10"/>
  <c r="G674" i="10"/>
  <c r="X673" i="10"/>
  <c r="V673" i="10"/>
  <c r="U673" i="10"/>
  <c r="I673" i="10" s="1"/>
  <c r="J673" i="10" s="1"/>
  <c r="K673" i="10" s="1"/>
  <c r="H673" i="10"/>
  <c r="G673" i="10"/>
  <c r="X672" i="10"/>
  <c r="V672" i="10"/>
  <c r="U672" i="10"/>
  <c r="H672" i="10"/>
  <c r="G672" i="10"/>
  <c r="X671" i="10"/>
  <c r="V671" i="10"/>
  <c r="U671" i="10"/>
  <c r="H671" i="10"/>
  <c r="G671" i="10"/>
  <c r="X670" i="10"/>
  <c r="V670" i="10"/>
  <c r="U670" i="10"/>
  <c r="H670" i="10"/>
  <c r="G670" i="10"/>
  <c r="X669" i="10"/>
  <c r="V669" i="10"/>
  <c r="U669" i="10"/>
  <c r="H669" i="10"/>
  <c r="G669" i="10"/>
  <c r="X668" i="10"/>
  <c r="V668" i="10"/>
  <c r="U668" i="10"/>
  <c r="H668" i="10"/>
  <c r="G668" i="10"/>
  <c r="X667" i="10"/>
  <c r="V667" i="10"/>
  <c r="U667" i="10"/>
  <c r="H667" i="10"/>
  <c r="G667" i="10"/>
  <c r="X666" i="10"/>
  <c r="V666" i="10"/>
  <c r="U666" i="10"/>
  <c r="H666" i="10"/>
  <c r="G666" i="10"/>
  <c r="X665" i="10"/>
  <c r="V665" i="10"/>
  <c r="U665" i="10"/>
  <c r="H665" i="10"/>
  <c r="G665" i="10"/>
  <c r="X664" i="10"/>
  <c r="V664" i="10"/>
  <c r="U664" i="10"/>
  <c r="H664" i="10"/>
  <c r="G664" i="10"/>
  <c r="X663" i="10"/>
  <c r="V663" i="10"/>
  <c r="U663" i="10"/>
  <c r="H663" i="10"/>
  <c r="G663" i="10"/>
  <c r="X662" i="10"/>
  <c r="V662" i="10"/>
  <c r="U662" i="10"/>
  <c r="H662" i="10"/>
  <c r="G662" i="10"/>
  <c r="X661" i="10"/>
  <c r="V661" i="10"/>
  <c r="U661" i="10"/>
  <c r="H661" i="10"/>
  <c r="G661" i="10"/>
  <c r="X660" i="10"/>
  <c r="V660" i="10"/>
  <c r="U660" i="10"/>
  <c r="H660" i="10"/>
  <c r="G660" i="10"/>
  <c r="X659" i="10"/>
  <c r="V659" i="10"/>
  <c r="U659" i="10"/>
  <c r="H659" i="10"/>
  <c r="G659" i="10"/>
  <c r="X658" i="10"/>
  <c r="V658" i="10"/>
  <c r="U658" i="10"/>
  <c r="H658" i="10"/>
  <c r="G658" i="10"/>
  <c r="X657" i="10"/>
  <c r="V657" i="10"/>
  <c r="U657" i="10"/>
  <c r="H657" i="10"/>
  <c r="G657" i="10"/>
  <c r="AM656" i="10"/>
  <c r="V656" i="10"/>
  <c r="U656" i="10"/>
  <c r="H656" i="10"/>
  <c r="G656" i="10"/>
  <c r="AM655" i="10"/>
  <c r="V655" i="10"/>
  <c r="U655" i="10"/>
  <c r="H655" i="10"/>
  <c r="G655" i="10"/>
  <c r="AM654" i="10"/>
  <c r="V654" i="10"/>
  <c r="U654" i="10"/>
  <c r="H654" i="10"/>
  <c r="G654" i="10"/>
  <c r="AM653" i="10"/>
  <c r="V653" i="10"/>
  <c r="U653" i="10"/>
  <c r="H653" i="10"/>
  <c r="G653" i="10"/>
  <c r="AM652" i="10"/>
  <c r="V652" i="10"/>
  <c r="U652" i="10"/>
  <c r="H652" i="10"/>
  <c r="G652" i="10"/>
  <c r="AM651" i="10"/>
  <c r="V651" i="10"/>
  <c r="U651" i="10"/>
  <c r="H651" i="10"/>
  <c r="G651" i="10"/>
  <c r="AM650" i="10"/>
  <c r="V650" i="10"/>
  <c r="U650" i="10"/>
  <c r="H650" i="10"/>
  <c r="G650" i="10"/>
  <c r="AM649" i="10"/>
  <c r="V649" i="10"/>
  <c r="U649" i="10"/>
  <c r="H649" i="10"/>
  <c r="G649" i="10"/>
  <c r="AM648" i="10"/>
  <c r="V648" i="10"/>
  <c r="U648" i="10"/>
  <c r="H648" i="10"/>
  <c r="G648" i="10"/>
  <c r="AM647" i="10"/>
  <c r="V647" i="10"/>
  <c r="U647" i="10"/>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E543" i="10"/>
  <c r="H543" i="10" s="1"/>
  <c r="AT542" i="10"/>
  <c r="AS542" i="10" s="1"/>
  <c r="X542" i="10"/>
  <c r="W542" i="10"/>
  <c r="V542" i="10"/>
  <c r="U542" i="10"/>
  <c r="E542" i="10"/>
  <c r="H542" i="10" s="1"/>
  <c r="AR541" i="10"/>
  <c r="AT541" i="10" s="1"/>
  <c r="AS541" i="10" s="1"/>
  <c r="V541" i="10"/>
  <c r="U541" i="10"/>
  <c r="E541" i="10"/>
  <c r="H541" i="10" s="1"/>
  <c r="AT540" i="10"/>
  <c r="AS540" i="10" s="1"/>
  <c r="X540" i="10"/>
  <c r="W540" i="10"/>
  <c r="V540" i="10"/>
  <c r="U540" i="10"/>
  <c r="E540" i="10"/>
  <c r="H540" i="10" s="1"/>
  <c r="AT539" i="10"/>
  <c r="AS539" i="10" s="1"/>
  <c r="X539" i="10"/>
  <c r="W539" i="10"/>
  <c r="V539" i="10"/>
  <c r="U539" i="10"/>
  <c r="E539" i="10"/>
  <c r="H539" i="10" s="1"/>
  <c r="AR538" i="10"/>
  <c r="AT538" i="10" s="1"/>
  <c r="AS538" i="10" s="1"/>
  <c r="V538" i="10"/>
  <c r="U538" i="10"/>
  <c r="E538" i="10"/>
  <c r="H538" i="10" s="1"/>
  <c r="AR537" i="10"/>
  <c r="AT537" i="10" s="1"/>
  <c r="AS537" i="10" s="1"/>
  <c r="V537" i="10"/>
  <c r="U537" i="10"/>
  <c r="E537" i="10"/>
  <c r="H537" i="10" s="1"/>
  <c r="AR536" i="10"/>
  <c r="X536" i="10" s="1"/>
  <c r="V536" i="10"/>
  <c r="U536" i="10"/>
  <c r="E536" i="10"/>
  <c r="H536" i="10" s="1"/>
  <c r="AR535" i="10"/>
  <c r="X535" i="10" s="1"/>
  <c r="V535" i="10"/>
  <c r="U535" i="10"/>
  <c r="E535" i="10"/>
  <c r="H535" i="10" s="1"/>
  <c r="AR534" i="10"/>
  <c r="AT534" i="10" s="1"/>
  <c r="AS534" i="10" s="1"/>
  <c r="V534" i="10"/>
  <c r="U534" i="10"/>
  <c r="E534" i="10"/>
  <c r="H534" i="10" s="1"/>
  <c r="AR533" i="10"/>
  <c r="AT533" i="10" s="1"/>
  <c r="AS533" i="10" s="1"/>
  <c r="V533" i="10"/>
  <c r="U533" i="10"/>
  <c r="E533" i="10"/>
  <c r="H533" i="10" s="1"/>
  <c r="AR532" i="10"/>
  <c r="AT532" i="10" s="1"/>
  <c r="AS532" i="10" s="1"/>
  <c r="V532" i="10"/>
  <c r="U532" i="10"/>
  <c r="E532" i="10"/>
  <c r="H532" i="10" s="1"/>
  <c r="AT531" i="10"/>
  <c r="AS531" i="10" s="1"/>
  <c r="X531" i="10"/>
  <c r="W531" i="10"/>
  <c r="V531" i="10"/>
  <c r="U531" i="10"/>
  <c r="E531" i="10"/>
  <c r="H531" i="10" s="1"/>
  <c r="AT530" i="10"/>
  <c r="AS530" i="10" s="1"/>
  <c r="X530" i="10"/>
  <c r="W530" i="10"/>
  <c r="V530" i="10"/>
  <c r="U530" i="10"/>
  <c r="E530" i="10"/>
  <c r="H530" i="10" s="1"/>
  <c r="AR529" i="10"/>
  <c r="X529" i="10" s="1"/>
  <c r="V529" i="10"/>
  <c r="U529" i="10"/>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H504" i="10"/>
  <c r="G504" i="10"/>
  <c r="AW503" i="10"/>
  <c r="AT503" i="10"/>
  <c r="X503" i="10"/>
  <c r="V503" i="10"/>
  <c r="U503" i="10"/>
  <c r="H503" i="10"/>
  <c r="G503" i="10"/>
  <c r="AW502" i="10"/>
  <c r="AT502" i="10"/>
  <c r="X502" i="10"/>
  <c r="V502" i="10"/>
  <c r="U502" i="10"/>
  <c r="H502" i="10"/>
  <c r="G502" i="10"/>
  <c r="AW501" i="10"/>
  <c r="AT501" i="10"/>
  <c r="X501" i="10"/>
  <c r="V501" i="10"/>
  <c r="U501" i="10"/>
  <c r="H501" i="10"/>
  <c r="G501" i="10"/>
  <c r="AW500" i="10"/>
  <c r="AT500" i="10"/>
  <c r="AQ500" i="10"/>
  <c r="X500" i="10"/>
  <c r="V500" i="10"/>
  <c r="U500" i="10"/>
  <c r="H500" i="10"/>
  <c r="G500" i="10"/>
  <c r="AW499" i="10"/>
  <c r="AT499" i="10"/>
  <c r="AQ499" i="10"/>
  <c r="X499" i="10"/>
  <c r="V499" i="10"/>
  <c r="U499" i="10"/>
  <c r="H499" i="10"/>
  <c r="G499" i="10"/>
  <c r="AW498" i="10"/>
  <c r="AT498" i="10"/>
  <c r="AQ498" i="10"/>
  <c r="X498" i="10"/>
  <c r="V498" i="10"/>
  <c r="U498" i="10"/>
  <c r="H498" i="10"/>
  <c r="G498" i="10"/>
  <c r="AW497" i="10"/>
  <c r="AT497" i="10"/>
  <c r="AQ497" i="10"/>
  <c r="X497" i="10"/>
  <c r="V497" i="10"/>
  <c r="U497" i="10"/>
  <c r="H497" i="10"/>
  <c r="G497" i="10"/>
  <c r="AW496" i="10"/>
  <c r="AT496" i="10"/>
  <c r="AQ496" i="10"/>
  <c r="X496" i="10"/>
  <c r="V496" i="10"/>
  <c r="U496" i="10"/>
  <c r="H496" i="10"/>
  <c r="G496" i="10"/>
  <c r="AW495" i="10"/>
  <c r="AT495" i="10"/>
  <c r="AQ495" i="10"/>
  <c r="X495" i="10"/>
  <c r="V495" i="10"/>
  <c r="U495" i="10"/>
  <c r="H495" i="10"/>
  <c r="G495" i="10"/>
  <c r="AW494" i="10"/>
  <c r="AT494" i="10"/>
  <c r="AQ494" i="10"/>
  <c r="X494" i="10"/>
  <c r="V494" i="10"/>
  <c r="U494" i="10"/>
  <c r="H494" i="10"/>
  <c r="G494" i="10"/>
  <c r="AW493" i="10"/>
  <c r="AT493" i="10"/>
  <c r="AQ493" i="10"/>
  <c r="X493" i="10"/>
  <c r="V493" i="10"/>
  <c r="U493" i="10"/>
  <c r="H493" i="10"/>
  <c r="G493" i="10"/>
  <c r="AW492" i="10"/>
  <c r="AT492" i="10"/>
  <c r="AQ492" i="10"/>
  <c r="X492" i="10"/>
  <c r="V492" i="10"/>
  <c r="U492" i="10"/>
  <c r="H492" i="10"/>
  <c r="G492" i="10"/>
  <c r="AW491" i="10"/>
  <c r="AT491" i="10"/>
  <c r="AQ491" i="10"/>
  <c r="X491" i="10"/>
  <c r="V491" i="10"/>
  <c r="U491" i="10"/>
  <c r="H491" i="10"/>
  <c r="G491" i="10"/>
  <c r="AW490" i="10"/>
  <c r="AT490" i="10"/>
  <c r="AQ490" i="10"/>
  <c r="X490" i="10"/>
  <c r="V490" i="10"/>
  <c r="U490" i="10"/>
  <c r="H490" i="10"/>
  <c r="G490" i="10"/>
  <c r="AW489" i="10"/>
  <c r="AT489" i="10"/>
  <c r="AQ489" i="10"/>
  <c r="X489" i="10"/>
  <c r="V489" i="10"/>
  <c r="U489" i="10"/>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E482" i="10"/>
  <c r="G482" i="10" s="1"/>
  <c r="V481" i="10"/>
  <c r="U481" i="10"/>
  <c r="E481" i="10"/>
  <c r="G481" i="10" s="1"/>
  <c r="V480" i="10"/>
  <c r="U480" i="10"/>
  <c r="E480" i="10"/>
  <c r="G480" i="10" s="1"/>
  <c r="V479" i="10"/>
  <c r="U479" i="10"/>
  <c r="E479" i="10"/>
  <c r="G479" i="10" s="1"/>
  <c r="V478" i="10"/>
  <c r="U478" i="10"/>
  <c r="E478" i="10"/>
  <c r="G478" i="10" s="1"/>
  <c r="V477" i="10"/>
  <c r="U477" i="10"/>
  <c r="E477" i="10"/>
  <c r="G477" i="10" s="1"/>
  <c r="V476" i="10"/>
  <c r="U476" i="10"/>
  <c r="E476" i="10"/>
  <c r="G476" i="10" s="1"/>
  <c r="V475" i="10"/>
  <c r="U475" i="10"/>
  <c r="E475" i="10"/>
  <c r="V474" i="10"/>
  <c r="U474" i="10"/>
  <c r="E474" i="10"/>
  <c r="G474" i="10" s="1"/>
  <c r="V473" i="10"/>
  <c r="U473" i="10"/>
  <c r="E473" i="10"/>
  <c r="G473" i="10" s="1"/>
  <c r="V472" i="10"/>
  <c r="U472" i="10"/>
  <c r="E472" i="10"/>
  <c r="G472" i="10" s="1"/>
  <c r="V471" i="10"/>
  <c r="U471" i="10"/>
  <c r="E471" i="10"/>
  <c r="G471" i="10" s="1"/>
  <c r="V470" i="10"/>
  <c r="U470" i="10"/>
  <c r="E470" i="10"/>
  <c r="G470" i="10" s="1"/>
  <c r="V469" i="10"/>
  <c r="U469" i="10"/>
  <c r="E469" i="10"/>
  <c r="G469" i="10" s="1"/>
  <c r="V468" i="10"/>
  <c r="U468" i="10"/>
  <c r="E468" i="10"/>
  <c r="V467" i="10"/>
  <c r="U467" i="10"/>
  <c r="E467" i="10"/>
  <c r="G467" i="10" s="1"/>
  <c r="AS466" i="10"/>
  <c r="AQ466" i="10"/>
  <c r="V466" i="10"/>
  <c r="U466" i="10"/>
  <c r="E466" i="10"/>
  <c r="G466" i="10" s="1"/>
  <c r="AS465" i="10"/>
  <c r="AQ465" i="10"/>
  <c r="V465" i="10"/>
  <c r="U465" i="10"/>
  <c r="E465" i="10"/>
  <c r="H465" i="10" s="1"/>
  <c r="AS464" i="10"/>
  <c r="AQ464" i="10"/>
  <c r="V464" i="10"/>
  <c r="U464" i="10"/>
  <c r="E464" i="10"/>
  <c r="H464" i="10" s="1"/>
  <c r="AS463" i="10"/>
  <c r="AQ463" i="10"/>
  <c r="V463" i="10"/>
  <c r="U463" i="10"/>
  <c r="E463" i="10"/>
  <c r="G463" i="10" s="1"/>
  <c r="AS462" i="10"/>
  <c r="AQ462" i="10"/>
  <c r="V462" i="10"/>
  <c r="U462" i="10"/>
  <c r="E462" i="10"/>
  <c r="H462" i="10" s="1"/>
  <c r="AS461" i="10"/>
  <c r="AQ461" i="10"/>
  <c r="V461" i="10"/>
  <c r="U461" i="10"/>
  <c r="E461" i="10"/>
  <c r="H461" i="10" s="1"/>
  <c r="BW460" i="10"/>
  <c r="AS460" i="10"/>
  <c r="AQ460" i="10"/>
  <c r="V460" i="10"/>
  <c r="U460" i="10"/>
  <c r="E460" i="10"/>
  <c r="H460" i="10" s="1"/>
  <c r="BW459" i="10"/>
  <c r="AS459" i="10"/>
  <c r="AQ459" i="10"/>
  <c r="V459" i="10"/>
  <c r="U459" i="10"/>
  <c r="E459" i="10"/>
  <c r="H459" i="10" s="1"/>
  <c r="BW458" i="10"/>
  <c r="AS458" i="10"/>
  <c r="AQ458" i="10"/>
  <c r="V458" i="10"/>
  <c r="U458" i="10"/>
  <c r="E458" i="10"/>
  <c r="G458" i="10" s="1"/>
  <c r="BW457" i="10"/>
  <c r="AS457" i="10"/>
  <c r="AQ457" i="10"/>
  <c r="V457" i="10"/>
  <c r="U457" i="10"/>
  <c r="E457" i="10"/>
  <c r="G457" i="10" s="1"/>
  <c r="BW456" i="10"/>
  <c r="AS456" i="10"/>
  <c r="AQ456" i="10"/>
  <c r="V456" i="10"/>
  <c r="U456" i="10"/>
  <c r="E456" i="10"/>
  <c r="G456" i="10" s="1"/>
  <c r="BW455" i="10"/>
  <c r="AS455" i="10"/>
  <c r="AQ455" i="10"/>
  <c r="V455" i="10"/>
  <c r="U455" i="10"/>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H444" i="10"/>
  <c r="G444" i="10"/>
  <c r="AS443" i="10"/>
  <c r="V443" i="10"/>
  <c r="U443" i="10"/>
  <c r="H443" i="10"/>
  <c r="G443" i="10"/>
  <c r="AS442" i="10"/>
  <c r="V442" i="10"/>
  <c r="U442" i="10"/>
  <c r="H442" i="10"/>
  <c r="G442" i="10"/>
  <c r="AS441" i="10"/>
  <c r="V441" i="10"/>
  <c r="U441" i="10"/>
  <c r="H441" i="10"/>
  <c r="G441" i="10"/>
  <c r="AS440" i="10"/>
  <c r="V440" i="10"/>
  <c r="U440" i="10"/>
  <c r="H440" i="10"/>
  <c r="G440" i="10"/>
  <c r="AS439" i="10"/>
  <c r="V439" i="10"/>
  <c r="U439" i="10"/>
  <c r="H439" i="10"/>
  <c r="G439" i="10"/>
  <c r="AS438" i="10"/>
  <c r="V438" i="10"/>
  <c r="U438" i="10"/>
  <c r="H438" i="10"/>
  <c r="G438" i="10"/>
  <c r="AS437" i="10"/>
  <c r="V437" i="10"/>
  <c r="U437" i="10"/>
  <c r="H437" i="10"/>
  <c r="G437" i="10"/>
  <c r="AS436" i="10"/>
  <c r="V436" i="10"/>
  <c r="U436" i="10"/>
  <c r="H436" i="10"/>
  <c r="G436" i="10"/>
  <c r="AS435" i="10"/>
  <c r="V435" i="10"/>
  <c r="U435" i="10"/>
  <c r="H435" i="10"/>
  <c r="G435" i="10"/>
  <c r="AS434" i="10"/>
  <c r="V434" i="10"/>
  <c r="U434" i="10"/>
  <c r="H434" i="10"/>
  <c r="G434" i="10"/>
  <c r="AS433" i="10"/>
  <c r="V433" i="10"/>
  <c r="U433" i="10"/>
  <c r="H433" i="10"/>
  <c r="G433" i="10"/>
  <c r="AS432" i="10"/>
  <c r="V432" i="10"/>
  <c r="U432" i="10"/>
  <c r="H432" i="10"/>
  <c r="G432" i="10"/>
  <c r="AS431" i="10"/>
  <c r="V431" i="10"/>
  <c r="U431" i="10"/>
  <c r="H431" i="10"/>
  <c r="G431" i="10"/>
  <c r="AS430" i="10"/>
  <c r="V430" i="10"/>
  <c r="U430" i="10"/>
  <c r="H430" i="10"/>
  <c r="G430" i="10"/>
  <c r="AS429" i="10"/>
  <c r="V429" i="10"/>
  <c r="U429" i="10"/>
  <c r="H429" i="10"/>
  <c r="G429" i="10"/>
  <c r="AS428" i="10"/>
  <c r="V428" i="10"/>
  <c r="U428" i="10"/>
  <c r="H428" i="10"/>
  <c r="G428" i="10"/>
  <c r="AS427" i="10"/>
  <c r="V427" i="10"/>
  <c r="U427" i="10"/>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E417" i="10"/>
  <c r="H417" i="10" s="1"/>
  <c r="V416" i="10"/>
  <c r="U416" i="10"/>
  <c r="E416" i="10"/>
  <c r="G416" i="10" s="1"/>
  <c r="V415" i="10"/>
  <c r="U415" i="10"/>
  <c r="E415" i="10"/>
  <c r="V414" i="10"/>
  <c r="U414" i="10"/>
  <c r="E414" i="10"/>
  <c r="G414" i="10" s="1"/>
  <c r="V413" i="10"/>
  <c r="U413" i="10"/>
  <c r="E413" i="10"/>
  <c r="G413" i="10" s="1"/>
  <c r="V412" i="10"/>
  <c r="U412" i="10"/>
  <c r="E412" i="10"/>
  <c r="H412" i="10" s="1"/>
  <c r="V411" i="10"/>
  <c r="U411" i="10"/>
  <c r="E411" i="10"/>
  <c r="H411" i="10" s="1"/>
  <c r="V410" i="10"/>
  <c r="U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H389" i="10"/>
  <c r="G389" i="10"/>
  <c r="AW388" i="10"/>
  <c r="AN388" i="10"/>
  <c r="V388" i="10"/>
  <c r="U388" i="10"/>
  <c r="H388" i="10"/>
  <c r="G388" i="10"/>
  <c r="AW387" i="10"/>
  <c r="AN387" i="10"/>
  <c r="V387" i="10"/>
  <c r="U387" i="10"/>
  <c r="H387" i="10"/>
  <c r="G387" i="10"/>
  <c r="AW386" i="10"/>
  <c r="AN386" i="10"/>
  <c r="V386" i="10"/>
  <c r="U386" i="10"/>
  <c r="H386" i="10"/>
  <c r="G386" i="10"/>
  <c r="AW385" i="10"/>
  <c r="AN385" i="10"/>
  <c r="V385" i="10"/>
  <c r="U385" i="10"/>
  <c r="I385" i="10" s="1"/>
  <c r="J385" i="10" s="1"/>
  <c r="K385" i="10" s="1"/>
  <c r="H385" i="10"/>
  <c r="G385" i="10"/>
  <c r="AW384" i="10"/>
  <c r="AN384" i="10"/>
  <c r="V384" i="10"/>
  <c r="U384" i="10"/>
  <c r="H384" i="10"/>
  <c r="G384" i="10"/>
  <c r="AW383" i="10"/>
  <c r="AN383" i="10"/>
  <c r="V383" i="10"/>
  <c r="U383" i="10"/>
  <c r="H383" i="10"/>
  <c r="G383" i="10"/>
  <c r="F383" i="10"/>
  <c r="AW382" i="10"/>
  <c r="AN382" i="10"/>
  <c r="V382" i="10"/>
  <c r="U382" i="10"/>
  <c r="H382" i="10"/>
  <c r="G382" i="10"/>
  <c r="AW381" i="10"/>
  <c r="AN381" i="10"/>
  <c r="V381" i="10"/>
  <c r="U381" i="10"/>
  <c r="H381" i="10"/>
  <c r="G381" i="10"/>
  <c r="AW380" i="10"/>
  <c r="AN380" i="10"/>
  <c r="V380" i="10"/>
  <c r="U380" i="10"/>
  <c r="H380" i="10"/>
  <c r="G380" i="10"/>
  <c r="AW379" i="10"/>
  <c r="AN379" i="10"/>
  <c r="V379" i="10"/>
  <c r="U379" i="10"/>
  <c r="H379" i="10"/>
  <c r="G379" i="10"/>
  <c r="AW378" i="10"/>
  <c r="AN378" i="10"/>
  <c r="V378" i="10"/>
  <c r="U378" i="10"/>
  <c r="H378" i="10"/>
  <c r="G378" i="10"/>
  <c r="AW377" i="10"/>
  <c r="AN377" i="10"/>
  <c r="V377" i="10"/>
  <c r="U377" i="10"/>
  <c r="H377" i="10"/>
  <c r="G377" i="10"/>
  <c r="AW376" i="10"/>
  <c r="AN376" i="10"/>
  <c r="V376" i="10"/>
  <c r="U376" i="10"/>
  <c r="H376" i="10"/>
  <c r="G376" i="10"/>
  <c r="F376" i="10"/>
  <c r="AW375" i="10"/>
  <c r="AN375" i="10"/>
  <c r="V375" i="10"/>
  <c r="U375" i="10"/>
  <c r="H375" i="10"/>
  <c r="G375" i="10"/>
  <c r="AW374" i="10"/>
  <c r="AN374" i="10"/>
  <c r="V374" i="10"/>
  <c r="U374" i="10"/>
  <c r="H374" i="10"/>
  <c r="G374" i="10"/>
  <c r="AW373" i="10"/>
  <c r="AN373" i="10"/>
  <c r="V373" i="10"/>
  <c r="U373" i="10"/>
  <c r="H373" i="10"/>
  <c r="G373" i="10"/>
  <c r="AW372" i="10"/>
  <c r="AN372" i="10"/>
  <c r="V372" i="10"/>
  <c r="U372" i="10"/>
  <c r="H372" i="10"/>
  <c r="G372" i="10"/>
  <c r="AW371" i="10"/>
  <c r="AN371" i="10"/>
  <c r="V371" i="10"/>
  <c r="U371" i="10"/>
  <c r="H371" i="10"/>
  <c r="G371" i="10"/>
  <c r="AW370" i="10"/>
  <c r="AN370" i="10"/>
  <c r="V370" i="10"/>
  <c r="U370" i="10"/>
  <c r="H370" i="10"/>
  <c r="G370" i="10"/>
  <c r="AW369" i="10"/>
  <c r="AN369" i="10"/>
  <c r="V369" i="10"/>
  <c r="U369" i="10"/>
  <c r="H369" i="10"/>
  <c r="G369" i="10"/>
  <c r="F369" i="10"/>
  <c r="AW368" i="10"/>
  <c r="AN368" i="10"/>
  <c r="V368" i="10"/>
  <c r="U368" i="10"/>
  <c r="H368" i="10"/>
  <c r="G368" i="10"/>
  <c r="AW367" i="10"/>
  <c r="AN367" i="10"/>
  <c r="V367" i="10"/>
  <c r="U367" i="10"/>
  <c r="H367" i="10"/>
  <c r="G367" i="10"/>
  <c r="AW366" i="10"/>
  <c r="AN366" i="10"/>
  <c r="V366" i="10"/>
  <c r="U366" i="10"/>
  <c r="H366" i="10"/>
  <c r="G366" i="10"/>
  <c r="AW365" i="10"/>
  <c r="AN365" i="10"/>
  <c r="V365" i="10"/>
  <c r="U365" i="10"/>
  <c r="H365" i="10"/>
  <c r="G365" i="10"/>
  <c r="AW364" i="10"/>
  <c r="AN364" i="10"/>
  <c r="V364" i="10"/>
  <c r="U364" i="10"/>
  <c r="H364" i="10"/>
  <c r="G364" i="10"/>
  <c r="AW363" i="10"/>
  <c r="AN363" i="10"/>
  <c r="V363" i="10"/>
  <c r="U363" i="10"/>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E346" i="10"/>
  <c r="H346" i="10" s="1"/>
  <c r="AT345" i="10"/>
  <c r="AQ345" i="10"/>
  <c r="V345" i="10"/>
  <c r="U345" i="10"/>
  <c r="E345" i="10"/>
  <c r="H345" i="10" s="1"/>
  <c r="AT344" i="10"/>
  <c r="AQ344" i="10"/>
  <c r="V344" i="10"/>
  <c r="U344" i="10"/>
  <c r="E344" i="10"/>
  <c r="H344" i="10" s="1"/>
  <c r="AT343" i="10"/>
  <c r="AQ343" i="10"/>
  <c r="V343" i="10"/>
  <c r="U343" i="10"/>
  <c r="E343" i="10"/>
  <c r="G343" i="10" s="1"/>
  <c r="AT342" i="10"/>
  <c r="AN342" i="10"/>
  <c r="V342" i="10"/>
  <c r="U342" i="10"/>
  <c r="E342" i="10"/>
  <c r="H342" i="10" s="1"/>
  <c r="AT341" i="10"/>
  <c r="AN341" i="10"/>
  <c r="V341" i="10"/>
  <c r="U341" i="10"/>
  <c r="E341" i="10"/>
  <c r="G341" i="10" s="1"/>
  <c r="AT340" i="10"/>
  <c r="AN340" i="10"/>
  <c r="V340" i="10"/>
  <c r="U340" i="10"/>
  <c r="E340" i="10"/>
  <c r="H340" i="10" s="1"/>
  <c r="AT339" i="10"/>
  <c r="AN339" i="10"/>
  <c r="V339" i="10"/>
  <c r="U339" i="10"/>
  <c r="E339" i="10"/>
  <c r="AT338" i="10"/>
  <c r="AN338" i="10"/>
  <c r="V338" i="10"/>
  <c r="U338" i="10"/>
  <c r="E338" i="10"/>
  <c r="H338" i="10" s="1"/>
  <c r="AT337" i="10"/>
  <c r="AN337" i="10"/>
  <c r="V337" i="10"/>
  <c r="U337" i="10"/>
  <c r="E337" i="10"/>
  <c r="H337" i="10" s="1"/>
  <c r="AT336" i="10"/>
  <c r="AN336" i="10"/>
  <c r="V336" i="10"/>
  <c r="U336" i="10"/>
  <c r="E336" i="10"/>
  <c r="H336" i="10" s="1"/>
  <c r="AT335" i="10"/>
  <c r="AN335" i="10"/>
  <c r="V335" i="10"/>
  <c r="U335" i="10"/>
  <c r="E335" i="10"/>
  <c r="G335" i="10" s="1"/>
  <c r="AT334" i="10"/>
  <c r="AN334" i="10"/>
  <c r="V334" i="10"/>
  <c r="U334" i="10"/>
  <c r="E334" i="10"/>
  <c r="H334" i="10" s="1"/>
  <c r="AT333" i="10"/>
  <c r="AN333" i="10"/>
  <c r="V333" i="10"/>
  <c r="U333" i="10"/>
  <c r="E333" i="10"/>
  <c r="H333" i="10" s="1"/>
  <c r="AT332" i="10"/>
  <c r="AN332" i="10"/>
  <c r="V332" i="10"/>
  <c r="U332" i="10"/>
  <c r="E332" i="10"/>
  <c r="H332" i="10" s="1"/>
  <c r="AT331" i="10"/>
  <c r="AN331" i="10"/>
  <c r="V331" i="10"/>
  <c r="U331" i="10"/>
  <c r="E331" i="10"/>
  <c r="H331" i="10" s="1"/>
  <c r="AT330" i="10"/>
  <c r="AN330" i="10"/>
  <c r="V330" i="10"/>
  <c r="U330" i="10"/>
  <c r="E330" i="10"/>
  <c r="H330" i="10" s="1"/>
  <c r="AT329" i="10"/>
  <c r="AN329" i="10"/>
  <c r="V329" i="10"/>
  <c r="U329" i="10"/>
  <c r="E329" i="10"/>
  <c r="H329" i="10" s="1"/>
  <c r="AT328" i="10"/>
  <c r="AN328" i="10"/>
  <c r="V328" i="10"/>
  <c r="U328" i="10"/>
  <c r="E328" i="10"/>
  <c r="H328" i="10" s="1"/>
  <c r="AT327" i="10"/>
  <c r="AN327" i="10"/>
  <c r="V327" i="10"/>
  <c r="U327" i="10"/>
  <c r="E327" i="10"/>
  <c r="G327" i="10" s="1"/>
  <c r="AT326" i="10"/>
  <c r="AQ326" i="10"/>
  <c r="V326" i="10"/>
  <c r="U326" i="10"/>
  <c r="E326" i="10"/>
  <c r="H326" i="10" s="1"/>
  <c r="AT325" i="10"/>
  <c r="AQ325" i="10"/>
  <c r="V325" i="10"/>
  <c r="U325" i="10"/>
  <c r="E325" i="10"/>
  <c r="G325" i="10" s="1"/>
  <c r="AT324" i="10"/>
  <c r="AQ324" i="10"/>
  <c r="V324" i="10"/>
  <c r="U324" i="10"/>
  <c r="E324" i="10"/>
  <c r="H324" i="10" s="1"/>
  <c r="AT323" i="10"/>
  <c r="AQ323" i="10"/>
  <c r="AK324" i="10" s="1"/>
  <c r="V323" i="10"/>
  <c r="U323" i="10"/>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H294" i="10"/>
  <c r="G294" i="10"/>
  <c r="AR293" i="10"/>
  <c r="AK293" i="10"/>
  <c r="X293" i="10"/>
  <c r="V293" i="10"/>
  <c r="U293" i="10"/>
  <c r="H293" i="10"/>
  <c r="G293" i="10"/>
  <c r="AR292" i="10"/>
  <c r="AK292" i="10"/>
  <c r="X292" i="10"/>
  <c r="V292" i="10"/>
  <c r="U292" i="10"/>
  <c r="H292" i="10"/>
  <c r="G292" i="10"/>
  <c r="AR291" i="10"/>
  <c r="AK291" i="10"/>
  <c r="X291" i="10"/>
  <c r="V291" i="10"/>
  <c r="U291" i="10"/>
  <c r="H291" i="10"/>
  <c r="G291" i="10"/>
  <c r="AR290" i="10"/>
  <c r="AK290" i="10"/>
  <c r="X290" i="10"/>
  <c r="V290" i="10"/>
  <c r="U290" i="10"/>
  <c r="H290" i="10"/>
  <c r="G290" i="10"/>
  <c r="AR289" i="10"/>
  <c r="AK289" i="10"/>
  <c r="X289" i="10"/>
  <c r="V289" i="10"/>
  <c r="U289" i="10"/>
  <c r="H289" i="10"/>
  <c r="G289" i="10"/>
  <c r="AR288" i="10"/>
  <c r="AK288" i="10"/>
  <c r="X288" i="10"/>
  <c r="V288" i="10"/>
  <c r="U288" i="10"/>
  <c r="H288" i="10"/>
  <c r="G288" i="10"/>
  <c r="AR287" i="10"/>
  <c r="AK287" i="10"/>
  <c r="X287" i="10"/>
  <c r="V287" i="10"/>
  <c r="U287" i="10"/>
  <c r="H287" i="10"/>
  <c r="G287" i="10"/>
  <c r="AR286" i="10"/>
  <c r="AK286" i="10"/>
  <c r="X286" i="10"/>
  <c r="V286" i="10"/>
  <c r="U286" i="10"/>
  <c r="H286" i="10"/>
  <c r="G286" i="10"/>
  <c r="AR285" i="10"/>
  <c r="AK285" i="10"/>
  <c r="X285" i="10"/>
  <c r="V285" i="10"/>
  <c r="U285" i="10"/>
  <c r="H285" i="10"/>
  <c r="G285" i="10"/>
  <c r="AR284" i="10"/>
  <c r="AK284" i="10"/>
  <c r="X284" i="10"/>
  <c r="V284" i="10"/>
  <c r="U284" i="10"/>
  <c r="H284" i="10"/>
  <c r="G284" i="10"/>
  <c r="AR283" i="10"/>
  <c r="AK283" i="10"/>
  <c r="X283" i="10"/>
  <c r="V283" i="10"/>
  <c r="U283" i="10"/>
  <c r="H283" i="10"/>
  <c r="G283" i="10"/>
  <c r="AR282" i="10"/>
  <c r="AK282" i="10"/>
  <c r="X282" i="10"/>
  <c r="V282" i="10"/>
  <c r="U282" i="10"/>
  <c r="H282" i="10"/>
  <c r="G282" i="10"/>
  <c r="AR281" i="10"/>
  <c r="AK281" i="10"/>
  <c r="X281" i="10"/>
  <c r="V281" i="10"/>
  <c r="U281" i="10"/>
  <c r="H281" i="10"/>
  <c r="G281" i="10"/>
  <c r="AR280" i="10"/>
  <c r="AK280" i="10"/>
  <c r="X280" i="10"/>
  <c r="V280" i="10"/>
  <c r="U280" i="10"/>
  <c r="H280" i="10"/>
  <c r="G280" i="10"/>
  <c r="AR279" i="10"/>
  <c r="AK279" i="10"/>
  <c r="X279" i="10"/>
  <c r="V279" i="10"/>
  <c r="U279" i="10"/>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H266" i="10"/>
  <c r="G266" i="10"/>
  <c r="X265" i="10"/>
  <c r="V265" i="10"/>
  <c r="U265" i="10"/>
  <c r="H265" i="10"/>
  <c r="G265" i="10"/>
  <c r="X264" i="10"/>
  <c r="V264" i="10"/>
  <c r="U264" i="10"/>
  <c r="H264" i="10"/>
  <c r="G264" i="10"/>
  <c r="X263" i="10"/>
  <c r="V263" i="10"/>
  <c r="U263" i="10"/>
  <c r="H263" i="10"/>
  <c r="G263" i="10"/>
  <c r="X262" i="10"/>
  <c r="V262" i="10"/>
  <c r="U262" i="10"/>
  <c r="H262" i="10"/>
  <c r="G262" i="10"/>
  <c r="X261" i="10"/>
  <c r="V261" i="10"/>
  <c r="U261" i="10"/>
  <c r="H261" i="10"/>
  <c r="G261" i="10"/>
  <c r="X260" i="10"/>
  <c r="V260" i="10"/>
  <c r="U260" i="10"/>
  <c r="H260" i="10"/>
  <c r="G260" i="10"/>
  <c r="X259" i="10"/>
  <c r="V259" i="10"/>
  <c r="U259" i="10"/>
  <c r="H259" i="10"/>
  <c r="G259" i="10"/>
  <c r="X258" i="10"/>
  <c r="V258" i="10"/>
  <c r="U258" i="10"/>
  <c r="H258" i="10"/>
  <c r="G258" i="10"/>
  <c r="X257" i="10"/>
  <c r="V257" i="10"/>
  <c r="U257" i="10"/>
  <c r="I257" i="10" s="1"/>
  <c r="J257" i="10" s="1"/>
  <c r="K257" i="10" s="1"/>
  <c r="H257" i="10"/>
  <c r="G257" i="10"/>
  <c r="X256" i="10"/>
  <c r="V256" i="10"/>
  <c r="U256" i="10"/>
  <c r="H256" i="10"/>
  <c r="G256" i="10"/>
  <c r="X255" i="10"/>
  <c r="V255" i="10"/>
  <c r="U255" i="10"/>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H242" i="10"/>
  <c r="G242" i="10"/>
  <c r="X241" i="10"/>
  <c r="V241" i="10"/>
  <c r="U241" i="10"/>
  <c r="H241" i="10"/>
  <c r="G241" i="10"/>
  <c r="X240" i="10"/>
  <c r="V240" i="10"/>
  <c r="U240" i="10"/>
  <c r="H240" i="10"/>
  <c r="G240" i="10"/>
  <c r="X239" i="10"/>
  <c r="V239" i="10"/>
  <c r="U239" i="10"/>
  <c r="H239" i="10"/>
  <c r="G239" i="10"/>
  <c r="X238" i="10"/>
  <c r="V238" i="10"/>
  <c r="U238" i="10"/>
  <c r="H238" i="10"/>
  <c r="G238" i="10"/>
  <c r="X237" i="10"/>
  <c r="V237" i="10"/>
  <c r="U237" i="10"/>
  <c r="H237" i="10"/>
  <c r="G237" i="10"/>
  <c r="X236" i="10"/>
  <c r="V236" i="10"/>
  <c r="U236" i="10"/>
  <c r="H236" i="10"/>
  <c r="G236" i="10"/>
  <c r="X235" i="10"/>
  <c r="V235" i="10"/>
  <c r="U235" i="10"/>
  <c r="H235" i="10"/>
  <c r="G235" i="10"/>
  <c r="X234" i="10"/>
  <c r="V234" i="10"/>
  <c r="U234" i="10"/>
  <c r="H234" i="10"/>
  <c r="G234" i="10"/>
  <c r="X233" i="10"/>
  <c r="V233" i="10"/>
  <c r="U233" i="10"/>
  <c r="H233" i="10"/>
  <c r="G233" i="10"/>
  <c r="X232" i="10"/>
  <c r="V232" i="10"/>
  <c r="U232" i="10"/>
  <c r="H232" i="10"/>
  <c r="G232" i="10"/>
  <c r="X231" i="10"/>
  <c r="V231" i="10"/>
  <c r="U231" i="10"/>
  <c r="H231" i="10"/>
  <c r="G231" i="10"/>
  <c r="V230" i="10"/>
  <c r="U230" i="10"/>
  <c r="E230" i="10"/>
  <c r="V229" i="10"/>
  <c r="U229" i="10"/>
  <c r="E229" i="10"/>
  <c r="G229" i="10" s="1"/>
  <c r="AR228" i="10"/>
  <c r="V228" i="10"/>
  <c r="U228" i="10"/>
  <c r="E228" i="10"/>
  <c r="H228" i="10" s="1"/>
  <c r="AR227" i="10"/>
  <c r="V227" i="10"/>
  <c r="U227" i="10"/>
  <c r="E227" i="10"/>
  <c r="H227" i="10" s="1"/>
  <c r="V226" i="10"/>
  <c r="U226" i="10"/>
  <c r="E226" i="10"/>
  <c r="H226" i="10" s="1"/>
  <c r="V225" i="10"/>
  <c r="U225" i="10"/>
  <c r="E225" i="10"/>
  <c r="H225" i="10" s="1"/>
  <c r="V224" i="10"/>
  <c r="U224" i="10"/>
  <c r="E224" i="10"/>
  <c r="H224" i="10" s="1"/>
  <c r="AR223" i="10"/>
  <c r="V223" i="10"/>
  <c r="U223" i="10"/>
  <c r="E223" i="10"/>
  <c r="AW222" i="10"/>
  <c r="AR222" i="10"/>
  <c r="X222" i="10"/>
  <c r="V222" i="10"/>
  <c r="U222" i="10"/>
  <c r="H222" i="10"/>
  <c r="G222" i="10"/>
  <c r="AW221" i="10"/>
  <c r="AR221" i="10"/>
  <c r="X221" i="10"/>
  <c r="V221" i="10"/>
  <c r="U221" i="10"/>
  <c r="H221" i="10"/>
  <c r="G221" i="10"/>
  <c r="AW220" i="10"/>
  <c r="AR220" i="10"/>
  <c r="X220" i="10"/>
  <c r="V220" i="10"/>
  <c r="U220" i="10"/>
  <c r="H220" i="10"/>
  <c r="G220" i="10"/>
  <c r="AW219" i="10"/>
  <c r="AR219" i="10"/>
  <c r="X219" i="10"/>
  <c r="V219" i="10"/>
  <c r="U219" i="10"/>
  <c r="H219" i="10"/>
  <c r="G219" i="10"/>
  <c r="AW218" i="10"/>
  <c r="AR218" i="10"/>
  <c r="X218" i="10"/>
  <c r="V218" i="10"/>
  <c r="U218" i="10"/>
  <c r="H218" i="10"/>
  <c r="G218" i="10"/>
  <c r="AW217" i="10"/>
  <c r="AR217" i="10"/>
  <c r="X217" i="10"/>
  <c r="V217" i="10"/>
  <c r="U217" i="10"/>
  <c r="H217" i="10"/>
  <c r="G217" i="10"/>
  <c r="AW216" i="10"/>
  <c r="AR216" i="10"/>
  <c r="X216" i="10"/>
  <c r="V216" i="10"/>
  <c r="U216" i="10"/>
  <c r="H216" i="10"/>
  <c r="G216" i="10"/>
  <c r="AW215" i="10"/>
  <c r="AR215" i="10"/>
  <c r="X215" i="10"/>
  <c r="V215" i="10"/>
  <c r="U215" i="10"/>
  <c r="H215" i="10"/>
  <c r="G215" i="10"/>
  <c r="AW214" i="10"/>
  <c r="AR214" i="10"/>
  <c r="AN214" i="10"/>
  <c r="AK214" i="10"/>
  <c r="X214" i="10"/>
  <c r="V214" i="10"/>
  <c r="U214" i="10"/>
  <c r="H214" i="10"/>
  <c r="G214" i="10"/>
  <c r="AW213" i="10"/>
  <c r="AR213" i="10"/>
  <c r="AN213" i="10"/>
  <c r="AK213" i="10"/>
  <c r="X213" i="10"/>
  <c r="V213" i="10"/>
  <c r="U213" i="10"/>
  <c r="H213" i="10"/>
  <c r="G213" i="10"/>
  <c r="AW212" i="10"/>
  <c r="AR212" i="10"/>
  <c r="AN212" i="10"/>
  <c r="AK212" i="10"/>
  <c r="X212" i="10"/>
  <c r="V212" i="10"/>
  <c r="U212" i="10"/>
  <c r="H212" i="10"/>
  <c r="G212" i="10"/>
  <c r="AW211" i="10"/>
  <c r="AR211" i="10"/>
  <c r="AN211" i="10"/>
  <c r="AK211" i="10"/>
  <c r="X211" i="10"/>
  <c r="V211" i="10"/>
  <c r="U211" i="10"/>
  <c r="H211" i="10"/>
  <c r="G211" i="10"/>
  <c r="AW210" i="10"/>
  <c r="AR210" i="10"/>
  <c r="AN210" i="10"/>
  <c r="AK210" i="10"/>
  <c r="X210" i="10"/>
  <c r="V210" i="10"/>
  <c r="U210" i="10"/>
  <c r="H210" i="10"/>
  <c r="G210" i="10"/>
  <c r="AW209" i="10"/>
  <c r="AR209" i="10"/>
  <c r="AN209" i="10"/>
  <c r="AK209" i="10"/>
  <c r="X209" i="10"/>
  <c r="V209" i="10"/>
  <c r="U209" i="10"/>
  <c r="H209" i="10"/>
  <c r="G209" i="10"/>
  <c r="AW208" i="10"/>
  <c r="AR208" i="10"/>
  <c r="AN208" i="10"/>
  <c r="AK208" i="10"/>
  <c r="X208" i="10"/>
  <c r="V208" i="10"/>
  <c r="U208" i="10"/>
  <c r="H208" i="10"/>
  <c r="G208" i="10"/>
  <c r="AW207" i="10"/>
  <c r="AR207" i="10"/>
  <c r="AN207" i="10"/>
  <c r="AK207" i="10"/>
  <c r="X207" i="10"/>
  <c r="V207" i="10"/>
  <c r="U207" i="10"/>
  <c r="H207" i="10"/>
  <c r="G207" i="10"/>
  <c r="AW206" i="10"/>
  <c r="AR206" i="10"/>
  <c r="AN206" i="10"/>
  <c r="AK206" i="10"/>
  <c r="X206" i="10"/>
  <c r="V206" i="10"/>
  <c r="U206" i="10"/>
  <c r="H206" i="10"/>
  <c r="G206" i="10"/>
  <c r="AW205" i="10"/>
  <c r="AR205" i="10"/>
  <c r="AN205" i="10"/>
  <c r="AK205" i="10"/>
  <c r="X205" i="10"/>
  <c r="V205" i="10"/>
  <c r="U205" i="10"/>
  <c r="H205" i="10"/>
  <c r="G205" i="10"/>
  <c r="AW204" i="10"/>
  <c r="AR204" i="10"/>
  <c r="AN204" i="10"/>
  <c r="AK204" i="10"/>
  <c r="X204" i="10"/>
  <c r="V204" i="10"/>
  <c r="U204" i="10"/>
  <c r="H204" i="10"/>
  <c r="G204" i="10"/>
  <c r="AW203" i="10"/>
  <c r="AR203" i="10"/>
  <c r="AN203" i="10"/>
  <c r="AK203" i="10"/>
  <c r="X203" i="10"/>
  <c r="V203" i="10"/>
  <c r="U203" i="10"/>
  <c r="H203" i="10"/>
  <c r="G203" i="10"/>
  <c r="AW202" i="10"/>
  <c r="AR202" i="10"/>
  <c r="AN202" i="10"/>
  <c r="AK202" i="10"/>
  <c r="X202" i="10"/>
  <c r="V202" i="10"/>
  <c r="U202" i="10"/>
  <c r="H202" i="10"/>
  <c r="G202" i="10"/>
  <c r="AW201" i="10"/>
  <c r="AR201" i="10"/>
  <c r="AN201" i="10"/>
  <c r="AK201" i="10"/>
  <c r="X201" i="10"/>
  <c r="V201" i="10"/>
  <c r="U201" i="10"/>
  <c r="H201" i="10"/>
  <c r="G201" i="10"/>
  <c r="AW200" i="10"/>
  <c r="AR200" i="10"/>
  <c r="AN200" i="10"/>
  <c r="AK200" i="10"/>
  <c r="X200" i="10"/>
  <c r="V200" i="10"/>
  <c r="U200" i="10"/>
  <c r="H200" i="10"/>
  <c r="G200" i="10"/>
  <c r="AW199" i="10"/>
  <c r="AR199" i="10"/>
  <c r="AN199" i="10"/>
  <c r="AK199" i="10"/>
  <c r="X199" i="10"/>
  <c r="V199" i="10"/>
  <c r="U199" i="10"/>
  <c r="H199" i="10"/>
  <c r="G199" i="10"/>
  <c r="AW198" i="10"/>
  <c r="AR198" i="10"/>
  <c r="AN198" i="10"/>
  <c r="AK198" i="10"/>
  <c r="X198" i="10"/>
  <c r="V198" i="10"/>
  <c r="U198" i="10"/>
  <c r="H198" i="10"/>
  <c r="G198" i="10"/>
  <c r="AW197" i="10"/>
  <c r="AR197" i="10"/>
  <c r="AN197" i="10"/>
  <c r="AK197" i="10"/>
  <c r="X197" i="10"/>
  <c r="V197" i="10"/>
  <c r="U197" i="10"/>
  <c r="H197" i="10"/>
  <c r="G197" i="10"/>
  <c r="AW196" i="10"/>
  <c r="AR196" i="10"/>
  <c r="AN196" i="10"/>
  <c r="AK196" i="10"/>
  <c r="X196" i="10"/>
  <c r="V196" i="10"/>
  <c r="U196" i="10"/>
  <c r="H196" i="10"/>
  <c r="G196" i="10"/>
  <c r="AW195" i="10"/>
  <c r="AR195" i="10"/>
  <c r="AN195" i="10"/>
  <c r="AK195" i="10"/>
  <c r="X195" i="10"/>
  <c r="V195" i="10"/>
  <c r="U195" i="10"/>
  <c r="H195" i="10"/>
  <c r="G195" i="10"/>
  <c r="AW194" i="10"/>
  <c r="AR194" i="10"/>
  <c r="AN194" i="10"/>
  <c r="AK194" i="10"/>
  <c r="X194" i="10"/>
  <c r="V194" i="10"/>
  <c r="U194" i="10"/>
  <c r="H194" i="10"/>
  <c r="G194" i="10"/>
  <c r="AW193" i="10"/>
  <c r="AR193" i="10"/>
  <c r="AN193" i="10"/>
  <c r="AK193" i="10"/>
  <c r="X193" i="10"/>
  <c r="V193" i="10"/>
  <c r="U193" i="10"/>
  <c r="I193" i="10" s="1"/>
  <c r="J193" i="10" s="1"/>
  <c r="K193" i="10" s="1"/>
  <c r="H193" i="10"/>
  <c r="G193" i="10"/>
  <c r="AW192" i="10"/>
  <c r="AR192" i="10"/>
  <c r="AN192" i="10"/>
  <c r="AK192" i="10"/>
  <c r="X192" i="10"/>
  <c r="V192" i="10"/>
  <c r="U192" i="10"/>
  <c r="H192" i="10"/>
  <c r="G192" i="10"/>
  <c r="AW191" i="10"/>
  <c r="AR191" i="10"/>
  <c r="AN191" i="10"/>
  <c r="AK191" i="10"/>
  <c r="X191" i="10"/>
  <c r="V191" i="10"/>
  <c r="U191" i="10"/>
  <c r="H191" i="10"/>
  <c r="G191" i="10"/>
  <c r="AW190" i="10"/>
  <c r="AR190" i="10"/>
  <c r="AN190" i="10"/>
  <c r="AK190" i="10"/>
  <c r="X190" i="10"/>
  <c r="V190" i="10"/>
  <c r="U190" i="10"/>
  <c r="H190" i="10"/>
  <c r="G190" i="10"/>
  <c r="AW189" i="10"/>
  <c r="AR189" i="10"/>
  <c r="AN189" i="10"/>
  <c r="AK189" i="10"/>
  <c r="X189" i="10"/>
  <c r="V189" i="10"/>
  <c r="U189" i="10"/>
  <c r="H189" i="10"/>
  <c r="G189" i="10"/>
  <c r="AW188" i="10"/>
  <c r="AR188" i="10"/>
  <c r="AN188" i="10"/>
  <c r="AK188" i="10"/>
  <c r="X188" i="10"/>
  <c r="V188" i="10"/>
  <c r="U188" i="10"/>
  <c r="H188" i="10"/>
  <c r="G188" i="10"/>
  <c r="AW187" i="10"/>
  <c r="AR187" i="10"/>
  <c r="AN187" i="10"/>
  <c r="AK187" i="10"/>
  <c r="X187" i="10"/>
  <c r="V187" i="10"/>
  <c r="U187" i="10"/>
  <c r="H187" i="10"/>
  <c r="G187" i="10"/>
  <c r="AW186" i="10"/>
  <c r="AR186" i="10"/>
  <c r="AN186" i="10"/>
  <c r="AK186" i="10"/>
  <c r="X186" i="10"/>
  <c r="V186" i="10"/>
  <c r="U186" i="10"/>
  <c r="H186" i="10"/>
  <c r="G186" i="10"/>
  <c r="AW185" i="10"/>
  <c r="AR185" i="10"/>
  <c r="AN185" i="10"/>
  <c r="AK185" i="10"/>
  <c r="X185" i="10"/>
  <c r="V185" i="10"/>
  <c r="U185" i="10"/>
  <c r="H185" i="10"/>
  <c r="G185" i="10"/>
  <c r="AW184" i="10"/>
  <c r="AR184" i="10"/>
  <c r="AN184" i="10"/>
  <c r="AK184" i="10"/>
  <c r="X184" i="10"/>
  <c r="V184" i="10"/>
  <c r="U184" i="10"/>
  <c r="H184" i="10"/>
  <c r="G184" i="10"/>
  <c r="AW183" i="10"/>
  <c r="AR183" i="10"/>
  <c r="AN183" i="10"/>
  <c r="AK183" i="10"/>
  <c r="X183" i="10"/>
  <c r="V183" i="10"/>
  <c r="U183" i="10"/>
  <c r="H183" i="10"/>
  <c r="G183" i="10"/>
  <c r="AW182" i="10"/>
  <c r="AR182" i="10"/>
  <c r="AN182" i="10"/>
  <c r="AK182" i="10"/>
  <c r="X182" i="10"/>
  <c r="V182" i="10"/>
  <c r="U182" i="10"/>
  <c r="H182" i="10"/>
  <c r="G182" i="10"/>
  <c r="AW181" i="10"/>
  <c r="AR181" i="10"/>
  <c r="AN181" i="10"/>
  <c r="AK181" i="10"/>
  <c r="X181" i="10"/>
  <c r="V181" i="10"/>
  <c r="U181" i="10"/>
  <c r="H181" i="10"/>
  <c r="G181" i="10"/>
  <c r="AW180" i="10"/>
  <c r="AR180" i="10"/>
  <c r="AN180" i="10"/>
  <c r="AK180" i="10"/>
  <c r="X180" i="10"/>
  <c r="V180" i="10"/>
  <c r="U180" i="10"/>
  <c r="H180" i="10"/>
  <c r="G180" i="10"/>
  <c r="AW179" i="10"/>
  <c r="AR179" i="10"/>
  <c r="AN179" i="10"/>
  <c r="AK179" i="10"/>
  <c r="X179" i="10"/>
  <c r="V179" i="10"/>
  <c r="U179" i="10"/>
  <c r="H179" i="10"/>
  <c r="G179" i="10"/>
  <c r="AW178" i="10"/>
  <c r="AR178" i="10"/>
  <c r="AN178" i="10"/>
  <c r="AK178" i="10"/>
  <c r="X178" i="10"/>
  <c r="V178" i="10"/>
  <c r="U178" i="10"/>
  <c r="H178" i="10"/>
  <c r="G178" i="10"/>
  <c r="AW177" i="10"/>
  <c r="AR177" i="10"/>
  <c r="AN177" i="10"/>
  <c r="AK177" i="10"/>
  <c r="X177" i="10"/>
  <c r="V177" i="10"/>
  <c r="U177" i="10"/>
  <c r="H177" i="10"/>
  <c r="G177" i="10"/>
  <c r="AW176" i="10"/>
  <c r="AR176" i="10"/>
  <c r="AN176" i="10"/>
  <c r="AK176" i="10"/>
  <c r="X176" i="10"/>
  <c r="V176" i="10"/>
  <c r="U176" i="10"/>
  <c r="H176" i="10"/>
  <c r="G176" i="10"/>
  <c r="AW175" i="10"/>
  <c r="AR175" i="10"/>
  <c r="AN175" i="10"/>
  <c r="AK175" i="10"/>
  <c r="X175" i="10"/>
  <c r="V175" i="10"/>
  <c r="U175" i="10"/>
  <c r="H175" i="10"/>
  <c r="G175" i="10"/>
  <c r="AX174" i="10"/>
  <c r="AR174" i="10"/>
  <c r="AN174" i="10"/>
  <c r="V174" i="10"/>
  <c r="U174" i="10"/>
  <c r="H174" i="10"/>
  <c r="G174" i="10"/>
  <c r="AX173" i="10"/>
  <c r="AR173" i="10"/>
  <c r="AN173" i="10"/>
  <c r="V173" i="10"/>
  <c r="U173" i="10"/>
  <c r="H173" i="10"/>
  <c r="G173" i="10"/>
  <c r="AX172" i="10"/>
  <c r="AR172" i="10"/>
  <c r="AN172" i="10"/>
  <c r="V172" i="10"/>
  <c r="U172" i="10"/>
  <c r="H172" i="10"/>
  <c r="G172" i="10"/>
  <c r="AX171" i="10"/>
  <c r="AR171" i="10"/>
  <c r="AN171" i="10"/>
  <c r="V171" i="10"/>
  <c r="U171" i="10"/>
  <c r="H171" i="10"/>
  <c r="G171" i="10"/>
  <c r="AX170" i="10"/>
  <c r="AR170" i="10"/>
  <c r="AN170" i="10"/>
  <c r="V170" i="10"/>
  <c r="U170" i="10"/>
  <c r="H170" i="10"/>
  <c r="G170" i="10"/>
  <c r="AX169" i="10"/>
  <c r="AR169" i="10"/>
  <c r="AN169" i="10"/>
  <c r="V169" i="10"/>
  <c r="U169" i="10"/>
  <c r="H169" i="10"/>
  <c r="G169" i="10"/>
  <c r="AX168" i="10"/>
  <c r="AR168" i="10"/>
  <c r="AN168" i="10"/>
  <c r="V168" i="10"/>
  <c r="U168" i="10"/>
  <c r="H168" i="10"/>
  <c r="G168" i="10"/>
  <c r="AX167" i="10"/>
  <c r="AR167" i="10"/>
  <c r="AN167" i="10"/>
  <c r="V167" i="10"/>
  <c r="U167" i="10"/>
  <c r="H167" i="10"/>
  <c r="G167" i="10"/>
  <c r="AX166" i="10"/>
  <c r="AR166" i="10"/>
  <c r="AN166" i="10"/>
  <c r="V166" i="10"/>
  <c r="U166" i="10"/>
  <c r="H166" i="10"/>
  <c r="G166" i="10"/>
  <c r="AX165" i="10"/>
  <c r="AR165" i="10"/>
  <c r="AN165" i="10"/>
  <c r="V165" i="10"/>
  <c r="U165" i="10"/>
  <c r="H165" i="10"/>
  <c r="G165" i="10"/>
  <c r="AX164" i="10"/>
  <c r="AR164" i="10"/>
  <c r="AN164" i="10"/>
  <c r="V164" i="10"/>
  <c r="U164" i="10"/>
  <c r="H164" i="10"/>
  <c r="G164" i="10"/>
  <c r="AX163" i="10"/>
  <c r="AR163" i="10"/>
  <c r="AN163" i="10"/>
  <c r="V163" i="10"/>
  <c r="U163" i="10"/>
  <c r="H163" i="10"/>
  <c r="G163" i="10"/>
  <c r="AX162" i="10"/>
  <c r="AR162" i="10"/>
  <c r="AN162" i="10"/>
  <c r="V162" i="10"/>
  <c r="U162" i="10"/>
  <c r="H162" i="10"/>
  <c r="G162" i="10"/>
  <c r="AX161" i="10"/>
  <c r="AR161" i="10"/>
  <c r="AN161" i="10"/>
  <c r="V161" i="10"/>
  <c r="U161" i="10"/>
  <c r="H161" i="10"/>
  <c r="G161" i="10"/>
  <c r="AX160" i="10"/>
  <c r="AR160" i="10"/>
  <c r="AN160" i="10"/>
  <c r="V160" i="10"/>
  <c r="U160" i="10"/>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H154" i="10"/>
  <c r="G154" i="10"/>
  <c r="X153" i="10"/>
  <c r="V153" i="10"/>
  <c r="U153" i="10"/>
  <c r="H153" i="10"/>
  <c r="G153" i="10"/>
  <c r="X152" i="10"/>
  <c r="V152" i="10"/>
  <c r="U152" i="10"/>
  <c r="H152" i="10"/>
  <c r="G152" i="10"/>
  <c r="X151" i="10"/>
  <c r="V151" i="10"/>
  <c r="U151" i="10"/>
  <c r="H151" i="10"/>
  <c r="G151" i="10"/>
  <c r="X150" i="10"/>
  <c r="V150" i="10"/>
  <c r="U150" i="10"/>
  <c r="H150" i="10"/>
  <c r="G150" i="10"/>
  <c r="X149" i="10"/>
  <c r="V149" i="10"/>
  <c r="U149" i="10"/>
  <c r="H149" i="10"/>
  <c r="G149" i="10"/>
  <c r="X148" i="10"/>
  <c r="V148" i="10"/>
  <c r="U148" i="10"/>
  <c r="H148" i="10"/>
  <c r="G148" i="10"/>
  <c r="X147" i="10"/>
  <c r="V147" i="10"/>
  <c r="U147" i="10"/>
  <c r="H147" i="10"/>
  <c r="G147" i="10"/>
  <c r="X146" i="10"/>
  <c r="V146" i="10"/>
  <c r="U146" i="10"/>
  <c r="H146" i="10"/>
  <c r="G146" i="10"/>
  <c r="X145" i="10"/>
  <c r="V145" i="10"/>
  <c r="U145" i="10"/>
  <c r="H145" i="10"/>
  <c r="G145" i="10"/>
  <c r="X144" i="10"/>
  <c r="V144" i="10"/>
  <c r="U144" i="10"/>
  <c r="H144" i="10"/>
  <c r="G144" i="10"/>
  <c r="X143" i="10"/>
  <c r="V143" i="10"/>
  <c r="U143" i="10"/>
  <c r="H143" i="10"/>
  <c r="G143" i="10"/>
  <c r="V142" i="10"/>
  <c r="U142" i="10"/>
  <c r="E142" i="10"/>
  <c r="H142" i="10" s="1"/>
  <c r="V141" i="10"/>
  <c r="U141" i="10"/>
  <c r="E141" i="10"/>
  <c r="H141" i="10" s="1"/>
  <c r="V140" i="10"/>
  <c r="U140" i="10"/>
  <c r="E140" i="10"/>
  <c r="G140" i="10" s="1"/>
  <c r="V139" i="10"/>
  <c r="U139" i="10"/>
  <c r="E139" i="10"/>
  <c r="H139" i="10" s="1"/>
  <c r="V138" i="10"/>
  <c r="U138" i="10"/>
  <c r="E138" i="10"/>
  <c r="H138" i="10" s="1"/>
  <c r="V137" i="10"/>
  <c r="U137" i="10"/>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E114" i="10"/>
  <c r="H114" i="10" s="1"/>
  <c r="AM113" i="10"/>
  <c r="AL113" i="10"/>
  <c r="X113" i="10"/>
  <c r="V113" i="10"/>
  <c r="U113" i="10"/>
  <c r="E113" i="10"/>
  <c r="H113" i="10" s="1"/>
  <c r="AM112" i="10"/>
  <c r="AL112" i="10"/>
  <c r="X112" i="10"/>
  <c r="V112" i="10"/>
  <c r="U112" i="10"/>
  <c r="E112" i="10"/>
  <c r="AM111" i="10"/>
  <c r="AL111" i="10"/>
  <c r="X111" i="10"/>
  <c r="V111" i="10"/>
  <c r="U111" i="10"/>
  <c r="E111" i="10"/>
  <c r="G111" i="10" s="1"/>
  <c r="AM110" i="10"/>
  <c r="AL110" i="10"/>
  <c r="X110" i="10"/>
  <c r="V110" i="10"/>
  <c r="U110" i="10"/>
  <c r="E110" i="10"/>
  <c r="G110" i="10" s="1"/>
  <c r="AM109" i="10"/>
  <c r="AL109" i="10"/>
  <c r="X109" i="10"/>
  <c r="V109" i="10"/>
  <c r="U109" i="10"/>
  <c r="E109" i="10"/>
  <c r="H109" i="10" s="1"/>
  <c r="AM108" i="10"/>
  <c r="AL108" i="10"/>
  <c r="X108" i="10"/>
  <c r="V108" i="10"/>
  <c r="U108" i="10"/>
  <c r="E108" i="10"/>
  <c r="AM107" i="10"/>
  <c r="AL107" i="10"/>
  <c r="X107" i="10"/>
  <c r="V107" i="10"/>
  <c r="U107" i="10"/>
  <c r="E107" i="10"/>
  <c r="H107" i="10" s="1"/>
  <c r="AM106" i="10"/>
  <c r="AL106" i="10"/>
  <c r="X106" i="10"/>
  <c r="V106" i="10"/>
  <c r="U106" i="10"/>
  <c r="E106" i="10"/>
  <c r="H106" i="10" s="1"/>
  <c r="AM105" i="10"/>
  <c r="AL105" i="10"/>
  <c r="X105" i="10"/>
  <c r="V105" i="10"/>
  <c r="U105" i="10"/>
  <c r="E105" i="10"/>
  <c r="H105" i="10" s="1"/>
  <c r="AM104" i="10"/>
  <c r="AL104" i="10"/>
  <c r="X104" i="10"/>
  <c r="V104" i="10"/>
  <c r="U104" i="10"/>
  <c r="E104" i="10"/>
  <c r="AM103" i="10"/>
  <c r="AL103" i="10"/>
  <c r="X103" i="10"/>
  <c r="V103" i="10"/>
  <c r="U103" i="10"/>
  <c r="E103" i="10"/>
  <c r="G103" i="10" s="1"/>
  <c r="AM102" i="10"/>
  <c r="AL102" i="10"/>
  <c r="X102" i="10"/>
  <c r="V102" i="10"/>
  <c r="U102" i="10"/>
  <c r="E102" i="10"/>
  <c r="G102" i="10" s="1"/>
  <c r="AM101" i="10"/>
  <c r="AL101" i="10"/>
  <c r="X101" i="10"/>
  <c r="V101" i="10"/>
  <c r="U101" i="10"/>
  <c r="E101" i="10"/>
  <c r="H101" i="10" s="1"/>
  <c r="AM100" i="10"/>
  <c r="AL100" i="10"/>
  <c r="X100" i="10"/>
  <c r="V100" i="10"/>
  <c r="U100" i="10"/>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H83" i="10"/>
  <c r="G83" i="10"/>
  <c r="AQ82" i="10"/>
  <c r="V82" i="10"/>
  <c r="U82" i="10"/>
  <c r="H82" i="10"/>
  <c r="G82" i="10"/>
  <c r="AQ81" i="10"/>
  <c r="V81" i="10"/>
  <c r="U81" i="10"/>
  <c r="H81" i="10"/>
  <c r="G81" i="10"/>
  <c r="AS80" i="10"/>
  <c r="AO80" i="10"/>
  <c r="V80" i="10"/>
  <c r="U80" i="10"/>
  <c r="E80" i="10"/>
  <c r="H80" i="10" s="1"/>
  <c r="AS79" i="10"/>
  <c r="AO79" i="10"/>
  <c r="V79" i="10"/>
  <c r="U79" i="10"/>
  <c r="E79" i="10"/>
  <c r="H79" i="10" s="1"/>
  <c r="AS78" i="10"/>
  <c r="AO78" i="10"/>
  <c r="V78" i="10"/>
  <c r="U78" i="10"/>
  <c r="E78" i="10"/>
  <c r="AS77" i="10"/>
  <c r="AO77" i="10"/>
  <c r="V77" i="10"/>
  <c r="U77" i="10"/>
  <c r="E77" i="10"/>
  <c r="H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BL66" i="10"/>
  <c r="V66" i="10"/>
  <c r="U66" i="10"/>
  <c r="H66" i="10"/>
  <c r="G66" i="10"/>
  <c r="F66" i="10"/>
  <c r="BL65" i="10"/>
  <c r="V65" i="10"/>
  <c r="U65" i="10"/>
  <c r="H65" i="10"/>
  <c r="G65" i="10"/>
  <c r="F65" i="10"/>
  <c r="BL64" i="10"/>
  <c r="V64" i="10"/>
  <c r="U64" i="10"/>
  <c r="H64" i="10"/>
  <c r="G64" i="10"/>
  <c r="F64" i="10"/>
  <c r="BL63" i="10"/>
  <c r="AS63" i="10"/>
  <c r="AQ63" i="10"/>
  <c r="V63" i="10"/>
  <c r="U63" i="10"/>
  <c r="E63" i="10"/>
  <c r="G63" i="10" s="1"/>
  <c r="BL62" i="10"/>
  <c r="AS62" i="10"/>
  <c r="AQ62" i="10"/>
  <c r="V62" i="10"/>
  <c r="U62" i="10"/>
  <c r="E62" i="10"/>
  <c r="H62" i="10" s="1"/>
  <c r="BL61" i="10"/>
  <c r="AS61" i="10"/>
  <c r="AQ61" i="10"/>
  <c r="V61" i="10"/>
  <c r="U61" i="10"/>
  <c r="E61" i="10"/>
  <c r="BL60" i="10"/>
  <c r="AS60" i="10"/>
  <c r="AQ60" i="10"/>
  <c r="V60" i="10"/>
  <c r="U60" i="10"/>
  <c r="E60" i="10"/>
  <c r="G60" i="10" s="1"/>
  <c r="BL59" i="10"/>
  <c r="AS59" i="10"/>
  <c r="AQ59" i="10"/>
  <c r="V59" i="10"/>
  <c r="U59" i="10"/>
  <c r="E59" i="10"/>
  <c r="G59" i="10" s="1"/>
  <c r="BL58" i="10"/>
  <c r="AS58" i="10"/>
  <c r="AQ58" i="10"/>
  <c r="V58" i="10"/>
  <c r="U58" i="10"/>
  <c r="E58" i="10"/>
  <c r="H58" i="10" s="1"/>
  <c r="BL57" i="10"/>
  <c r="AS57" i="10"/>
  <c r="AQ57" i="10"/>
  <c r="V57" i="10"/>
  <c r="U57" i="10"/>
  <c r="E57" i="10"/>
  <c r="G57" i="10" s="1"/>
  <c r="BL56" i="10"/>
  <c r="AS56" i="10"/>
  <c r="AQ56" i="10"/>
  <c r="V56" i="10"/>
  <c r="U56" i="10"/>
  <c r="E56" i="10"/>
  <c r="H56" i="10" s="1"/>
  <c r="BL55" i="10"/>
  <c r="AS55" i="10"/>
  <c r="AQ55" i="10"/>
  <c r="V55" i="10"/>
  <c r="U55" i="10"/>
  <c r="E55" i="10"/>
  <c r="G55" i="10" s="1"/>
  <c r="BL54" i="10"/>
  <c r="AS54" i="10"/>
  <c r="AQ54" i="10"/>
  <c r="V54" i="10"/>
  <c r="U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U29" i="10"/>
  <c r="H29" i="10"/>
  <c r="G29" i="10"/>
  <c r="AQ28" i="10"/>
  <c r="V28" i="10"/>
  <c r="U28" i="10"/>
  <c r="H28" i="10"/>
  <c r="G28" i="10"/>
  <c r="AQ27" i="10"/>
  <c r="V27" i="10"/>
  <c r="U27" i="10"/>
  <c r="H27" i="10"/>
  <c r="G27" i="10"/>
  <c r="AQ26" i="10"/>
  <c r="V26" i="10"/>
  <c r="U26" i="10"/>
  <c r="H26" i="10"/>
  <c r="G26" i="10"/>
  <c r="AQ25" i="10"/>
  <c r="V25" i="10"/>
  <c r="U25" i="10"/>
  <c r="H25" i="10"/>
  <c r="G25" i="10"/>
  <c r="AQ24" i="10"/>
  <c r="V24" i="10"/>
  <c r="U24" i="10"/>
  <c r="H24" i="10"/>
  <c r="G24" i="10"/>
  <c r="AQ23" i="10"/>
  <c r="V23" i="10"/>
  <c r="U23" i="10"/>
  <c r="H23" i="10"/>
  <c r="G23" i="10"/>
  <c r="AQ22" i="10"/>
  <c r="V22" i="10"/>
  <c r="U22" i="10"/>
  <c r="H22" i="10"/>
  <c r="G22" i="10"/>
  <c r="AQ21" i="10"/>
  <c r="V21" i="10"/>
  <c r="U21" i="10"/>
  <c r="H21" i="10"/>
  <c r="G21" i="10"/>
  <c r="AQ20" i="10"/>
  <c r="V20" i="10"/>
  <c r="U20" i="10"/>
  <c r="H20" i="10"/>
  <c r="G20" i="10"/>
  <c r="AQ19" i="10"/>
  <c r="V19" i="10"/>
  <c r="U19" i="10"/>
  <c r="H19" i="10"/>
  <c r="G19" i="10"/>
  <c r="AQ18" i="10"/>
  <c r="V18" i="10"/>
  <c r="U18" i="10"/>
  <c r="H18" i="10"/>
  <c r="G18" i="10"/>
  <c r="AQ17" i="10"/>
  <c r="V17" i="10"/>
  <c r="H17" i="10"/>
  <c r="G17" i="10"/>
  <c r="AQ16" i="10"/>
  <c r="S16" i="10" s="1"/>
  <c r="V16" i="10"/>
  <c r="H16" i="10"/>
  <c r="G16" i="10"/>
  <c r="AQ15" i="10"/>
  <c r="S15" i="10" s="1"/>
  <c r="V15" i="10"/>
  <c r="H15" i="10"/>
  <c r="G15" i="10"/>
  <c r="AQ14" i="10"/>
  <c r="S14" i="10" s="1"/>
  <c r="V14" i="10"/>
  <c r="H14" i="10"/>
  <c r="G14" i="10"/>
  <c r="AQ13" i="10"/>
  <c r="V13" i="10"/>
  <c r="H13" i="10"/>
  <c r="G13" i="10"/>
  <c r="AQ12" i="10"/>
  <c r="V12" i="10"/>
  <c r="H12" i="10"/>
  <c r="G12" i="10"/>
  <c r="AQ11" i="10"/>
  <c r="V11" i="10"/>
  <c r="H11" i="10"/>
  <c r="G11" i="10"/>
  <c r="AQ10" i="10"/>
  <c r="S10" i="10" s="1"/>
  <c r="V10" i="10"/>
  <c r="H10" i="10"/>
  <c r="G10" i="10"/>
  <c r="AQ9" i="10"/>
  <c r="V9" i="10"/>
  <c r="H9" i="10"/>
  <c r="G9" i="10"/>
  <c r="AQ8" i="10"/>
  <c r="S8" i="10" s="1"/>
  <c r="V8" i="10"/>
  <c r="H8" i="10"/>
  <c r="G8" i="10"/>
  <c r="AQ7" i="10"/>
  <c r="S7" i="10" s="1"/>
  <c r="V7" i="10"/>
  <c r="H7" i="10"/>
  <c r="G7" i="10"/>
  <c r="AQ6" i="10"/>
  <c r="S6" i="10" s="1"/>
  <c r="V6" i="10"/>
  <c r="H6" i="10"/>
  <c r="G6" i="10"/>
  <c r="X5" i="10"/>
  <c r="V5" i="10"/>
  <c r="U5" i="10"/>
  <c r="F5" i="10"/>
  <c r="E5" i="10" s="1"/>
  <c r="H5" i="10" s="1"/>
  <c r="X4" i="10"/>
  <c r="V4" i="10"/>
  <c r="U4" i="10"/>
  <c r="F4" i="10"/>
  <c r="E4" i="10" s="1"/>
  <c r="X3" i="10"/>
  <c r="V3" i="10"/>
  <c r="U3" i="10"/>
  <c r="F3" i="10"/>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1099" i="10" l="1"/>
  <c r="I1088" i="10"/>
  <c r="J1088" i="10" s="1"/>
  <c r="K1088" i="10" s="1"/>
  <c r="I1266" i="10"/>
  <c r="J1266" i="10" s="1"/>
  <c r="K1266" i="10" s="1"/>
  <c r="H791" i="10"/>
  <c r="U7" i="10"/>
  <c r="U15" i="10"/>
  <c r="S9" i="10"/>
  <c r="U9" i="10" s="1"/>
  <c r="I9" i="10" s="1"/>
  <c r="J9" i="10" s="1"/>
  <c r="K9" i="10" s="1"/>
  <c r="S17" i="10"/>
  <c r="U17" i="10" s="1"/>
  <c r="I17" i="10" s="1"/>
  <c r="J17" i="10" s="1"/>
  <c r="K17" i="10" s="1"/>
  <c r="U6" i="10"/>
  <c r="U10" i="10"/>
  <c r="I10" i="10" s="1"/>
  <c r="J10" i="10" s="1"/>
  <c r="K10" i="10" s="1"/>
  <c r="U16" i="10"/>
  <c r="I1341" i="10"/>
  <c r="J1341" i="10" s="1"/>
  <c r="K1341" i="10" s="1"/>
  <c r="I1370" i="10"/>
  <c r="J1370" i="10" s="1"/>
  <c r="K1370" i="10" s="1"/>
  <c r="S11" i="10"/>
  <c r="U11" i="10" s="1"/>
  <c r="I11" i="10" s="1"/>
  <c r="J11" i="10" s="1"/>
  <c r="K11" i="10" s="1"/>
  <c r="U8" i="10"/>
  <c r="I8" i="10" s="1"/>
  <c r="J8" i="10" s="1"/>
  <c r="K8" i="10" s="1"/>
  <c r="U14" i="10"/>
  <c r="S12" i="10"/>
  <c r="U12" i="10" s="1"/>
  <c r="I12" i="10" s="1"/>
  <c r="J12" i="10" s="1"/>
  <c r="K12" i="10" s="1"/>
  <c r="AL1148" i="10"/>
  <c r="S13" i="10"/>
  <c r="U13" i="10" s="1"/>
  <c r="I13" i="10" s="1"/>
  <c r="J13" i="10" s="1"/>
  <c r="K13" i="10" s="1"/>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15" i="10"/>
  <c r="J15" i="10" s="1"/>
  <c r="K15"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L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F524" i="10"/>
  <c r="I524" i="10" s="1"/>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L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L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L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L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L529" i="10" s="1"/>
  <c r="X533" i="10"/>
  <c r="BL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L1386" i="10" s="1"/>
  <c r="W1396" i="10"/>
  <c r="BL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L532" i="10" s="1"/>
  <c r="W536" i="10"/>
  <c r="BL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L530" i="10"/>
  <c r="AT536" i="10"/>
  <c r="AS536" i="10" s="1"/>
  <c r="BL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L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L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L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L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L1390" i="10" s="1"/>
  <c r="AM1380" i="10"/>
  <c r="W1380" i="10" s="1"/>
  <c r="BL1380" i="10" s="1"/>
  <c r="G1306" i="10"/>
  <c r="G1319" i="10"/>
  <c r="H1325" i="10"/>
  <c r="W1333" i="10"/>
  <c r="X1333" i="10" s="1"/>
  <c r="W1339" i="10"/>
  <c r="X1339" i="10" s="1"/>
  <c r="W1376" i="10"/>
  <c r="BL1376" i="10" s="1"/>
  <c r="I1264" i="10"/>
  <c r="J1264" i="10" s="1"/>
  <c r="K1264" i="10" s="1"/>
  <c r="W1399" i="10"/>
  <c r="BL1399" i="10" s="1"/>
  <c r="AM1379" i="10"/>
  <c r="W1379" i="10" s="1"/>
  <c r="BL1379" i="10" s="1"/>
  <c r="I1268" i="10"/>
  <c r="J1268" i="10" s="1"/>
  <c r="K1268" i="10" s="1"/>
  <c r="H1315" i="10"/>
  <c r="H1321" i="10"/>
  <c r="W1335" i="10"/>
  <c r="X1335" i="10" s="1"/>
  <c r="H1323" i="10"/>
  <c r="W1331" i="10"/>
  <c r="X1331" i="10" s="1"/>
  <c r="AM1374" i="10"/>
  <c r="W1374" i="10" s="1"/>
  <c r="BL1374" i="10" s="1"/>
  <c r="W1397" i="10"/>
  <c r="BL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W1377" i="10" l="1"/>
  <c r="BL1377" i="10" s="1"/>
  <c r="W1375" i="10"/>
  <c r="BL1375" i="10" s="1"/>
  <c r="W1373" i="10"/>
  <c r="BL1373" i="10" s="1"/>
  <c r="BL537" i="10"/>
  <c r="BL541" i="10"/>
  <c r="BL538" i="10"/>
  <c r="BL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L1" authorId="0" shapeId="0" xr:uid="{CA1925F7-133B-4C91-B68D-27F890969716}">
      <text>
        <r>
          <rPr>
            <sz val="11"/>
            <color theme="1"/>
            <rFont val="Calibri"/>
            <family val="2"/>
            <scheme val="minor"/>
          </rPr>
          <t>Petr Čala:
Mean age of subjects</t>
        </r>
      </text>
    </comment>
    <comment ref="BN1" authorId="0" shapeId="0" xr:uid="{3CCDFC6D-29E4-4BCC-A0A4-09A910A54F98}">
      <text>
        <r>
          <rPr>
            <sz val="11"/>
            <color theme="1"/>
            <rFont val="Calibri"/>
            <family val="2"/>
            <scheme val="minor"/>
          </rPr>
          <t>Petr Čala:
Double hurdle model</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57AE3541-3AA0-4BE0-A936-725826AD01C0}">
      <text>
        <r>
          <rPr>
            <sz val="11"/>
            <color theme="1"/>
            <rFont val="Calibri"/>
            <family val="2"/>
            <scheme val="minor"/>
          </rPr>
          <t>Petr Čala:
The instrument is a spouse education</t>
        </r>
      </text>
    </comment>
    <comment ref="CB1" authorId="0" shapeId="0" xr:uid="{7BDD022B-0427-43F5-A1FA-DB1F9D5D8DC1}">
      <text>
        <r>
          <rPr>
            <sz val="11"/>
            <color theme="1"/>
            <rFont val="Calibri"/>
            <family val="2"/>
            <scheme val="minor"/>
          </rPr>
          <t>Petr Čala:
The instrument is a marital status, i.e. whether the individual is married (dummy)</t>
        </r>
      </text>
    </comment>
    <comment ref="CC1" authorId="0" shapeId="0" xr:uid="{43BD6622-0F03-4AE5-B1FB-07D7786F7597}">
      <text>
        <r>
          <rPr>
            <sz val="11"/>
            <color theme="1"/>
            <rFont val="Calibri"/>
            <family val="2"/>
            <scheme val="minor"/>
          </rPr>
          <t>Petr Čala:
The study uses another instrument</t>
        </r>
      </text>
    </comment>
    <comment ref="CD1" authorId="0" shapeId="0" xr:uid="{B0D00DF6-B3F7-4192-A7E4-FCD45E5242FE}">
      <text>
        <r>
          <rPr>
            <sz val="11"/>
            <color theme="1"/>
            <rFont val="Calibri"/>
            <family val="2"/>
            <scheme val="minor"/>
          </rPr>
          <t>Petr Čala:
Age is controlled for in the Mincer equation</t>
        </r>
      </text>
    </comment>
    <comment ref="CE1" authorId="0" shapeId="0" xr:uid="{A24DB1AF-3C9B-4FD5-845A-D81F6CCE407A}">
      <text>
        <r>
          <rPr>
            <sz val="11"/>
            <color theme="1"/>
            <rFont val="Calibri"/>
            <family val="2"/>
            <scheme val="minor"/>
          </rPr>
          <t>Petr Čala:
Squared age is controlled for in the Mincer equation</t>
        </r>
      </text>
    </comment>
    <comment ref="CF1" authorId="0" shapeId="0" xr:uid="{9E47DE51-9428-4680-8DA9-CD5159F8280A}">
      <text>
        <r>
          <rPr>
            <sz val="11"/>
            <color theme="1"/>
            <rFont val="Calibri"/>
            <family val="2"/>
            <scheme val="minor"/>
          </rPr>
          <t>Petr Čala:
Experience control in the Mincer equation</t>
        </r>
      </text>
    </comment>
    <comment ref="CG1" authorId="0" shapeId="0" xr:uid="{E683195F-7882-44B9-B0C4-8322C42267B1}">
      <text>
        <r>
          <rPr>
            <sz val="11"/>
            <color theme="1"/>
            <rFont val="Calibri"/>
            <family val="2"/>
            <scheme val="minor"/>
          </rPr>
          <t>Petr Čala:
Experience squared control</t>
        </r>
      </text>
    </comment>
    <comment ref="CH1" authorId="0" shapeId="0" xr:uid="{6E86F42F-A42E-47D8-B854-69BCC31A4B13}">
      <text>
        <r>
          <rPr>
            <sz val="11"/>
            <color theme="1"/>
            <rFont val="Calibri"/>
            <family val="2"/>
            <scheme val="minor"/>
          </rPr>
          <t>Petr Čala:
Ethnicity control in the Mincer equation</t>
        </r>
      </text>
    </comment>
    <comment ref="CI1" authorId="0" shapeId="0" xr:uid="{96EAAEA2-74D3-4988-A67A-C838AE66A490}">
      <text>
        <r>
          <rPr>
            <sz val="11"/>
            <color theme="1"/>
            <rFont val="Calibri"/>
            <family val="2"/>
            <scheme val="minor"/>
          </rPr>
          <t>Petr Čala:
Health control in the Mincer equation</t>
        </r>
      </text>
    </comment>
    <comment ref="CJ1" authorId="0" shapeId="0" xr:uid="{15586564-D1AC-4B9B-B6E9-3CF05C7ADF56}">
      <text>
        <r>
          <rPr>
            <sz val="11"/>
            <color theme="1"/>
            <rFont val="Calibri"/>
            <family val="2"/>
            <scheme val="minor"/>
          </rPr>
          <t>Petr Čala:
Gender control in the Mincer equation</t>
        </r>
      </text>
    </comment>
    <comment ref="CK1" authorId="0" shapeId="0" xr:uid="{3A69FA45-AD86-474C-A954-EA21AB511582}">
      <text>
        <r>
          <rPr>
            <sz val="11"/>
            <color theme="1"/>
            <rFont val="Calibri"/>
            <family val="2"/>
            <scheme val="minor"/>
          </rPr>
          <t>Petr Čala:
Marriage control in the Mincer equation</t>
        </r>
      </text>
    </comment>
    <comment ref="CL1" authorId="0" shapeId="0" xr:uid="{DE56D0C8-646F-4D97-A913-200E05CF9547}">
      <text>
        <r>
          <rPr>
            <sz val="11"/>
            <color theme="1"/>
            <rFont val="Calibri"/>
            <family val="2"/>
            <scheme val="minor"/>
          </rPr>
          <t>Petr Čala:
Occupation control in the Mincer equation</t>
        </r>
      </text>
    </comment>
    <comment ref="CM1" authorId="0" shapeId="0" xr:uid="{55678FAB-1585-4169-8EF8-6F20CDAE3C9D}">
      <text>
        <r>
          <rPr>
            <sz val="11"/>
            <color theme="1"/>
            <rFont val="Calibri"/>
            <family val="2"/>
            <scheme val="minor"/>
          </rPr>
          <t>Petr Čala:
Firm characteristics control in the Mincer equation</t>
        </r>
      </text>
    </comment>
    <comment ref="CN1" authorId="0" shapeId="0" xr:uid="{19EDA898-1480-4D0C-BB32-B22126B77C46}">
      <text>
        <r>
          <rPr>
            <sz val="11"/>
            <color theme="1"/>
            <rFont val="Calibri"/>
            <family val="2"/>
            <scheme val="minor"/>
          </rPr>
          <t xml:space="preserve">Petr Čala:
Urban/rural control
</t>
        </r>
      </text>
    </comment>
    <comment ref="CO1" authorId="0" shapeId="0" xr:uid="{FB1C16F6-BF4C-40A2-A8A0-FBED781A7858}">
      <text>
        <r>
          <rPr>
            <sz val="11"/>
            <color theme="1"/>
            <rFont val="Calibri"/>
            <family val="2"/>
            <scheme val="minor"/>
          </rPr>
          <t>Petr Čala:
Macroeconomic variables control in the Mincer equation, such as sector of activity</t>
        </r>
      </text>
    </comment>
    <comment ref="CP1" authorId="0" shapeId="0" xr:uid="{F69D9884-8C55-4B0D-9565-F36D84D37344}">
      <text>
        <r>
          <rPr>
            <sz val="11"/>
            <color theme="1"/>
            <rFont val="Calibri"/>
            <family val="2"/>
            <scheme val="minor"/>
          </rPr>
          <t>Petr Čala:
Impact factor, via tools</t>
        </r>
      </text>
    </comment>
    <comment ref="CQ1" authorId="0" shapeId="0" xr:uid="{A99B6D89-8616-4159-83A9-7433AFE56264}">
      <text>
        <r>
          <rPr>
            <sz val="11"/>
            <color theme="1"/>
            <rFont val="Calibri"/>
            <family val="2"/>
            <scheme val="minor"/>
          </rPr>
          <t>Petr Čala:
Log number of citations in google scholar</t>
        </r>
      </text>
    </comment>
    <comment ref="CR1" authorId="0" shapeId="0" xr:uid="{3ECEAF08-A50B-42D4-862E-B5D25F8163A6}">
      <text>
        <r>
          <rPr>
            <sz val="11"/>
            <color theme="1"/>
            <rFont val="Calibri"/>
            <family val="2"/>
            <scheme val="minor"/>
          </rPr>
          <t>Petr Čala:
1 if published in journal, 0 if working/discussion paper</t>
        </r>
      </text>
    </comment>
    <comment ref="CT1" authorId="0" shapeId="0" xr:uid="{2C63E951-B505-4658-86E1-6EB76BA54883}">
      <text>
        <r>
          <rPr>
            <sz val="11"/>
            <color theme="1"/>
            <rFont val="Calibri"/>
            <family val="2"/>
            <scheme val="minor"/>
          </rPr>
          <t>Petr Čala:
The year the study was published minus the minimum publication year of the sample</t>
        </r>
      </text>
    </comment>
    <comment ref="CU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<sst xmlns="http://schemas.openxmlformats.org/spreadsheetml/2006/main" count="19345" uniqueCount="4353">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</sst>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3">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55"/>
  <sheetViews>
    <sheetView tabSelected="1" zoomScaleNormal="100" workbookViewId="0">
      <pane xSplit="4" ySplit="1" topLeftCell="AU1485" activePane="bottomRight" state="frozen"/>
      <selection activeCell="D526" sqref="D526"/>
      <selection pane="topRight" activeCell="D526" sqref="D526"/>
      <selection pane="bottomLeft" activeCell="D526" sqref="D526"/>
      <selection pane="bottomRight" activeCell="BE1498" sqref="A1:CZ1755"/>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8" width="8.7109375"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IFERROR(F2/SQRT(F2^2+U2), "X")</f>
        <v>0.12240880647423871</v>
      </c>
      <c r="J2" s="32">
        <f>IFERROR(SQRT((1-I2^2)/U2), "X")</f>
        <v>9.291757587153433E-3</v>
      </c>
      <c r="K2" s="32">
        <f t="shared" ref="K2:K65" si="2">IFERROR(1/J2, "X")</f>
        <v>107.6222652840811</v>
      </c>
      <c r="L2" s="8">
        <v>1</v>
      </c>
      <c r="M2" s="9">
        <v>0</v>
      </c>
      <c r="N2" s="8">
        <v>0</v>
      </c>
      <c r="O2" s="9">
        <v>0</v>
      </c>
      <c r="P2" s="9">
        <v>0</v>
      </c>
      <c r="Q2" s="9">
        <v>1</v>
      </c>
      <c r="R2" s="9">
        <v>0</v>
      </c>
      <c r="S2" s="8">
        <v>11414</v>
      </c>
      <c r="T2" s="9">
        <v>4</v>
      </c>
      <c r="U2" s="9">
        <f t="shared" ref="U2:U65" si="3">S2-T2-1</f>
        <v>11409</v>
      </c>
      <c r="V2" s="9">
        <f>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29</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IFERROR(F3/SQRT(F3^2+U3), "X")</f>
        <v>0.10718916127037026</v>
      </c>
      <c r="J3" s="32">
        <f>IFERROR(SQRT((1-I3^2)/U3), "X")</f>
        <v>8.9764322246122883E-3</v>
      </c>
      <c r="K3" s="32">
        <f t="shared" si="2"/>
        <v>111.4028352220074</v>
      </c>
      <c r="L3" s="8">
        <v>1</v>
      </c>
      <c r="M3" s="9">
        <v>0</v>
      </c>
      <c r="N3" s="8">
        <v>0</v>
      </c>
      <c r="O3" s="9">
        <v>0</v>
      </c>
      <c r="P3" s="9">
        <v>0</v>
      </c>
      <c r="Q3" s="9">
        <v>1</v>
      </c>
      <c r="R3" s="9">
        <v>0</v>
      </c>
      <c r="S3" s="8">
        <v>12273</v>
      </c>
      <c r="T3" s="9">
        <v>4</v>
      </c>
      <c r="U3" s="9">
        <f t="shared" si="3"/>
        <v>12268</v>
      </c>
      <c r="V3" s="9">
        <f>COUNTIF(B:B,B3)</f>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29</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IFERROR(F4/SQRT(F4^2+U4), "X")</f>
        <v>9.9280972227489342E-2</v>
      </c>
      <c r="J4" s="32">
        <f>IFERROR(SQRT((1-I4^2)/U4), "X")</f>
        <v>9.3159089221504753E-3</v>
      </c>
      <c r="K4" s="32">
        <f t="shared" si="2"/>
        <v>107.34325639683917</v>
      </c>
      <c r="L4" s="8">
        <v>1</v>
      </c>
      <c r="M4" s="9">
        <v>0</v>
      </c>
      <c r="N4" s="8">
        <v>0</v>
      </c>
      <c r="O4" s="9">
        <v>0</v>
      </c>
      <c r="P4" s="9">
        <v>0</v>
      </c>
      <c r="Q4" s="9">
        <v>1</v>
      </c>
      <c r="R4" s="9">
        <v>0</v>
      </c>
      <c r="S4" s="8">
        <v>11414</v>
      </c>
      <c r="T4" s="9">
        <v>4</v>
      </c>
      <c r="U4" s="9">
        <f t="shared" si="3"/>
        <v>11409</v>
      </c>
      <c r="V4" s="9">
        <f>COUNTIF(B:B,B4)</f>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29</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IFERROR(F5/SQRT(F5^2+U5), "X")</f>
        <v>9.5574549348597881E-2</v>
      </c>
      <c r="J5" s="57">
        <f>IFERROR(SQRT((1-I5^2)/U5), "X")</f>
        <v>8.9871185644251183E-3</v>
      </c>
      <c r="K5" s="57">
        <f t="shared" si="2"/>
        <v>111.27036912124763</v>
      </c>
      <c r="L5" s="58">
        <v>1</v>
      </c>
      <c r="M5" s="59">
        <v>0</v>
      </c>
      <c r="N5" s="58">
        <v>0</v>
      </c>
      <c r="O5" s="59">
        <v>0</v>
      </c>
      <c r="P5" s="59">
        <v>0</v>
      </c>
      <c r="Q5" s="59">
        <v>1</v>
      </c>
      <c r="R5" s="59">
        <v>0</v>
      </c>
      <c r="S5" s="58">
        <v>12273</v>
      </c>
      <c r="T5" s="59">
        <v>4</v>
      </c>
      <c r="U5" s="59">
        <f t="shared" si="3"/>
        <v>12268</v>
      </c>
      <c r="V5" s="59">
        <f>COUNTIF(B:B,B5)</f>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29</v>
      </c>
      <c r="CU5" s="66"/>
      <c r="CZ5" s="33" t="s">
        <v>85</v>
      </c>
    </row>
    <row r="6" spans="1:104" ht="14.45" customHeight="1" x14ac:dyDescent="0.25">
      <c r="A6">
        <v>5</v>
      </c>
      <c r="B6">
        <v>2</v>
      </c>
      <c r="C6" s="24" t="s">
        <v>122</v>
      </c>
      <c r="D6" s="12">
        <v>10.082582613601465</v>
      </c>
      <c r="E6" s="13">
        <v>1.7508676394876794</v>
      </c>
      <c r="F6" s="7">
        <v>5.7586206896551726</v>
      </c>
      <c r="G6" s="7">
        <f t="shared" si="0"/>
        <v>8.331714974113785</v>
      </c>
      <c r="H6" s="15">
        <f t="shared" si="1"/>
        <v>11.833450253089145</v>
      </c>
      <c r="I6" s="11">
        <f>IFERROR(F6/SQRT(F6^2+U6), "X")</f>
        <v>1.9245703412712013E-2</v>
      </c>
      <c r="J6" s="32">
        <f>IFERROR(SQRT((1-I6^2)/U6), "X")</f>
        <v>3.3420682572972956E-3</v>
      </c>
      <c r="K6" s="32">
        <f t="shared" si="2"/>
        <v>299.21591152919547</v>
      </c>
      <c r="L6" s="8">
        <v>1</v>
      </c>
      <c r="M6" s="9">
        <v>0</v>
      </c>
      <c r="N6" s="8">
        <v>0</v>
      </c>
      <c r="O6" s="9">
        <v>0</v>
      </c>
      <c r="P6" s="9">
        <v>0</v>
      </c>
      <c r="Q6" s="9">
        <v>1</v>
      </c>
      <c r="R6" s="9">
        <v>0</v>
      </c>
      <c r="S6" s="8">
        <f t="shared" ref="S6:S17" si="4">ROUND(174751*AQ6,0)</f>
        <v>89504</v>
      </c>
      <c r="T6" s="9">
        <v>6</v>
      </c>
      <c r="U6" s="9">
        <f t="shared" si="3"/>
        <v>89497</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5">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34</v>
      </c>
      <c r="CZ6" s="33" t="s">
        <v>85</v>
      </c>
    </row>
    <row r="7" spans="1:104" ht="14.45" customHeight="1" x14ac:dyDescent="0.25">
      <c r="A7">
        <v>6</v>
      </c>
      <c r="B7">
        <v>2</v>
      </c>
      <c r="C7" s="24" t="s">
        <v>122</v>
      </c>
      <c r="D7" s="12">
        <v>9.4270241253097353</v>
      </c>
      <c r="E7" s="13">
        <v>0.34792180427329433</v>
      </c>
      <c r="F7" s="7">
        <v>27.095238095238091</v>
      </c>
      <c r="G7" s="7">
        <f t="shared" si="0"/>
        <v>9.0791023210364408</v>
      </c>
      <c r="H7" s="15">
        <f t="shared" si="1"/>
        <v>9.7749459295830299</v>
      </c>
      <c r="I7" s="11">
        <f>IFERROR(F7/SQRT(F7^2+U7), "X")</f>
        <v>9.0201699616629383E-2</v>
      </c>
      <c r="J7" s="32">
        <f>IFERROR(SQRT((1-I7^2)/U7), "X")</f>
        <v>3.3290609700337738E-3</v>
      </c>
      <c r="K7" s="32">
        <f t="shared" si="2"/>
        <v>300.38500616282039</v>
      </c>
      <c r="L7" s="8">
        <v>1</v>
      </c>
      <c r="M7" s="9">
        <v>0</v>
      </c>
      <c r="N7" s="8">
        <v>0</v>
      </c>
      <c r="O7" s="9">
        <v>0</v>
      </c>
      <c r="P7" s="9">
        <v>0</v>
      </c>
      <c r="Q7" s="9">
        <v>1</v>
      </c>
      <c r="R7" s="9">
        <v>0</v>
      </c>
      <c r="S7" s="8">
        <f t="shared" si="4"/>
        <v>89504</v>
      </c>
      <c r="T7" s="9">
        <v>6</v>
      </c>
      <c r="U7" s="9">
        <f t="shared" si="3"/>
        <v>89497</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5"/>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34</v>
      </c>
      <c r="CZ7" s="33" t="s">
        <v>85</v>
      </c>
    </row>
    <row r="8" spans="1:104" ht="14.45" customHeight="1" x14ac:dyDescent="0.25">
      <c r="A8">
        <v>7</v>
      </c>
      <c r="B8">
        <v>2</v>
      </c>
      <c r="C8" s="24" t="s">
        <v>122</v>
      </c>
      <c r="D8" s="12">
        <v>10.853077874552719</v>
      </c>
      <c r="E8" s="13">
        <v>0.90356750516616768</v>
      </c>
      <c r="F8" s="7">
        <v>12.011363636363637</v>
      </c>
      <c r="G8" s="7">
        <f t="shared" si="0"/>
        <v>9.9495103693865516</v>
      </c>
      <c r="H8" s="15">
        <f t="shared" si="1"/>
        <v>11.756645379718886</v>
      </c>
      <c r="I8" s="11">
        <f>IFERROR(F8/SQRT(F8^2+U8), "X")</f>
        <v>4.0117910747212535E-2</v>
      </c>
      <c r="J8" s="32">
        <f>IFERROR(SQRT((1-I8^2)/U8), "X")</f>
        <v>3.3399963535995295E-3</v>
      </c>
      <c r="K8" s="32">
        <f t="shared" si="2"/>
        <v>299.40152447241309</v>
      </c>
      <c r="L8" s="8">
        <v>1</v>
      </c>
      <c r="M8" s="9">
        <v>0</v>
      </c>
      <c r="N8" s="8">
        <v>0</v>
      </c>
      <c r="O8" s="9">
        <v>0</v>
      </c>
      <c r="P8" s="9">
        <v>0</v>
      </c>
      <c r="Q8" s="9">
        <v>1</v>
      </c>
      <c r="R8" s="9">
        <v>0</v>
      </c>
      <c r="S8" s="8">
        <f t="shared" si="4"/>
        <v>89504</v>
      </c>
      <c r="T8" s="9">
        <v>6</v>
      </c>
      <c r="U8" s="9">
        <f t="shared" si="3"/>
        <v>89497</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5"/>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34</v>
      </c>
      <c r="CZ8" s="33" t="s">
        <v>85</v>
      </c>
    </row>
    <row r="9" spans="1:104" ht="14.45" customHeight="1" x14ac:dyDescent="0.25">
      <c r="A9">
        <v>8</v>
      </c>
      <c r="B9">
        <v>2</v>
      </c>
      <c r="C9" s="24" t="s">
        <v>122</v>
      </c>
      <c r="D9" s="12">
        <v>9.4395415604737742</v>
      </c>
      <c r="E9" s="13">
        <v>2.1261587220875429</v>
      </c>
      <c r="F9" s="7">
        <v>4.4397163120567384</v>
      </c>
      <c r="G9" s="7">
        <f t="shared" si="0"/>
        <v>7.3133828383862314</v>
      </c>
      <c r="H9" s="15">
        <f t="shared" si="1"/>
        <v>11.565700282561316</v>
      </c>
      <c r="I9" s="11">
        <f>IFERROR(F9/SQRT(F9^2+U9), "X")</f>
        <v>1.4838949670192073E-2</v>
      </c>
      <c r="J9" s="32">
        <f>IFERROR(SQRT((1-I9^2)/U9), "X")</f>
        <v>3.3423193346598752E-3</v>
      </c>
      <c r="K9" s="32">
        <f t="shared" si="2"/>
        <v>299.19343422095938</v>
      </c>
      <c r="L9" s="8">
        <v>1</v>
      </c>
      <c r="M9" s="9">
        <v>0</v>
      </c>
      <c r="N9" s="8">
        <v>0</v>
      </c>
      <c r="O9" s="9">
        <v>0</v>
      </c>
      <c r="P9" s="9">
        <v>0</v>
      </c>
      <c r="Q9" s="9">
        <v>1</v>
      </c>
      <c r="R9" s="9">
        <v>0</v>
      </c>
      <c r="S9" s="8">
        <f t="shared" si="4"/>
        <v>89504</v>
      </c>
      <c r="T9" s="9">
        <v>6</v>
      </c>
      <c r="U9" s="9">
        <f t="shared" si="3"/>
        <v>89497</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5"/>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34</v>
      </c>
      <c r="CZ9" s="33" t="s">
        <v>85</v>
      </c>
    </row>
    <row r="10" spans="1:104" x14ac:dyDescent="0.25">
      <c r="A10">
        <v>9</v>
      </c>
      <c r="B10">
        <v>2</v>
      </c>
      <c r="C10" s="24" t="s">
        <v>122</v>
      </c>
      <c r="D10" s="12">
        <v>10.055068845243875</v>
      </c>
      <c r="E10" s="13">
        <v>1.2682068813821104</v>
      </c>
      <c r="F10" s="7">
        <v>7.9285714285714288</v>
      </c>
      <c r="G10" s="7">
        <f t="shared" si="0"/>
        <v>8.7868619638617655</v>
      </c>
      <c r="H10" s="15">
        <f t="shared" si="1"/>
        <v>11.323275726625985</v>
      </c>
      <c r="I10" s="11">
        <f>IFERROR(F10/SQRT(F10^2+U10), "X")</f>
        <v>2.6493432825894069E-2</v>
      </c>
      <c r="J10" s="32">
        <f>IFERROR(SQRT((1-I10^2)/U10), "X")</f>
        <v>3.3415140501127654E-3</v>
      </c>
      <c r="K10" s="32">
        <f t="shared" si="2"/>
        <v>299.26553801749037</v>
      </c>
      <c r="L10" s="8">
        <v>1</v>
      </c>
      <c r="M10" s="9">
        <v>0</v>
      </c>
      <c r="N10" s="8">
        <v>0</v>
      </c>
      <c r="O10" s="9">
        <v>0</v>
      </c>
      <c r="P10" s="9">
        <v>0</v>
      </c>
      <c r="Q10" s="9">
        <v>1</v>
      </c>
      <c r="R10" s="9">
        <v>0</v>
      </c>
      <c r="S10" s="8">
        <f t="shared" si="4"/>
        <v>89504</v>
      </c>
      <c r="T10" s="9">
        <v>6</v>
      </c>
      <c r="U10" s="9">
        <f t="shared" si="3"/>
        <v>89497</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5"/>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34</v>
      </c>
      <c r="CZ10" s="33" t="s">
        <v>85</v>
      </c>
    </row>
    <row r="11" spans="1:104" x14ac:dyDescent="0.25">
      <c r="A11">
        <v>10</v>
      </c>
      <c r="B11">
        <v>2</v>
      </c>
      <c r="C11" s="24" t="s">
        <v>122</v>
      </c>
      <c r="D11" s="12">
        <v>9.3011973943858628</v>
      </c>
      <c r="E11" s="13">
        <v>0.23252993485964657</v>
      </c>
      <c r="F11" s="7">
        <v>40</v>
      </c>
      <c r="G11" s="7">
        <f t="shared" si="0"/>
        <v>9.0686674595262158</v>
      </c>
      <c r="H11" s="15">
        <f t="shared" si="1"/>
        <v>9.5337273292455098</v>
      </c>
      <c r="I11" s="11">
        <f>IFERROR(F11/SQRT(F11^2+U11), "X")</f>
        <v>0.13252809453356401</v>
      </c>
      <c r="J11" s="32">
        <f>IFERROR(SQRT((1-I11^2)/U11), "X")</f>
        <v>3.3132023633391005E-3</v>
      </c>
      <c r="K11" s="32">
        <f t="shared" si="2"/>
        <v>301.82279569310197</v>
      </c>
      <c r="L11" s="8">
        <v>1</v>
      </c>
      <c r="M11" s="9">
        <v>0</v>
      </c>
      <c r="N11" s="8">
        <v>0</v>
      </c>
      <c r="O11" s="9">
        <v>0</v>
      </c>
      <c r="P11" s="9">
        <v>0</v>
      </c>
      <c r="Q11" s="9">
        <v>1</v>
      </c>
      <c r="R11" s="9">
        <v>0</v>
      </c>
      <c r="S11" s="8">
        <f t="shared" si="4"/>
        <v>89504</v>
      </c>
      <c r="T11" s="9">
        <v>6</v>
      </c>
      <c r="U11" s="9">
        <f t="shared" si="3"/>
        <v>89497</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5"/>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34</v>
      </c>
      <c r="CZ11" s="33" t="s">
        <v>85</v>
      </c>
    </row>
    <row r="12" spans="1:104" x14ac:dyDescent="0.25">
      <c r="A12">
        <v>11</v>
      </c>
      <c r="B12">
        <v>2</v>
      </c>
      <c r="C12" s="24" t="s">
        <v>122</v>
      </c>
      <c r="D12" s="12">
        <v>9.6522522827120927</v>
      </c>
      <c r="E12" s="13">
        <v>0.49007020419951025</v>
      </c>
      <c r="F12" s="7">
        <v>19.695652173913043</v>
      </c>
      <c r="G12" s="7">
        <f t="shared" si="0"/>
        <v>9.1621820785125827</v>
      </c>
      <c r="H12" s="15">
        <f t="shared" si="1"/>
        <v>10.142322486911603</v>
      </c>
      <c r="I12" s="11">
        <f>IFERROR(F12/SQRT(F12^2+U12), "X")</f>
        <v>6.5694188301622353E-2</v>
      </c>
      <c r="J12" s="32">
        <f>IFERROR(SQRT((1-I12^2)/U12), "X")</f>
        <v>3.3354665142104061E-3</v>
      </c>
      <c r="K12" s="32">
        <f t="shared" si="2"/>
        <v>299.80813650492507</v>
      </c>
      <c r="L12" s="8">
        <v>1</v>
      </c>
      <c r="M12" s="9">
        <v>0</v>
      </c>
      <c r="N12" s="8">
        <v>0</v>
      </c>
      <c r="O12" s="9">
        <v>0</v>
      </c>
      <c r="P12" s="9">
        <v>0</v>
      </c>
      <c r="Q12" s="9">
        <v>1</v>
      </c>
      <c r="R12" s="9">
        <v>0</v>
      </c>
      <c r="S12" s="8">
        <f t="shared" si="4"/>
        <v>89504</v>
      </c>
      <c r="T12" s="9">
        <v>6</v>
      </c>
      <c r="U12" s="9">
        <f t="shared" si="3"/>
        <v>89497</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5"/>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34</v>
      </c>
      <c r="CZ12" s="33" t="s">
        <v>85</v>
      </c>
    </row>
    <row r="13" spans="1:104" x14ac:dyDescent="0.25">
      <c r="A13">
        <v>12</v>
      </c>
      <c r="B13">
        <v>2</v>
      </c>
      <c r="C13" s="24" t="s">
        <v>122</v>
      </c>
      <c r="D13" s="12">
        <v>8.0179692227235311</v>
      </c>
      <c r="E13" s="13">
        <v>0.68816901512397566</v>
      </c>
      <c r="F13" s="7">
        <v>11.651162790697676</v>
      </c>
      <c r="G13" s="7">
        <f t="shared" si="0"/>
        <v>7.3298002075995559</v>
      </c>
      <c r="H13" s="15">
        <f t="shared" si="1"/>
        <v>8.7061382378475063</v>
      </c>
      <c r="I13" s="11">
        <f>IFERROR(F13/SQRT(F13^2+U13), "X")</f>
        <v>3.8916691416475128E-2</v>
      </c>
      <c r="J13" s="32">
        <f>IFERROR(SQRT((1-I13^2)/U13), "X")</f>
        <v>3.3401551515138328E-3</v>
      </c>
      <c r="K13" s="32">
        <f t="shared" si="2"/>
        <v>299.38729030200221</v>
      </c>
      <c r="L13" s="8">
        <v>1</v>
      </c>
      <c r="M13" s="9">
        <v>0</v>
      </c>
      <c r="N13" s="8">
        <v>0</v>
      </c>
      <c r="O13" s="9">
        <v>0</v>
      </c>
      <c r="P13" s="9">
        <v>0</v>
      </c>
      <c r="Q13" s="9">
        <v>1</v>
      </c>
      <c r="R13" s="9">
        <v>0</v>
      </c>
      <c r="S13" s="8">
        <f t="shared" si="4"/>
        <v>89504</v>
      </c>
      <c r="T13" s="9">
        <v>6</v>
      </c>
      <c r="U13" s="9">
        <f t="shared" si="3"/>
        <v>89497</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5"/>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34</v>
      </c>
      <c r="CZ13" s="33" t="s">
        <v>85</v>
      </c>
    </row>
    <row r="14" spans="1:104" x14ac:dyDescent="0.25">
      <c r="A14">
        <v>13</v>
      </c>
      <c r="B14">
        <v>2</v>
      </c>
      <c r="C14" s="24" t="s">
        <v>122</v>
      </c>
      <c r="D14" s="12">
        <v>6.0884511510989503</v>
      </c>
      <c r="E14" s="13">
        <v>1.0042806022431259</v>
      </c>
      <c r="F14" s="7">
        <v>6.0625</v>
      </c>
      <c r="G14" s="7">
        <f t="shared" si="0"/>
        <v>5.0841705488558242</v>
      </c>
      <c r="H14" s="15">
        <f t="shared" si="1"/>
        <v>7.0927317533420764</v>
      </c>
      <c r="I14" s="11">
        <f>IFERROR(F14/SQRT(F14^2+U14), "X")</f>
        <v>2.026088235304261E-2</v>
      </c>
      <c r="J14" s="32">
        <f>IFERROR(SQRT((1-I14^2)/U14), "X")</f>
        <v>3.3420012128730077E-3</v>
      </c>
      <c r="K14" s="32">
        <f t="shared" si="2"/>
        <v>299.22191414776091</v>
      </c>
      <c r="L14" s="8">
        <v>1</v>
      </c>
      <c r="M14" s="9">
        <v>0</v>
      </c>
      <c r="N14" s="8">
        <v>0</v>
      </c>
      <c r="O14" s="9">
        <v>0</v>
      </c>
      <c r="P14" s="9">
        <v>0</v>
      </c>
      <c r="Q14" s="9">
        <v>1</v>
      </c>
      <c r="R14" s="9">
        <v>0</v>
      </c>
      <c r="S14" s="8">
        <f t="shared" si="4"/>
        <v>89504</v>
      </c>
      <c r="T14" s="9">
        <v>6</v>
      </c>
      <c r="U14" s="9">
        <f t="shared" si="3"/>
        <v>89497</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5"/>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34</v>
      </c>
      <c r="CZ14" s="33" t="s">
        <v>85</v>
      </c>
    </row>
    <row r="15" spans="1:104" x14ac:dyDescent="0.25">
      <c r="A15">
        <v>14</v>
      </c>
      <c r="B15">
        <v>2</v>
      </c>
      <c r="C15" s="24" t="s">
        <v>122</v>
      </c>
      <c r="D15" s="12">
        <v>8.8490569773641781</v>
      </c>
      <c r="E15" s="13">
        <v>0.16759577608644274</v>
      </c>
      <c r="F15" s="7">
        <v>52.800000000000004</v>
      </c>
      <c r="G15" s="7">
        <f t="shared" si="0"/>
        <v>8.6814612012777346</v>
      </c>
      <c r="H15" s="15">
        <f t="shared" si="1"/>
        <v>9.0166527534506216</v>
      </c>
      <c r="I15" s="11">
        <f>IFERROR(F15/SQRT(F15^2+U15), "X")</f>
        <v>0.17380759120628742</v>
      </c>
      <c r="J15" s="32">
        <f>IFERROR(SQRT((1-I15^2)/U15), "X")</f>
        <v>3.2918104395130189E-3</v>
      </c>
      <c r="K15" s="32">
        <f t="shared" si="2"/>
        <v>303.78419972078865</v>
      </c>
      <c r="L15" s="8">
        <v>1</v>
      </c>
      <c r="M15" s="9">
        <v>0</v>
      </c>
      <c r="N15" s="8">
        <v>0</v>
      </c>
      <c r="O15" s="9">
        <v>0</v>
      </c>
      <c r="P15" s="9">
        <v>0</v>
      </c>
      <c r="Q15" s="9">
        <v>1</v>
      </c>
      <c r="R15" s="9">
        <v>0</v>
      </c>
      <c r="S15" s="8">
        <f t="shared" si="4"/>
        <v>89504</v>
      </c>
      <c r="T15" s="9">
        <v>6</v>
      </c>
      <c r="U15" s="9">
        <f t="shared" si="3"/>
        <v>89497</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5"/>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34</v>
      </c>
      <c r="CZ15" s="33" t="s">
        <v>85</v>
      </c>
    </row>
    <row r="16" spans="1:104" x14ac:dyDescent="0.25">
      <c r="A16">
        <v>15</v>
      </c>
      <c r="B16">
        <v>2</v>
      </c>
      <c r="C16" s="24" t="s">
        <v>122</v>
      </c>
      <c r="D16" s="12">
        <v>9.3372444707743529</v>
      </c>
      <c r="E16" s="13">
        <v>0.33347301681336977</v>
      </c>
      <c r="F16" s="7">
        <v>27.999999999999996</v>
      </c>
      <c r="G16" s="7">
        <f t="shared" si="0"/>
        <v>9.003771453960983</v>
      </c>
      <c r="H16" s="15">
        <f t="shared" si="1"/>
        <v>9.6707174875877229</v>
      </c>
      <c r="I16" s="11">
        <f>IFERROR(F16/SQRT(F16^2+U16), "X")</f>
        <v>9.3187969933829662E-2</v>
      </c>
      <c r="J16" s="32">
        <f>IFERROR(SQRT((1-I16^2)/U16), "X")</f>
        <v>3.32814178335106E-3</v>
      </c>
      <c r="K16" s="32">
        <f t="shared" si="2"/>
        <v>300.46796834271703</v>
      </c>
      <c r="L16" s="8">
        <v>1</v>
      </c>
      <c r="M16" s="9">
        <v>0</v>
      </c>
      <c r="N16" s="8">
        <v>0</v>
      </c>
      <c r="O16" s="9">
        <v>0</v>
      </c>
      <c r="P16" s="9">
        <v>0</v>
      </c>
      <c r="Q16" s="9">
        <v>1</v>
      </c>
      <c r="R16" s="9">
        <v>0</v>
      </c>
      <c r="S16" s="8">
        <f t="shared" si="4"/>
        <v>89504</v>
      </c>
      <c r="T16" s="9">
        <v>6</v>
      </c>
      <c r="U16" s="9">
        <f t="shared" si="3"/>
        <v>89497</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5"/>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34</v>
      </c>
      <c r="CZ16" s="33" t="s">
        <v>85</v>
      </c>
    </row>
    <row r="17" spans="1:104" x14ac:dyDescent="0.25">
      <c r="A17">
        <v>16</v>
      </c>
      <c r="B17">
        <v>2</v>
      </c>
      <c r="C17" s="24" t="s">
        <v>122</v>
      </c>
      <c r="D17" s="12">
        <v>7.7699075768273174</v>
      </c>
      <c r="E17" s="13">
        <v>0.35575019082247866</v>
      </c>
      <c r="F17" s="7">
        <v>21.84090909090909</v>
      </c>
      <c r="G17" s="7">
        <f t="shared" si="0"/>
        <v>7.4141573860048391</v>
      </c>
      <c r="H17" s="15">
        <f t="shared" si="1"/>
        <v>8.1256577676497965</v>
      </c>
      <c r="I17" s="11">
        <f>IFERROR(F17/SQRT(F17^2+U17), "X")</f>
        <v>7.2813538333993177E-2</v>
      </c>
      <c r="J17" s="32">
        <f>IFERROR(SQRT((1-I17^2)/U17), "X")</f>
        <v>3.3338144502556713E-3</v>
      </c>
      <c r="K17" s="32">
        <f t="shared" si="2"/>
        <v>299.95670572587198</v>
      </c>
      <c r="L17" s="8">
        <v>1</v>
      </c>
      <c r="M17" s="9">
        <v>0</v>
      </c>
      <c r="N17" s="8">
        <v>0</v>
      </c>
      <c r="O17" s="9">
        <v>0</v>
      </c>
      <c r="P17" s="9">
        <v>0</v>
      </c>
      <c r="Q17" s="9">
        <v>1</v>
      </c>
      <c r="R17" s="9">
        <v>0</v>
      </c>
      <c r="S17" s="8">
        <f t="shared" si="4"/>
        <v>89504</v>
      </c>
      <c r="T17" s="9">
        <v>6</v>
      </c>
      <c r="U17" s="9">
        <f t="shared" si="3"/>
        <v>89497</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5"/>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34</v>
      </c>
      <c r="CZ17" s="33" t="s">
        <v>85</v>
      </c>
    </row>
    <row r="18" spans="1:104" x14ac:dyDescent="0.25">
      <c r="A18">
        <v>17</v>
      </c>
      <c r="B18">
        <v>2</v>
      </c>
      <c r="C18" s="24" t="s">
        <v>122</v>
      </c>
      <c r="D18" s="12">
        <v>4.9811001507905184</v>
      </c>
      <c r="E18" s="13">
        <v>1.7766981429571278</v>
      </c>
      <c r="F18" s="7">
        <v>2.8035714285714284</v>
      </c>
      <c r="G18" s="7">
        <f t="shared" si="0"/>
        <v>3.2044020078333908</v>
      </c>
      <c r="H18" s="15">
        <f t="shared" si="1"/>
        <v>6.757798293747646</v>
      </c>
      <c r="I18" s="11">
        <f>IFERROR(F18/SQRT(F18^2+U18), "X")</f>
        <v>9.6021808776122364E-3</v>
      </c>
      <c r="J18" s="32">
        <f>IFERROR(SQRT((1-I18^2)/U18), "X")</f>
        <v>3.4249817143075494E-3</v>
      </c>
      <c r="K18" s="32">
        <f t="shared" si="2"/>
        <v>291.97236172753594</v>
      </c>
      <c r="L18" s="8">
        <v>1</v>
      </c>
      <c r="M18" s="9">
        <v>0</v>
      </c>
      <c r="N18" s="8">
        <v>0</v>
      </c>
      <c r="O18" s="9">
        <v>0</v>
      </c>
      <c r="P18" s="9">
        <v>0</v>
      </c>
      <c r="Q18" s="9">
        <v>1</v>
      </c>
      <c r="R18" s="9">
        <v>0</v>
      </c>
      <c r="S18" s="8">
        <f t="shared" ref="S18:S29" si="6">ROUND(174751*AR18,0)</f>
        <v>85247</v>
      </c>
      <c r="T18" s="9">
        <v>6</v>
      </c>
      <c r="U18" s="9">
        <f t="shared" si="3"/>
        <v>85240</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5"/>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34</v>
      </c>
      <c r="CZ18" s="33" t="s">
        <v>85</v>
      </c>
    </row>
    <row r="19" spans="1:104" x14ac:dyDescent="0.25">
      <c r="A19">
        <v>18</v>
      </c>
      <c r="B19">
        <v>2</v>
      </c>
      <c r="C19" s="24" t="s">
        <v>122</v>
      </c>
      <c r="D19" s="12">
        <v>8.3312525606173082</v>
      </c>
      <c r="E19" s="13">
        <v>0.3386688032771264</v>
      </c>
      <c r="F19" s="7">
        <v>24.599999999999998</v>
      </c>
      <c r="G19" s="7">
        <f t="shared" si="0"/>
        <v>7.9925837573401814</v>
      </c>
      <c r="H19" s="15">
        <f t="shared" si="1"/>
        <v>8.669921363894435</v>
      </c>
      <c r="I19" s="11">
        <f>IFERROR(F19/SQRT(F19^2+U19), "X")</f>
        <v>8.3960922163021756E-2</v>
      </c>
      <c r="J19" s="32">
        <f>IFERROR(SQRT((1-I19^2)/U19), "X")</f>
        <v>3.4130456163829989E-3</v>
      </c>
      <c r="K19" s="32">
        <f t="shared" si="2"/>
        <v>292.99344702569715</v>
      </c>
      <c r="L19" s="8">
        <v>1</v>
      </c>
      <c r="M19" s="9">
        <v>0</v>
      </c>
      <c r="N19" s="8">
        <v>0</v>
      </c>
      <c r="O19" s="9">
        <v>0</v>
      </c>
      <c r="P19" s="9">
        <v>0</v>
      </c>
      <c r="Q19" s="9">
        <v>1</v>
      </c>
      <c r="R19" s="9">
        <v>0</v>
      </c>
      <c r="S19" s="8">
        <f t="shared" si="6"/>
        <v>85247</v>
      </c>
      <c r="T19" s="9">
        <v>6</v>
      </c>
      <c r="U19" s="9">
        <f t="shared" si="3"/>
        <v>85240</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5"/>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34</v>
      </c>
      <c r="CZ19" s="33" t="s">
        <v>85</v>
      </c>
    </row>
    <row r="20" spans="1:104" x14ac:dyDescent="0.25">
      <c r="A20">
        <v>19</v>
      </c>
      <c r="B20">
        <v>2</v>
      </c>
      <c r="C20" s="24" t="s">
        <v>122</v>
      </c>
      <c r="D20" s="12">
        <v>10.448340952671288</v>
      </c>
      <c r="E20" s="13">
        <v>0.99805047906113808</v>
      </c>
      <c r="F20" s="7">
        <v>10.468749999999998</v>
      </c>
      <c r="G20" s="7">
        <f t="shared" si="0"/>
        <v>9.4502904736101492</v>
      </c>
      <c r="H20" s="15">
        <f t="shared" si="1"/>
        <v>11.446391431732426</v>
      </c>
      <c r="I20" s="11">
        <f>IFERROR(F20/SQRT(F20^2+U20), "X")</f>
        <v>3.5833901625393599E-2</v>
      </c>
      <c r="J20" s="32">
        <f>IFERROR(SQRT((1-I20^2)/U20), "X")</f>
        <v>3.4229398567540161E-3</v>
      </c>
      <c r="K20" s="32">
        <f t="shared" si="2"/>
        <v>292.14652954735317</v>
      </c>
      <c r="L20" s="8">
        <v>1</v>
      </c>
      <c r="M20" s="9">
        <v>0</v>
      </c>
      <c r="N20" s="8">
        <v>0</v>
      </c>
      <c r="O20" s="9">
        <v>0</v>
      </c>
      <c r="P20" s="9">
        <v>0</v>
      </c>
      <c r="Q20" s="9">
        <v>1</v>
      </c>
      <c r="R20" s="9">
        <v>0</v>
      </c>
      <c r="S20" s="8">
        <f t="shared" si="6"/>
        <v>85247</v>
      </c>
      <c r="T20" s="9">
        <v>6</v>
      </c>
      <c r="U20" s="9">
        <f t="shared" si="3"/>
        <v>85240</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5"/>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34</v>
      </c>
      <c r="CZ20" s="33" t="s">
        <v>85</v>
      </c>
    </row>
    <row r="21" spans="1:104" x14ac:dyDescent="0.25">
      <c r="A21">
        <v>20</v>
      </c>
      <c r="B21">
        <v>2</v>
      </c>
      <c r="C21" s="24" t="s">
        <v>122</v>
      </c>
      <c r="D21" s="12">
        <v>7.7025703391261358</v>
      </c>
      <c r="E21" s="13">
        <v>5.6674701758412303</v>
      </c>
      <c r="F21" s="7">
        <v>1.3590844062947067</v>
      </c>
      <c r="G21" s="7">
        <f t="shared" si="0"/>
        <v>2.0351001632849055</v>
      </c>
      <c r="H21" s="15">
        <f t="shared" si="1"/>
        <v>13.370040514967366</v>
      </c>
      <c r="I21" s="11">
        <f>IFERROR(F21/SQRT(F21^2+U21), "X")</f>
        <v>4.6550034114731017E-3</v>
      </c>
      <c r="J21" s="32">
        <f>IFERROR(SQRT((1-I21^2)/U21), "X")</f>
        <v>3.425102510125998E-3</v>
      </c>
      <c r="K21" s="32">
        <f t="shared" si="2"/>
        <v>291.96206450568786</v>
      </c>
      <c r="L21" s="8">
        <v>1</v>
      </c>
      <c r="M21" s="9">
        <v>0</v>
      </c>
      <c r="N21" s="8">
        <v>0</v>
      </c>
      <c r="O21" s="9">
        <v>0</v>
      </c>
      <c r="P21" s="9">
        <v>0</v>
      </c>
      <c r="Q21" s="9">
        <v>1</v>
      </c>
      <c r="R21" s="9">
        <v>0</v>
      </c>
      <c r="S21" s="8">
        <f t="shared" si="6"/>
        <v>85247</v>
      </c>
      <c r="T21" s="9">
        <v>6</v>
      </c>
      <c r="U21" s="9">
        <f t="shared" si="3"/>
        <v>85240</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5"/>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34</v>
      </c>
      <c r="CZ21" s="33" t="s">
        <v>85</v>
      </c>
    </row>
    <row r="22" spans="1:104" x14ac:dyDescent="0.25">
      <c r="A22">
        <v>21</v>
      </c>
      <c r="B22">
        <v>2</v>
      </c>
      <c r="C22" s="24" t="s">
        <v>122</v>
      </c>
      <c r="D22" s="12">
        <v>5.8807249810217455</v>
      </c>
      <c r="E22" s="13">
        <v>1.3208045411920499</v>
      </c>
      <c r="F22" s="7">
        <v>4.4523809523809517</v>
      </c>
      <c r="G22" s="7">
        <f t="shared" si="0"/>
        <v>4.5599204398296953</v>
      </c>
      <c r="H22" s="15">
        <f t="shared" si="1"/>
        <v>7.2015295222137956</v>
      </c>
      <c r="I22" s="11">
        <f>IFERROR(F22/SQRT(F22^2+U22), "X")</f>
        <v>1.5248253414745982E-2</v>
      </c>
      <c r="J22" s="32">
        <f>IFERROR(SQRT((1-I22^2)/U22), "X")</f>
        <v>3.4247414086595257E-3</v>
      </c>
      <c r="K22" s="32">
        <f t="shared" si="2"/>
        <v>291.99284870719885</v>
      </c>
      <c r="L22" s="8">
        <v>1</v>
      </c>
      <c r="M22" s="9">
        <v>0</v>
      </c>
      <c r="N22" s="8">
        <v>0</v>
      </c>
      <c r="O22" s="9">
        <v>0</v>
      </c>
      <c r="P22" s="9">
        <v>0</v>
      </c>
      <c r="Q22" s="9">
        <v>1</v>
      </c>
      <c r="R22" s="9">
        <v>0</v>
      </c>
      <c r="S22" s="8">
        <f t="shared" si="6"/>
        <v>85247</v>
      </c>
      <c r="T22" s="9">
        <v>6</v>
      </c>
      <c r="U22" s="9">
        <f t="shared" si="3"/>
        <v>85240</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5"/>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34</v>
      </c>
      <c r="CZ22" s="33" t="s">
        <v>85</v>
      </c>
    </row>
    <row r="23" spans="1:104" x14ac:dyDescent="0.25">
      <c r="A23">
        <v>22</v>
      </c>
      <c r="B23">
        <v>2</v>
      </c>
      <c r="C23" s="24" t="s">
        <v>122</v>
      </c>
      <c r="D23" s="12">
        <v>7.4305815657685015</v>
      </c>
      <c r="E23" s="13">
        <v>0.25860492688289449</v>
      </c>
      <c r="F23" s="7">
        <v>28.733333333333331</v>
      </c>
      <c r="G23" s="7">
        <f t="shared" si="0"/>
        <v>7.1719766388856065</v>
      </c>
      <c r="H23" s="15">
        <f t="shared" si="1"/>
        <v>7.6891864926513964</v>
      </c>
      <c r="I23" s="11">
        <f>IFERROR(F23/SQRT(F23^2+U23), "X")</f>
        <v>9.7942503212990625E-2</v>
      </c>
      <c r="J23" s="32">
        <f>IFERROR(SQRT((1-I23^2)/U23), "X")</f>
        <v>3.408671805556518E-3</v>
      </c>
      <c r="K23" s="32">
        <f t="shared" si="2"/>
        <v>293.36939929795756</v>
      </c>
      <c r="L23" s="8">
        <v>1</v>
      </c>
      <c r="M23" s="9">
        <v>0</v>
      </c>
      <c r="N23" s="8">
        <v>0</v>
      </c>
      <c r="O23" s="9">
        <v>0</v>
      </c>
      <c r="P23" s="9">
        <v>0</v>
      </c>
      <c r="Q23" s="9">
        <v>1</v>
      </c>
      <c r="R23" s="9">
        <v>0</v>
      </c>
      <c r="S23" s="8">
        <f t="shared" si="6"/>
        <v>85247</v>
      </c>
      <c r="T23" s="9">
        <v>6</v>
      </c>
      <c r="U23" s="9">
        <f t="shared" si="3"/>
        <v>85240</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5"/>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34</v>
      </c>
      <c r="CZ23" s="33" t="s">
        <v>85</v>
      </c>
    </row>
    <row r="24" spans="1:104" x14ac:dyDescent="0.25">
      <c r="A24">
        <v>23</v>
      </c>
      <c r="B24">
        <v>2</v>
      </c>
      <c r="C24" s="24" t="s">
        <v>122</v>
      </c>
      <c r="D24" s="12">
        <v>7.6928921298799136</v>
      </c>
      <c r="E24" s="13">
        <v>0.57696690974099341</v>
      </c>
      <c r="F24" s="7">
        <v>13.333333333333336</v>
      </c>
      <c r="G24" s="7">
        <f t="shared" si="0"/>
        <v>7.1159252201389203</v>
      </c>
      <c r="H24" s="15">
        <f t="shared" si="1"/>
        <v>8.2698590396209077</v>
      </c>
      <c r="I24" s="11">
        <f>IFERROR(F24/SQRT(F24^2+U24), "X")</f>
        <v>4.5620979160125356E-2</v>
      </c>
      <c r="J24" s="32">
        <f>IFERROR(SQRT((1-I24^2)/U24), "X")</f>
        <v>3.4215734370094011E-3</v>
      </c>
      <c r="K24" s="32">
        <f t="shared" si="2"/>
        <v>292.2631994928164</v>
      </c>
      <c r="L24" s="8">
        <v>1</v>
      </c>
      <c r="M24" s="9">
        <v>0</v>
      </c>
      <c r="N24" s="8">
        <v>0</v>
      </c>
      <c r="O24" s="9">
        <v>0</v>
      </c>
      <c r="P24" s="9">
        <v>0</v>
      </c>
      <c r="Q24" s="9">
        <v>1</v>
      </c>
      <c r="R24" s="9">
        <v>0</v>
      </c>
      <c r="S24" s="8">
        <f t="shared" si="6"/>
        <v>85247</v>
      </c>
      <c r="T24" s="9">
        <v>6</v>
      </c>
      <c r="U24" s="9">
        <f t="shared" si="3"/>
        <v>85240</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5"/>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34</v>
      </c>
      <c r="CZ24" s="33" t="s">
        <v>85</v>
      </c>
    </row>
    <row r="25" spans="1:104" x14ac:dyDescent="0.25">
      <c r="A25">
        <v>24</v>
      </c>
      <c r="B25">
        <v>2</v>
      </c>
      <c r="C25" s="24" t="s">
        <v>122</v>
      </c>
      <c r="D25" s="12">
        <v>7.6595433562077098</v>
      </c>
      <c r="E25" s="13">
        <v>1.1452763660925631</v>
      </c>
      <c r="F25" s="7">
        <v>6.6879432624113475</v>
      </c>
      <c r="G25" s="7">
        <f t="shared" si="0"/>
        <v>6.5142669901151464</v>
      </c>
      <c r="H25" s="15">
        <f t="shared" si="1"/>
        <v>8.8048197223002731</v>
      </c>
      <c r="I25" s="11">
        <f>IFERROR(F25/SQRT(F25^2+U25), "X")</f>
        <v>2.2901131697079219E-2</v>
      </c>
      <c r="J25" s="32">
        <f>IFERROR(SQRT((1-I25^2)/U25), "X")</f>
        <v>3.424241324801877E-3</v>
      </c>
      <c r="K25" s="32">
        <f t="shared" si="2"/>
        <v>292.03549199554703</v>
      </c>
      <c r="L25" s="8">
        <v>1</v>
      </c>
      <c r="M25" s="9">
        <v>0</v>
      </c>
      <c r="N25" s="8">
        <v>0</v>
      </c>
      <c r="O25" s="9">
        <v>0</v>
      </c>
      <c r="P25" s="9">
        <v>0</v>
      </c>
      <c r="Q25" s="9">
        <v>1</v>
      </c>
      <c r="R25" s="9">
        <v>0</v>
      </c>
      <c r="S25" s="8">
        <f t="shared" si="6"/>
        <v>85247</v>
      </c>
      <c r="T25" s="9">
        <v>6</v>
      </c>
      <c r="U25" s="9">
        <f t="shared" si="3"/>
        <v>85240</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5"/>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34</v>
      </c>
      <c r="CZ25" s="33" t="s">
        <v>85</v>
      </c>
    </row>
    <row r="26" spans="1:104" x14ac:dyDescent="0.25">
      <c r="A26">
        <v>25</v>
      </c>
      <c r="B26">
        <v>2</v>
      </c>
      <c r="C26" s="24" t="s">
        <v>122</v>
      </c>
      <c r="D26" s="12">
        <v>4.3114431330610214</v>
      </c>
      <c r="E26" s="13">
        <v>1.0539083214149163</v>
      </c>
      <c r="F26" s="7">
        <v>4.0909090909090908</v>
      </c>
      <c r="G26" s="7">
        <f t="shared" si="0"/>
        <v>3.2575348116461051</v>
      </c>
      <c r="H26" s="15">
        <f t="shared" si="1"/>
        <v>5.3653514544759382</v>
      </c>
      <c r="I26" s="11">
        <f>IFERROR(F26/SQRT(F26^2+U26), "X")</f>
        <v>1.401055950018369E-2</v>
      </c>
      <c r="J26" s="32">
        <f>IFERROR(SQRT((1-I26^2)/U26), "X")</f>
        <v>3.4248034333782353E-3</v>
      </c>
      <c r="K26" s="32">
        <f t="shared" si="2"/>
        <v>291.98756058638884</v>
      </c>
      <c r="L26" s="8">
        <v>1</v>
      </c>
      <c r="M26" s="9">
        <v>0</v>
      </c>
      <c r="N26" s="8">
        <v>0</v>
      </c>
      <c r="O26" s="9">
        <v>0</v>
      </c>
      <c r="P26" s="9">
        <v>0</v>
      </c>
      <c r="Q26" s="9">
        <v>1</v>
      </c>
      <c r="R26" s="9">
        <v>0</v>
      </c>
      <c r="S26" s="8">
        <f t="shared" si="6"/>
        <v>85247</v>
      </c>
      <c r="T26" s="9">
        <v>6</v>
      </c>
      <c r="U26" s="9">
        <f t="shared" si="3"/>
        <v>85240</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5"/>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34</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IFERROR(F27/SQRT(F27^2+U27), "X")</f>
        <v>0.12116030287901809</v>
      </c>
      <c r="J27" s="32">
        <f>IFERROR(SQRT((1-I27^2)/U27), "X")</f>
        <v>3.3999064583397931E-3</v>
      </c>
      <c r="K27" s="32">
        <f t="shared" si="2"/>
        <v>294.12573912057263</v>
      </c>
      <c r="L27" s="8">
        <v>1</v>
      </c>
      <c r="M27" s="9">
        <v>0</v>
      </c>
      <c r="N27" s="8">
        <v>0</v>
      </c>
      <c r="O27" s="9">
        <v>0</v>
      </c>
      <c r="P27" s="9">
        <v>0</v>
      </c>
      <c r="Q27" s="9">
        <v>1</v>
      </c>
      <c r="R27" s="9">
        <v>0</v>
      </c>
      <c r="S27" s="8">
        <f t="shared" si="6"/>
        <v>85247</v>
      </c>
      <c r="T27" s="9">
        <v>6</v>
      </c>
      <c r="U27" s="9">
        <f t="shared" si="3"/>
        <v>85240</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5"/>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34</v>
      </c>
      <c r="CZ27" s="33" t="s">
        <v>85</v>
      </c>
    </row>
    <row r="28" spans="1:104" x14ac:dyDescent="0.25">
      <c r="A28">
        <v>27</v>
      </c>
      <c r="B28">
        <v>2</v>
      </c>
      <c r="C28" s="24" t="s">
        <v>122</v>
      </c>
      <c r="D28" s="12">
        <v>7.2947279110531893</v>
      </c>
      <c r="E28" s="13">
        <v>0.36645414937786824</v>
      </c>
      <c r="F28" s="7">
        <v>19.90625</v>
      </c>
      <c r="G28" s="7">
        <f t="shared" si="0"/>
        <v>6.9282737616753209</v>
      </c>
      <c r="H28" s="15">
        <f t="shared" si="1"/>
        <v>7.6611820604310576</v>
      </c>
      <c r="I28" s="11">
        <f>IFERROR(F28/SQRT(F28^2+U28), "X")</f>
        <v>6.8023756437590122E-2</v>
      </c>
      <c r="J28" s="32">
        <f>IFERROR(SQRT((1-I28^2)/U28), "X")</f>
        <v>3.4172059748867885E-3</v>
      </c>
      <c r="K28" s="32">
        <f t="shared" si="2"/>
        <v>292.63673520093556</v>
      </c>
      <c r="L28" s="8">
        <v>1</v>
      </c>
      <c r="M28" s="9">
        <v>0</v>
      </c>
      <c r="N28" s="8">
        <v>0</v>
      </c>
      <c r="O28" s="9">
        <v>0</v>
      </c>
      <c r="P28" s="9">
        <v>0</v>
      </c>
      <c r="Q28" s="9">
        <v>1</v>
      </c>
      <c r="R28" s="9">
        <v>0</v>
      </c>
      <c r="S28" s="8">
        <f t="shared" si="6"/>
        <v>85247</v>
      </c>
      <c r="T28" s="9">
        <v>6</v>
      </c>
      <c r="U28" s="9">
        <f t="shared" si="3"/>
        <v>85240</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5"/>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34</v>
      </c>
      <c r="CZ28" s="33" t="s">
        <v>85</v>
      </c>
    </row>
    <row r="29" spans="1:104" x14ac:dyDescent="0.25">
      <c r="A29">
        <v>28</v>
      </c>
      <c r="B29">
        <v>2</v>
      </c>
      <c r="C29" s="24" t="s">
        <v>122</v>
      </c>
      <c r="D29" s="12">
        <v>6.1836074743851999</v>
      </c>
      <c r="E29" s="13">
        <v>0.58726998360082916</v>
      </c>
      <c r="F29" s="7">
        <v>10.52941176470588</v>
      </c>
      <c r="G29" s="7">
        <f t="shared" si="0"/>
        <v>5.5963374907843706</v>
      </c>
      <c r="H29" s="15">
        <f t="shared" si="1"/>
        <v>6.7708774579860291</v>
      </c>
      <c r="I29" s="11">
        <f>IFERROR(F29/SQRT(F29^2+U29), "X")</f>
        <v>3.6041274252647991E-2</v>
      </c>
      <c r="J29" s="32">
        <f>IFERROR(SQRT((1-I29^2)/U29), "X")</f>
        <v>3.4229143144972954E-3</v>
      </c>
      <c r="K29" s="32">
        <f t="shared" si="2"/>
        <v>292.14870958488029</v>
      </c>
      <c r="L29" s="8">
        <v>1</v>
      </c>
      <c r="M29" s="9">
        <v>0</v>
      </c>
      <c r="N29" s="8">
        <v>0</v>
      </c>
      <c r="O29" s="9">
        <v>0</v>
      </c>
      <c r="P29" s="9">
        <v>0</v>
      </c>
      <c r="Q29" s="9">
        <v>1</v>
      </c>
      <c r="R29" s="9">
        <v>0</v>
      </c>
      <c r="S29" s="58">
        <f t="shared" si="6"/>
        <v>85247</v>
      </c>
      <c r="T29" s="9">
        <v>6</v>
      </c>
      <c r="U29" s="9">
        <f t="shared" si="3"/>
        <v>85240</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5"/>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34</v>
      </c>
      <c r="CZ29" s="33" t="s">
        <v>85</v>
      </c>
    </row>
    <row r="30" spans="1:104" x14ac:dyDescent="0.25">
      <c r="A30">
        <v>29</v>
      </c>
      <c r="B30">
        <v>2</v>
      </c>
      <c r="C30" s="24" t="s">
        <v>122</v>
      </c>
      <c r="D30" s="12">
        <v>10.520944959211608</v>
      </c>
      <c r="E30" s="13">
        <v>1.9839496208799032</v>
      </c>
      <c r="F30" s="7">
        <v>5.3030303030303028</v>
      </c>
      <c r="G30" s="7">
        <f t="shared" si="0"/>
        <v>8.536995338331705</v>
      </c>
      <c r="H30" s="15">
        <f t="shared" si="1"/>
        <v>12.504894580091511</v>
      </c>
      <c r="I30" s="11">
        <f>IFERROR(F30/SQRT(F30^2+U30), "X")</f>
        <v>1.8666842736476272E-2</v>
      </c>
      <c r="J30" s="32">
        <f>IFERROR(SQRT((1-I30^2)/U30), "X")</f>
        <v>3.5200332017355255E-3</v>
      </c>
      <c r="K30" s="32">
        <f t="shared" si="2"/>
        <v>284.08822948231216</v>
      </c>
      <c r="L30" s="8">
        <v>1</v>
      </c>
      <c r="M30" s="9">
        <v>0</v>
      </c>
      <c r="N30" s="8">
        <v>0</v>
      </c>
      <c r="O30" s="9">
        <v>0</v>
      </c>
      <c r="P30" s="9">
        <v>0</v>
      </c>
      <c r="Q30" s="9">
        <v>1</v>
      </c>
      <c r="R30" s="9">
        <v>0</v>
      </c>
      <c r="S30" s="8">
        <f t="shared" ref="S30:S41" si="7">ROUND(174751*AQ30,0)</f>
        <v>80686</v>
      </c>
      <c r="T30" s="9">
        <v>7</v>
      </c>
      <c r="U30" s="9">
        <f t="shared" si="3"/>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5"/>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34</v>
      </c>
      <c r="CZ30" s="33" t="s">
        <v>85</v>
      </c>
    </row>
    <row r="31" spans="1:104" x14ac:dyDescent="0.25">
      <c r="A31">
        <v>30</v>
      </c>
      <c r="B31">
        <v>2</v>
      </c>
      <c r="C31" s="24" t="s">
        <v>122</v>
      </c>
      <c r="D31" s="12">
        <v>8.8775365880074055</v>
      </c>
      <c r="E31" s="13">
        <v>0.40200165681542965</v>
      </c>
      <c r="F31" s="7">
        <v>22.083333333333336</v>
      </c>
      <c r="G31" s="7">
        <f t="shared" si="0"/>
        <v>8.4755349311919765</v>
      </c>
      <c r="H31" s="15">
        <f t="shared" si="1"/>
        <v>9.2795382448228345</v>
      </c>
      <c r="I31" s="11">
        <f>IFERROR(F31/SQRT(F31^2+U31), "X")</f>
        <v>7.7513693121021049E-2</v>
      </c>
      <c r="J31" s="32">
        <f>IFERROR(SQRT((1-I31^2)/U31), "X")</f>
        <v>3.5100540281217075E-3</v>
      </c>
      <c r="K31" s="32">
        <f t="shared" si="2"/>
        <v>284.89589960389236</v>
      </c>
      <c r="L31" s="8">
        <v>1</v>
      </c>
      <c r="M31" s="9">
        <v>0</v>
      </c>
      <c r="N31" s="8">
        <v>0</v>
      </c>
      <c r="O31" s="9">
        <v>0</v>
      </c>
      <c r="P31" s="9">
        <v>0</v>
      </c>
      <c r="Q31" s="9">
        <v>1</v>
      </c>
      <c r="R31" s="9">
        <v>0</v>
      </c>
      <c r="S31" s="8">
        <f t="shared" si="7"/>
        <v>80686</v>
      </c>
      <c r="T31" s="9">
        <v>7</v>
      </c>
      <c r="U31" s="9">
        <f t="shared" si="3"/>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5"/>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34</v>
      </c>
      <c r="CZ31" s="33" t="s">
        <v>85</v>
      </c>
    </row>
    <row r="32" spans="1:104" x14ac:dyDescent="0.25">
      <c r="A32">
        <v>31</v>
      </c>
      <c r="B32">
        <v>2</v>
      </c>
      <c r="C32" s="24" t="s">
        <v>122</v>
      </c>
      <c r="D32" s="12">
        <v>10.170825541570716</v>
      </c>
      <c r="E32" s="13">
        <v>0.96465561837577929</v>
      </c>
      <c r="F32" s="7">
        <v>10.543478260869565</v>
      </c>
      <c r="G32" s="7">
        <f t="shared" si="0"/>
        <v>9.2061699231949365</v>
      </c>
      <c r="H32" s="15">
        <f t="shared" si="1"/>
        <v>11.135481159946496</v>
      </c>
      <c r="I32" s="11">
        <f>IFERROR(F32/SQRT(F32^2+U32), "X")</f>
        <v>3.7094314294398301E-2</v>
      </c>
      <c r="J32" s="32">
        <f>IFERROR(SQRT((1-I32^2)/U32), "X")</f>
        <v>3.5182236237986022E-3</v>
      </c>
      <c r="K32" s="32">
        <f t="shared" si="2"/>
        <v>284.23434861718846</v>
      </c>
      <c r="L32" s="8">
        <v>1</v>
      </c>
      <c r="M32" s="9">
        <v>0</v>
      </c>
      <c r="N32" s="8">
        <v>0</v>
      </c>
      <c r="O32" s="9">
        <v>0</v>
      </c>
      <c r="P32" s="9">
        <v>0</v>
      </c>
      <c r="Q32" s="9">
        <v>1</v>
      </c>
      <c r="R32" s="9">
        <v>0</v>
      </c>
      <c r="S32" s="8">
        <f t="shared" si="7"/>
        <v>80686</v>
      </c>
      <c r="T32" s="9">
        <v>7</v>
      </c>
      <c r="U32" s="9">
        <f t="shared" si="3"/>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5"/>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34</v>
      </c>
      <c r="CZ32" s="33" t="s">
        <v>85</v>
      </c>
    </row>
    <row r="33" spans="1:104" x14ac:dyDescent="0.25">
      <c r="A33">
        <v>32</v>
      </c>
      <c r="B33">
        <v>2</v>
      </c>
      <c r="C33" s="24" t="s">
        <v>122</v>
      </c>
      <c r="D33" s="12">
        <v>8.866108106197057</v>
      </c>
      <c r="E33" s="13">
        <v>2.2088039358644234</v>
      </c>
      <c r="F33" s="7">
        <v>4.0139860139860142</v>
      </c>
      <c r="G33" s="7">
        <f t="shared" si="0"/>
        <v>6.6573041703326332</v>
      </c>
      <c r="H33" s="15">
        <f t="shared" si="1"/>
        <v>11.074912042061481</v>
      </c>
      <c r="I33" s="11">
        <f>IFERROR(F33/SQRT(F33^2+U33), "X")</f>
        <v>1.4130415467976604E-2</v>
      </c>
      <c r="J33" s="32">
        <f>IFERROR(SQRT((1-I33^2)/U33), "X")</f>
        <v>3.5202951427189097E-3</v>
      </c>
      <c r="K33" s="32">
        <f t="shared" si="2"/>
        <v>284.06709081433644</v>
      </c>
      <c r="L33" s="8">
        <v>1</v>
      </c>
      <c r="M33" s="9">
        <v>0</v>
      </c>
      <c r="N33" s="8">
        <v>0</v>
      </c>
      <c r="O33" s="9">
        <v>0</v>
      </c>
      <c r="P33" s="9">
        <v>0</v>
      </c>
      <c r="Q33" s="9">
        <v>1</v>
      </c>
      <c r="R33" s="9">
        <v>0</v>
      </c>
      <c r="S33" s="8">
        <f t="shared" si="7"/>
        <v>80686</v>
      </c>
      <c r="T33" s="9">
        <v>7</v>
      </c>
      <c r="U33" s="9">
        <f t="shared" si="3"/>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5"/>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34</v>
      </c>
      <c r="CZ33" s="33" t="s">
        <v>85</v>
      </c>
    </row>
    <row r="34" spans="1:104" x14ac:dyDescent="0.25">
      <c r="A34">
        <v>33</v>
      </c>
      <c r="B34">
        <v>2</v>
      </c>
      <c r="C34" s="24" t="s">
        <v>122</v>
      </c>
      <c r="D34" s="12">
        <v>10.302199320664297</v>
      </c>
      <c r="E34" s="13">
        <v>1.3856759320191743</v>
      </c>
      <c r="F34" s="7">
        <v>7.4347826086956532</v>
      </c>
      <c r="G34" s="7">
        <f t="shared" si="0"/>
        <v>8.9165233886451229</v>
      </c>
      <c r="H34" s="15">
        <f t="shared" si="1"/>
        <v>11.687875252683471</v>
      </c>
      <c r="I34" s="11">
        <f>IFERROR(F34/SQRT(F34^2+U34), "X")</f>
        <v>2.6166280131447194E-2</v>
      </c>
      <c r="J34" s="32">
        <f>IFERROR(SQRT((1-I34^2)/U34), "X")</f>
        <v>3.5194411872706741E-3</v>
      </c>
      <c r="K34" s="32">
        <f t="shared" si="2"/>
        <v>284.13601671107898</v>
      </c>
      <c r="L34" s="8">
        <v>1</v>
      </c>
      <c r="M34" s="9">
        <v>0</v>
      </c>
      <c r="N34" s="8">
        <v>0</v>
      </c>
      <c r="O34" s="9">
        <v>0</v>
      </c>
      <c r="P34" s="9">
        <v>0</v>
      </c>
      <c r="Q34" s="9">
        <v>1</v>
      </c>
      <c r="R34" s="9">
        <v>0</v>
      </c>
      <c r="S34" s="8">
        <f t="shared" si="7"/>
        <v>80686</v>
      </c>
      <c r="T34" s="9">
        <v>7</v>
      </c>
      <c r="U34" s="9">
        <f t="shared" si="3"/>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5"/>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34</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IFERROR(F35/SQRT(F35^2+U35), "X")</f>
        <v>0.1220681841708002</v>
      </c>
      <c r="J35" s="32">
        <f>IFERROR(SQRT((1-I35^2)/U35), "X")</f>
        <v>3.4943182491641274E-3</v>
      </c>
      <c r="K35" s="32">
        <f t="shared" si="2"/>
        <v>286.17885627309676</v>
      </c>
      <c r="L35" s="8">
        <v>1</v>
      </c>
      <c r="M35" s="9">
        <v>0</v>
      </c>
      <c r="N35" s="8">
        <v>0</v>
      </c>
      <c r="O35" s="9">
        <v>0</v>
      </c>
      <c r="P35" s="9">
        <v>0</v>
      </c>
      <c r="Q35" s="9">
        <v>1</v>
      </c>
      <c r="R35" s="9">
        <v>0</v>
      </c>
      <c r="S35" s="8">
        <f t="shared" si="7"/>
        <v>80686</v>
      </c>
      <c r="T35" s="9">
        <v>7</v>
      </c>
      <c r="U35" s="9">
        <f t="shared" si="3"/>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5"/>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34</v>
      </c>
      <c r="CZ35" s="33" t="s">
        <v>85</v>
      </c>
    </row>
    <row r="36" spans="1:104" x14ac:dyDescent="0.25">
      <c r="A36">
        <v>35</v>
      </c>
      <c r="B36">
        <v>2</v>
      </c>
      <c r="C36" s="24" t="s">
        <v>122</v>
      </c>
      <c r="D36" s="12">
        <v>9.1776757361151198</v>
      </c>
      <c r="E36" s="13">
        <v>0.50806921036208552</v>
      </c>
      <c r="F36" s="7">
        <v>18.063829787234045</v>
      </c>
      <c r="G36" s="7">
        <f t="shared" si="0"/>
        <v>8.6696065257530339</v>
      </c>
      <c r="H36" s="15">
        <f t="shared" si="1"/>
        <v>9.6857449464772056</v>
      </c>
      <c r="I36" s="11">
        <f>IFERROR(F36/SQRT(F36^2+U36), "X")</f>
        <v>6.3468142826239832E-2</v>
      </c>
      <c r="J36" s="32">
        <f>IFERROR(SQRT((1-I36^2)/U36), "X")</f>
        <v>3.5135485427953729E-3</v>
      </c>
      <c r="K36" s="32">
        <f t="shared" si="2"/>
        <v>284.61254706457015</v>
      </c>
      <c r="L36" s="8">
        <v>1</v>
      </c>
      <c r="M36" s="9">
        <v>0</v>
      </c>
      <c r="N36" s="8">
        <v>0</v>
      </c>
      <c r="O36" s="9">
        <v>0</v>
      </c>
      <c r="P36" s="9">
        <v>0</v>
      </c>
      <c r="Q36" s="9">
        <v>1</v>
      </c>
      <c r="R36" s="9">
        <v>0</v>
      </c>
      <c r="S36" s="8">
        <f t="shared" si="7"/>
        <v>80686</v>
      </c>
      <c r="T36" s="9">
        <v>7</v>
      </c>
      <c r="U36" s="9">
        <f t="shared" si="3"/>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5"/>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34</v>
      </c>
      <c r="CZ36" s="33" t="s">
        <v>85</v>
      </c>
    </row>
    <row r="37" spans="1:104" x14ac:dyDescent="0.25">
      <c r="A37">
        <v>36</v>
      </c>
      <c r="B37">
        <v>2</v>
      </c>
      <c r="C37" s="24" t="s">
        <v>122</v>
      </c>
      <c r="D37" s="12">
        <v>7.5358454284737642</v>
      </c>
      <c r="E37" s="13">
        <v>0.70214811142875799</v>
      </c>
      <c r="F37" s="7">
        <v>10.732558139534886</v>
      </c>
      <c r="G37" s="7">
        <f t="shared" si="0"/>
        <v>6.8336973170450062</v>
      </c>
      <c r="H37" s="15">
        <f t="shared" si="1"/>
        <v>8.2379935399025221</v>
      </c>
      <c r="I37" s="11">
        <f>IFERROR(F37/SQRT(F37^2+U37), "X")</f>
        <v>3.7758599513370905E-2</v>
      </c>
      <c r="J37" s="32">
        <f>IFERROR(SQRT((1-I37^2)/U37), "X")</f>
        <v>3.5181360326651109E-3</v>
      </c>
      <c r="K37" s="32">
        <f t="shared" si="2"/>
        <v>284.24142520790053</v>
      </c>
      <c r="L37" s="8">
        <v>1</v>
      </c>
      <c r="M37" s="9">
        <v>0</v>
      </c>
      <c r="N37" s="8">
        <v>0</v>
      </c>
      <c r="O37" s="9">
        <v>0</v>
      </c>
      <c r="P37" s="9">
        <v>0</v>
      </c>
      <c r="Q37" s="9">
        <v>1</v>
      </c>
      <c r="R37" s="9">
        <v>0</v>
      </c>
      <c r="S37" s="8">
        <f t="shared" si="7"/>
        <v>80686</v>
      </c>
      <c r="T37" s="9">
        <v>7</v>
      </c>
      <c r="U37" s="9">
        <f t="shared" si="3"/>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5"/>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34</v>
      </c>
      <c r="CZ37" s="33" t="s">
        <v>85</v>
      </c>
    </row>
    <row r="38" spans="1:104" x14ac:dyDescent="0.25">
      <c r="A38">
        <v>37</v>
      </c>
      <c r="B38">
        <v>2</v>
      </c>
      <c r="C38" s="24" t="s">
        <v>122</v>
      </c>
      <c r="D38" s="12">
        <v>5.9401584624788173</v>
      </c>
      <c r="E38" s="13">
        <v>1.0685999350490993</v>
      </c>
      <c r="F38" s="7">
        <v>5.5588235294117654</v>
      </c>
      <c r="G38" s="7">
        <f t="shared" si="0"/>
        <v>4.871558527429718</v>
      </c>
      <c r="H38" s="15">
        <f t="shared" si="1"/>
        <v>7.0087583975279166</v>
      </c>
      <c r="I38" s="11">
        <f>IFERROR(F38/SQRT(F38^2+U38), "X")</f>
        <v>1.9566906583893002E-2</v>
      </c>
      <c r="J38" s="32">
        <f>IFERROR(SQRT((1-I38^2)/U38), "X")</f>
        <v>3.5199726129754604E-3</v>
      </c>
      <c r="K38" s="32">
        <f t="shared" si="2"/>
        <v>284.09311945035051</v>
      </c>
      <c r="L38" s="8">
        <v>1</v>
      </c>
      <c r="M38" s="9">
        <v>0</v>
      </c>
      <c r="N38" s="8">
        <v>0</v>
      </c>
      <c r="O38" s="9">
        <v>0</v>
      </c>
      <c r="P38" s="9">
        <v>0</v>
      </c>
      <c r="Q38" s="9">
        <v>1</v>
      </c>
      <c r="R38" s="9">
        <v>0</v>
      </c>
      <c r="S38" s="8">
        <f t="shared" si="7"/>
        <v>80686</v>
      </c>
      <c r="T38" s="9">
        <v>7</v>
      </c>
      <c r="U38" s="9">
        <f t="shared" si="3"/>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5"/>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34</v>
      </c>
      <c r="CZ38" s="33" t="s">
        <v>85</v>
      </c>
    </row>
    <row r="39" spans="1:104" x14ac:dyDescent="0.25">
      <c r="A39">
        <v>38</v>
      </c>
      <c r="B39">
        <v>2</v>
      </c>
      <c r="C39" s="24" t="s">
        <v>122</v>
      </c>
      <c r="D39" s="12">
        <v>8.476080955730648</v>
      </c>
      <c r="E39" s="13">
        <v>0.18573085759569147</v>
      </c>
      <c r="F39" s="7">
        <v>45.63636363636364</v>
      </c>
      <c r="G39" s="7">
        <f t="shared" si="0"/>
        <v>8.2903500981349563</v>
      </c>
      <c r="H39" s="15">
        <f t="shared" si="1"/>
        <v>8.6618118133263398</v>
      </c>
      <c r="I39" s="11">
        <f>IFERROR(F39/SQRT(F39^2+U39), "X")</f>
        <v>0.15863499997865846</v>
      </c>
      <c r="J39" s="32">
        <f>IFERROR(SQRT((1-I39^2)/U39), "X")</f>
        <v>3.4760657365841491E-3</v>
      </c>
      <c r="K39" s="32">
        <f t="shared" si="2"/>
        <v>287.68155604061656</v>
      </c>
      <c r="L39" s="8">
        <v>1</v>
      </c>
      <c r="M39" s="9">
        <v>0</v>
      </c>
      <c r="N39" s="8">
        <v>0</v>
      </c>
      <c r="O39" s="9">
        <v>0</v>
      </c>
      <c r="P39" s="9">
        <v>0</v>
      </c>
      <c r="Q39" s="9">
        <v>1</v>
      </c>
      <c r="R39" s="9">
        <v>0</v>
      </c>
      <c r="S39" s="8">
        <f t="shared" si="7"/>
        <v>80686</v>
      </c>
      <c r="T39" s="9">
        <v>7</v>
      </c>
      <c r="U39" s="9">
        <f t="shared" si="3"/>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5"/>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34</v>
      </c>
      <c r="CZ39" s="33" t="s">
        <v>85</v>
      </c>
    </row>
    <row r="40" spans="1:104" x14ac:dyDescent="0.25">
      <c r="A40">
        <v>39</v>
      </c>
      <c r="B40">
        <v>2</v>
      </c>
      <c r="C40" s="24" t="s">
        <v>122</v>
      </c>
      <c r="D40" s="12">
        <v>8.9911465030419571</v>
      </c>
      <c r="E40" s="13">
        <v>0.33703209382624022</v>
      </c>
      <c r="F40" s="7">
        <v>26.677419354838712</v>
      </c>
      <c r="G40" s="7">
        <f t="shared" si="0"/>
        <v>8.6541144092157172</v>
      </c>
      <c r="H40" s="15">
        <f t="shared" si="1"/>
        <v>9.3281785968681969</v>
      </c>
      <c r="I40" s="11">
        <f>IFERROR(F40/SQRT(F40^2+U40), "X")</f>
        <v>9.3510231611987529E-2</v>
      </c>
      <c r="J40" s="32">
        <f>IFERROR(SQRT((1-I40^2)/U40), "X")</f>
        <v>3.5052202901712372E-3</v>
      </c>
      <c r="K40" s="32">
        <f t="shared" si="2"/>
        <v>285.28877423311616</v>
      </c>
      <c r="L40" s="8">
        <v>1</v>
      </c>
      <c r="M40" s="9">
        <v>0</v>
      </c>
      <c r="N40" s="8">
        <v>0</v>
      </c>
      <c r="O40" s="9">
        <v>0</v>
      </c>
      <c r="P40" s="9">
        <v>0</v>
      </c>
      <c r="Q40" s="9">
        <v>1</v>
      </c>
      <c r="R40" s="9">
        <v>0</v>
      </c>
      <c r="S40" s="8">
        <f t="shared" si="7"/>
        <v>80686</v>
      </c>
      <c r="T40" s="9">
        <v>7</v>
      </c>
      <c r="U40" s="9">
        <f t="shared" si="3"/>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5"/>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34</v>
      </c>
      <c r="CZ40" s="33" t="s">
        <v>85</v>
      </c>
    </row>
    <row r="41" spans="1:104" x14ac:dyDescent="0.25">
      <c r="A41">
        <v>40</v>
      </c>
      <c r="B41">
        <v>2</v>
      </c>
      <c r="C41" s="24" t="s">
        <v>122</v>
      </c>
      <c r="D41" s="12">
        <v>7.3481372216716689</v>
      </c>
      <c r="E41" s="13">
        <v>0.36205827296030618</v>
      </c>
      <c r="F41" s="7">
        <v>20.295454545454547</v>
      </c>
      <c r="G41" s="7">
        <f t="shared" si="0"/>
        <v>6.9860789487113628</v>
      </c>
      <c r="H41" s="15">
        <f t="shared" si="1"/>
        <v>7.7101954946319751</v>
      </c>
      <c r="I41" s="11">
        <f>IFERROR(F41/SQRT(F41^2+U41), "X")</f>
        <v>7.1271415671195326E-2</v>
      </c>
      <c r="J41" s="32">
        <f>IFERROR(SQRT((1-I41^2)/U41), "X")</f>
        <v>3.5116934933175754E-3</v>
      </c>
      <c r="K41" s="32">
        <f t="shared" si="2"/>
        <v>284.76289343102025</v>
      </c>
      <c r="L41" s="8">
        <v>1</v>
      </c>
      <c r="M41" s="9">
        <v>0</v>
      </c>
      <c r="N41" s="8">
        <v>0</v>
      </c>
      <c r="O41" s="9">
        <v>0</v>
      </c>
      <c r="P41" s="9">
        <v>0</v>
      </c>
      <c r="Q41" s="9">
        <v>1</v>
      </c>
      <c r="R41" s="9">
        <v>0</v>
      </c>
      <c r="S41" s="8">
        <f t="shared" si="7"/>
        <v>80686</v>
      </c>
      <c r="T41" s="9">
        <v>7</v>
      </c>
      <c r="U41" s="9">
        <f t="shared" si="3"/>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5"/>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34</v>
      </c>
      <c r="CZ41" s="33" t="s">
        <v>85</v>
      </c>
    </row>
    <row r="42" spans="1:104" x14ac:dyDescent="0.25">
      <c r="A42">
        <v>41</v>
      </c>
      <c r="B42">
        <v>2</v>
      </c>
      <c r="C42" s="24" t="s">
        <v>122</v>
      </c>
      <c r="D42" s="12">
        <v>4.5254472798147649</v>
      </c>
      <c r="E42" s="13">
        <v>1.9440301694978921</v>
      </c>
      <c r="F42" s="7">
        <v>2.3278688524590163</v>
      </c>
      <c r="G42" s="7">
        <f t="shared" si="0"/>
        <v>2.581417110316873</v>
      </c>
      <c r="H42" s="15">
        <f t="shared" si="1"/>
        <v>6.4694774493126568</v>
      </c>
      <c r="I42" s="11">
        <f>IFERROR(F42/SQRT(F42^2+U42), "X")</f>
        <v>7.5901513821338799E-3</v>
      </c>
      <c r="J42" s="32">
        <f>IFERROR(SQRT((1-I42^2)/U42), "X")</f>
        <v>3.2605579880997655E-3</v>
      </c>
      <c r="K42" s="32">
        <f t="shared" si="2"/>
        <v>306.69597156368758</v>
      </c>
      <c r="L42" s="8">
        <v>1</v>
      </c>
      <c r="M42" s="9">
        <v>0</v>
      </c>
      <c r="N42" s="8">
        <v>0</v>
      </c>
      <c r="O42" s="9">
        <v>0</v>
      </c>
      <c r="P42" s="9">
        <v>0</v>
      </c>
      <c r="Q42" s="9">
        <v>1</v>
      </c>
      <c r="R42" s="9">
        <v>0</v>
      </c>
      <c r="S42" s="8">
        <f t="shared" ref="S42:S53" si="8">ROUND(174751*AR42,0)</f>
        <v>94065</v>
      </c>
      <c r="T42" s="9">
        <v>7</v>
      </c>
      <c r="U42" s="9">
        <f t="shared" si="3"/>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5"/>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34</v>
      </c>
      <c r="CZ42" s="33" t="s">
        <v>85</v>
      </c>
    </row>
    <row r="43" spans="1:104" x14ac:dyDescent="0.25">
      <c r="A43">
        <v>42</v>
      </c>
      <c r="B43">
        <v>2</v>
      </c>
      <c r="C43" s="24" t="s">
        <v>122</v>
      </c>
      <c r="D43" s="12">
        <v>7.4005352510223332</v>
      </c>
      <c r="E43" s="13">
        <v>0.37951462825755555</v>
      </c>
      <c r="F43" s="7">
        <v>19.5</v>
      </c>
      <c r="G43" s="7">
        <f t="shared" si="0"/>
        <v>7.0210206227647776</v>
      </c>
      <c r="H43" s="15">
        <f t="shared" si="1"/>
        <v>7.7800498792798889</v>
      </c>
      <c r="I43" s="11">
        <f>IFERROR(F43/SQRT(F43^2+U43), "X")</f>
        <v>6.3454575830800636E-2</v>
      </c>
      <c r="J43" s="32">
        <f>IFERROR(SQRT((1-I43^2)/U43), "X")</f>
        <v>3.2540808118359296E-3</v>
      </c>
      <c r="K43" s="32">
        <f t="shared" si="2"/>
        <v>307.30644314755261</v>
      </c>
      <c r="L43" s="8">
        <v>1</v>
      </c>
      <c r="M43" s="9">
        <v>0</v>
      </c>
      <c r="N43" s="8">
        <v>0</v>
      </c>
      <c r="O43" s="9">
        <v>0</v>
      </c>
      <c r="P43" s="9">
        <v>0</v>
      </c>
      <c r="Q43" s="9">
        <v>1</v>
      </c>
      <c r="R43" s="9">
        <v>0</v>
      </c>
      <c r="S43" s="8">
        <f t="shared" si="8"/>
        <v>94065</v>
      </c>
      <c r="T43" s="9">
        <v>7</v>
      </c>
      <c r="U43" s="9">
        <f t="shared" si="3"/>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5"/>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34</v>
      </c>
      <c r="CZ43" s="33" t="s">
        <v>85</v>
      </c>
    </row>
    <row r="44" spans="1:104" x14ac:dyDescent="0.25">
      <c r="A44">
        <v>43</v>
      </c>
      <c r="B44">
        <v>2</v>
      </c>
      <c r="C44" s="24" t="s">
        <v>122</v>
      </c>
      <c r="D44" s="12">
        <v>9.7096919750153212</v>
      </c>
      <c r="E44" s="13">
        <v>1.0103184420881219</v>
      </c>
      <c r="F44" s="7">
        <v>9.6105263157894765</v>
      </c>
      <c r="G44" s="7">
        <f t="shared" si="0"/>
        <v>8.6993735329271988</v>
      </c>
      <c r="H44" s="15">
        <f t="shared" si="1"/>
        <v>10.720010417103444</v>
      </c>
      <c r="I44" s="11">
        <f>IFERROR(F44/SQRT(F44^2+U44), "X")</f>
        <v>3.1321206372090619E-2</v>
      </c>
      <c r="J44" s="32">
        <f>IFERROR(SQRT((1-I44^2)/U44), "X")</f>
        <v>3.2590521416742692E-3</v>
      </c>
      <c r="K44" s="32">
        <f t="shared" si="2"/>
        <v>306.83768056753797</v>
      </c>
      <c r="L44" s="8">
        <v>1</v>
      </c>
      <c r="M44" s="9">
        <v>0</v>
      </c>
      <c r="N44" s="8">
        <v>0</v>
      </c>
      <c r="O44" s="9">
        <v>0</v>
      </c>
      <c r="P44" s="9">
        <v>0</v>
      </c>
      <c r="Q44" s="9">
        <v>1</v>
      </c>
      <c r="R44" s="9">
        <v>0</v>
      </c>
      <c r="S44" s="8">
        <f t="shared" si="8"/>
        <v>94065</v>
      </c>
      <c r="T44" s="9">
        <v>7</v>
      </c>
      <c r="U44" s="9">
        <f t="shared" si="3"/>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5"/>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34</v>
      </c>
      <c r="CZ44" s="33" t="s">
        <v>85</v>
      </c>
    </row>
    <row r="45" spans="1:104" x14ac:dyDescent="0.25">
      <c r="A45">
        <v>44</v>
      </c>
      <c r="B45">
        <v>2</v>
      </c>
      <c r="C45" s="24" t="s">
        <v>122</v>
      </c>
      <c r="D45" s="12">
        <v>7.2913090915323719</v>
      </c>
      <c r="E45" s="13">
        <v>5.625195475593979</v>
      </c>
      <c r="F45" s="7">
        <v>1.2961876832844574</v>
      </c>
      <c r="G45" s="7">
        <f t="shared" si="0"/>
        <v>1.6661136159383929</v>
      </c>
      <c r="H45" s="15">
        <f t="shared" si="1"/>
        <v>12.916504567126351</v>
      </c>
      <c r="I45" s="11">
        <f>IFERROR(F45/SQRT(F45^2+U45), "X")</f>
        <v>4.2263791024517265E-3</v>
      </c>
      <c r="J45" s="32">
        <f>IFERROR(SQRT((1-I45^2)/U45), "X")</f>
        <v>3.2606227917104948E-3</v>
      </c>
      <c r="K45" s="32">
        <f t="shared" si="2"/>
        <v>306.6898761004515</v>
      </c>
      <c r="L45" s="8">
        <v>1</v>
      </c>
      <c r="M45" s="9">
        <v>0</v>
      </c>
      <c r="N45" s="8">
        <v>0</v>
      </c>
      <c r="O45" s="9">
        <v>0</v>
      </c>
      <c r="P45" s="9">
        <v>0</v>
      </c>
      <c r="Q45" s="9">
        <v>1</v>
      </c>
      <c r="R45" s="9">
        <v>0</v>
      </c>
      <c r="S45" s="8">
        <f t="shared" si="8"/>
        <v>94065</v>
      </c>
      <c r="T45" s="9">
        <v>7</v>
      </c>
      <c r="U45" s="9">
        <f t="shared" si="3"/>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5"/>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34</v>
      </c>
      <c r="CZ45" s="33" t="s">
        <v>85</v>
      </c>
    </row>
    <row r="46" spans="1:104" x14ac:dyDescent="0.25">
      <c r="A46">
        <v>45</v>
      </c>
      <c r="B46">
        <v>2</v>
      </c>
      <c r="C46" s="24" t="s">
        <v>122</v>
      </c>
      <c r="D46" s="12">
        <v>5.7318486246754397</v>
      </c>
      <c r="E46" s="13">
        <v>1.4172153192878836</v>
      </c>
      <c r="F46" s="7">
        <v>4.0444444444444443</v>
      </c>
      <c r="G46" s="7">
        <f t="shared" si="0"/>
        <v>4.3146333053875559</v>
      </c>
      <c r="H46" s="15">
        <f t="shared" si="1"/>
        <v>7.1490639439633235</v>
      </c>
      <c r="I46" s="11">
        <f>IFERROR(F46/SQRT(F46^2+U46), "X")</f>
        <v>1.3186378938327706E-2</v>
      </c>
      <c r="J46" s="32">
        <f>IFERROR(SQRT((1-I46^2)/U46), "X")</f>
        <v>3.2603684188172903E-3</v>
      </c>
      <c r="K46" s="32">
        <f t="shared" si="2"/>
        <v>306.71380394573731</v>
      </c>
      <c r="L46" s="8">
        <v>1</v>
      </c>
      <c r="M46" s="9">
        <v>0</v>
      </c>
      <c r="N46" s="8">
        <v>0</v>
      </c>
      <c r="O46" s="9">
        <v>0</v>
      </c>
      <c r="P46" s="9">
        <v>0</v>
      </c>
      <c r="Q46" s="9">
        <v>1</v>
      </c>
      <c r="R46" s="9">
        <v>0</v>
      </c>
      <c r="S46" s="8">
        <f t="shared" si="8"/>
        <v>94065</v>
      </c>
      <c r="T46" s="9">
        <v>7</v>
      </c>
      <c r="U46" s="9">
        <f t="shared" si="3"/>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5"/>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34</v>
      </c>
      <c r="CZ46" s="33" t="s">
        <v>85</v>
      </c>
    </row>
    <row r="47" spans="1:104" x14ac:dyDescent="0.25">
      <c r="A47">
        <v>46</v>
      </c>
      <c r="B47">
        <v>2</v>
      </c>
      <c r="C47" s="24" t="s">
        <v>122</v>
      </c>
      <c r="D47" s="12">
        <v>6.498652656427617</v>
      </c>
      <c r="E47" s="13">
        <v>0.28102281757524833</v>
      </c>
      <c r="F47" s="7">
        <v>23.124999999999996</v>
      </c>
      <c r="G47" s="7">
        <f t="shared" si="0"/>
        <v>6.2176298388523685</v>
      </c>
      <c r="H47" s="15">
        <f t="shared" si="1"/>
        <v>6.7796754740028655</v>
      </c>
      <c r="I47" s="11">
        <f>IFERROR(F47/SQRT(F47^2+U47), "X")</f>
        <v>7.5189132720802493E-2</v>
      </c>
      <c r="J47" s="32">
        <f>IFERROR(SQRT((1-I47^2)/U47), "X")</f>
        <v>3.2514219554941621E-3</v>
      </c>
      <c r="K47" s="32">
        <f t="shared" si="2"/>
        <v>307.55774356208303</v>
      </c>
      <c r="L47" s="8">
        <v>1</v>
      </c>
      <c r="M47" s="9">
        <v>0</v>
      </c>
      <c r="N47" s="8">
        <v>0</v>
      </c>
      <c r="O47" s="9">
        <v>0</v>
      </c>
      <c r="P47" s="9">
        <v>0</v>
      </c>
      <c r="Q47" s="9">
        <v>1</v>
      </c>
      <c r="R47" s="9">
        <v>0</v>
      </c>
      <c r="S47" s="8">
        <f t="shared" si="8"/>
        <v>94065</v>
      </c>
      <c r="T47" s="9">
        <v>7</v>
      </c>
      <c r="U47" s="9">
        <f t="shared" si="3"/>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5"/>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34</v>
      </c>
      <c r="CZ47" s="33" t="s">
        <v>85</v>
      </c>
    </row>
    <row r="48" spans="1:104" x14ac:dyDescent="0.25">
      <c r="A48">
        <v>47</v>
      </c>
      <c r="B48">
        <v>2</v>
      </c>
      <c r="C48" s="24" t="s">
        <v>122</v>
      </c>
      <c r="D48" s="12">
        <v>6.7528759477039513</v>
      </c>
      <c r="E48" s="13">
        <v>0.59378736781534747</v>
      </c>
      <c r="F48" s="7">
        <v>11.372549019607842</v>
      </c>
      <c r="G48" s="7">
        <f t="shared" si="0"/>
        <v>6.1590885798886035</v>
      </c>
      <c r="H48" s="15">
        <f t="shared" si="1"/>
        <v>7.3466633155192991</v>
      </c>
      <c r="I48" s="11">
        <f>IFERROR(F48/SQRT(F48^2+U48), "X")</f>
        <v>3.7056454878449177E-2</v>
      </c>
      <c r="J48" s="32">
        <f>IFERROR(SQRT((1-I48^2)/U48), "X")</f>
        <v>3.2584124117257035E-3</v>
      </c>
      <c r="K48" s="32">
        <f t="shared" si="2"/>
        <v>306.89792255928256</v>
      </c>
      <c r="L48" s="8">
        <v>1</v>
      </c>
      <c r="M48" s="9">
        <v>0</v>
      </c>
      <c r="N48" s="8">
        <v>0</v>
      </c>
      <c r="O48" s="9">
        <v>0</v>
      </c>
      <c r="P48" s="9">
        <v>0</v>
      </c>
      <c r="Q48" s="9">
        <v>1</v>
      </c>
      <c r="R48" s="9">
        <v>0</v>
      </c>
      <c r="S48" s="8">
        <f t="shared" si="8"/>
        <v>94065</v>
      </c>
      <c r="T48" s="9">
        <v>7</v>
      </c>
      <c r="U48" s="9">
        <f t="shared" si="3"/>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5"/>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34</v>
      </c>
      <c r="CZ48" s="33" t="s">
        <v>85</v>
      </c>
    </row>
    <row r="49" spans="1:104" x14ac:dyDescent="0.25">
      <c r="A49">
        <v>48</v>
      </c>
      <c r="B49">
        <v>2</v>
      </c>
      <c r="C49" s="24" t="s">
        <v>122</v>
      </c>
      <c r="D49" s="12">
        <v>6.9646498615203445</v>
      </c>
      <c r="E49" s="13">
        <v>0.11454466158802969</v>
      </c>
      <c r="F49" s="7">
        <v>60.802919708029194</v>
      </c>
      <c r="G49" s="7">
        <f t="shared" si="0"/>
        <v>6.8501051999323144</v>
      </c>
      <c r="H49" s="15">
        <f t="shared" si="1"/>
        <v>7.0791945231083746</v>
      </c>
      <c r="I49" s="11">
        <f>IFERROR(F49/SQRT(F49^2+U49), "X")</f>
        <v>0.19447204297233547</v>
      </c>
      <c r="J49" s="32">
        <f>IFERROR(SQRT((1-I49^2)/U49), "X")</f>
        <v>3.198399746363741E-3</v>
      </c>
      <c r="K49" s="32">
        <f t="shared" si="2"/>
        <v>312.6563529580377</v>
      </c>
      <c r="L49" s="8">
        <v>1</v>
      </c>
      <c r="M49" s="9">
        <v>0</v>
      </c>
      <c r="N49" s="8">
        <v>0</v>
      </c>
      <c r="O49" s="9">
        <v>0</v>
      </c>
      <c r="P49" s="9">
        <v>0</v>
      </c>
      <c r="Q49" s="9">
        <v>1</v>
      </c>
      <c r="R49" s="9">
        <v>0</v>
      </c>
      <c r="S49" s="8">
        <f t="shared" si="8"/>
        <v>94065</v>
      </c>
      <c r="T49" s="9">
        <v>7</v>
      </c>
      <c r="U49" s="9">
        <f t="shared" si="3"/>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5"/>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34</v>
      </c>
      <c r="CZ49" s="33" t="s">
        <v>85</v>
      </c>
    </row>
    <row r="50" spans="1:104" x14ac:dyDescent="0.25">
      <c r="A50">
        <v>49</v>
      </c>
      <c r="B50">
        <v>2</v>
      </c>
      <c r="C50" s="24" t="s">
        <v>122</v>
      </c>
      <c r="D50" s="12">
        <v>4.5254472798147649</v>
      </c>
      <c r="E50" s="13">
        <v>1.1472964934741658</v>
      </c>
      <c r="F50" s="7">
        <v>3.9444444444444442</v>
      </c>
      <c r="G50" s="7">
        <f t="shared" si="0"/>
        <v>3.3781507863405991</v>
      </c>
      <c r="H50" s="15">
        <f t="shared" si="1"/>
        <v>5.6727437732889303</v>
      </c>
      <c r="I50" s="11">
        <f>IFERROR(F50/SQRT(F50^2+U50), "X")</f>
        <v>1.286039670303234E-2</v>
      </c>
      <c r="J50" s="32">
        <f>IFERROR(SQRT((1-I50^2)/U50), "X")</f>
        <v>3.2603822627405941E-3</v>
      </c>
      <c r="K50" s="32">
        <f t="shared" si="2"/>
        <v>306.71250160692063</v>
      </c>
      <c r="L50" s="8">
        <v>1</v>
      </c>
      <c r="M50" s="9">
        <v>0</v>
      </c>
      <c r="N50" s="8">
        <v>0</v>
      </c>
      <c r="O50" s="9">
        <v>0</v>
      </c>
      <c r="P50" s="9">
        <v>0</v>
      </c>
      <c r="Q50" s="9">
        <v>1</v>
      </c>
      <c r="R50" s="9">
        <v>0</v>
      </c>
      <c r="S50" s="8">
        <f t="shared" si="8"/>
        <v>94065</v>
      </c>
      <c r="T50" s="9">
        <v>7</v>
      </c>
      <c r="U50" s="9">
        <f t="shared" si="3"/>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5"/>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34</v>
      </c>
      <c r="CZ50" s="33" t="s">
        <v>85</v>
      </c>
    </row>
    <row r="51" spans="1:104" x14ac:dyDescent="0.25">
      <c r="A51">
        <v>50</v>
      </c>
      <c r="B51">
        <v>2</v>
      </c>
      <c r="C51" s="24" t="s">
        <v>122</v>
      </c>
      <c r="D51" s="12">
        <v>6.3895988043532581</v>
      </c>
      <c r="E51" s="13">
        <v>0.22882860731843624</v>
      </c>
      <c r="F51" s="7">
        <v>27.923076923076923</v>
      </c>
      <c r="G51" s="7">
        <f t="shared" si="0"/>
        <v>6.1607701970348216</v>
      </c>
      <c r="H51" s="15">
        <f t="shared" si="1"/>
        <v>6.6184274116716946</v>
      </c>
      <c r="I51" s="11">
        <f>IFERROR(F51/SQRT(F51^2+U51), "X")</f>
        <v>9.0672389314909424E-2</v>
      </c>
      <c r="J51" s="32">
        <f>IFERROR(SQRT((1-I51^2)/U51), "X")</f>
        <v>3.2472205539774723E-3</v>
      </c>
      <c r="K51" s="32">
        <f t="shared" si="2"/>
        <v>307.9556757470985</v>
      </c>
      <c r="L51" s="8">
        <v>1</v>
      </c>
      <c r="M51" s="9">
        <v>0</v>
      </c>
      <c r="N51" s="8">
        <v>0</v>
      </c>
      <c r="O51" s="9">
        <v>0</v>
      </c>
      <c r="P51" s="9">
        <v>0</v>
      </c>
      <c r="Q51" s="9">
        <v>1</v>
      </c>
      <c r="R51" s="9">
        <v>0</v>
      </c>
      <c r="S51" s="8">
        <f t="shared" si="8"/>
        <v>94065</v>
      </c>
      <c r="T51" s="9">
        <v>7</v>
      </c>
      <c r="U51" s="9">
        <f t="shared" si="3"/>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5"/>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34</v>
      </c>
      <c r="CZ51" s="33" t="s">
        <v>85</v>
      </c>
    </row>
    <row r="52" spans="1:104" x14ac:dyDescent="0.25">
      <c r="A52">
        <v>51</v>
      </c>
      <c r="B52">
        <v>2</v>
      </c>
      <c r="C52" s="24" t="s">
        <v>122</v>
      </c>
      <c r="D52" s="12">
        <v>6.7721698009290954</v>
      </c>
      <c r="E52" s="13">
        <v>0.38398900933103125</v>
      </c>
      <c r="F52" s="7">
        <v>17.636363636363633</v>
      </c>
      <c r="G52" s="7">
        <f t="shared" si="0"/>
        <v>6.3881807915980637</v>
      </c>
      <c r="H52" s="15">
        <f t="shared" si="1"/>
        <v>7.156158810260127</v>
      </c>
      <c r="I52" s="11">
        <f>IFERROR(F52/SQRT(F52^2+U52), "X")</f>
        <v>5.7411193354901205E-2</v>
      </c>
      <c r="J52" s="32">
        <f>IFERROR(SQRT((1-I52^2)/U52), "X")</f>
        <v>3.2552738500201722E-3</v>
      </c>
      <c r="K52" s="32">
        <f t="shared" si="2"/>
        <v>307.19381719415196</v>
      </c>
      <c r="L52" s="8">
        <v>1</v>
      </c>
      <c r="M52" s="9">
        <v>0</v>
      </c>
      <c r="N52" s="8">
        <v>0</v>
      </c>
      <c r="O52" s="9">
        <v>0</v>
      </c>
      <c r="P52" s="9">
        <v>0</v>
      </c>
      <c r="Q52" s="9">
        <v>1</v>
      </c>
      <c r="R52" s="9">
        <v>0</v>
      </c>
      <c r="S52" s="8">
        <f t="shared" si="8"/>
        <v>94065</v>
      </c>
      <c r="T52" s="9">
        <v>7</v>
      </c>
      <c r="U52" s="9">
        <f t="shared" si="3"/>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5"/>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34</v>
      </c>
      <c r="CZ52" s="33" t="s">
        <v>85</v>
      </c>
    </row>
    <row r="53" spans="1:104" s="50" customFormat="1" x14ac:dyDescent="0.25">
      <c r="A53" s="50">
        <v>52</v>
      </c>
      <c r="B53" s="50">
        <v>2</v>
      </c>
      <c r="C53" s="51" t="s">
        <v>122</v>
      </c>
      <c r="D53" s="52">
        <v>5.6790961885834434</v>
      </c>
      <c r="E53" s="53">
        <v>0.59965611929141949</v>
      </c>
      <c r="F53" s="54">
        <v>9.4705882352941178</v>
      </c>
      <c r="G53" s="54">
        <f t="shared" si="0"/>
        <v>5.0794400692920236</v>
      </c>
      <c r="H53" s="55">
        <f t="shared" si="1"/>
        <v>6.2787523078748633</v>
      </c>
      <c r="I53" s="56">
        <f>IFERROR(F53/SQRT(F53^2+U53), "X")</f>
        <v>3.0865578564325355E-2</v>
      </c>
      <c r="J53" s="57">
        <f>IFERROR(SQRT((1-I53^2)/U53), "X")</f>
        <v>3.2590983577237957E-3</v>
      </c>
      <c r="K53" s="57">
        <f t="shared" si="2"/>
        <v>306.83332941765383</v>
      </c>
      <c r="L53" s="58">
        <v>1</v>
      </c>
      <c r="M53" s="59">
        <v>0</v>
      </c>
      <c r="N53" s="58">
        <v>0</v>
      </c>
      <c r="O53" s="59">
        <v>0</v>
      </c>
      <c r="P53" s="59">
        <v>0</v>
      </c>
      <c r="Q53" s="59">
        <v>1</v>
      </c>
      <c r="R53" s="59">
        <v>0</v>
      </c>
      <c r="S53" s="58">
        <f t="shared" si="8"/>
        <v>94065</v>
      </c>
      <c r="T53" s="59">
        <v>7</v>
      </c>
      <c r="U53" s="59">
        <f t="shared" si="3"/>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5"/>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34</v>
      </c>
      <c r="CU53" s="66"/>
      <c r="CZ53" s="33" t="s">
        <v>85</v>
      </c>
    </row>
    <row r="54" spans="1:104" x14ac:dyDescent="0.25">
      <c r="A54">
        <v>53</v>
      </c>
      <c r="B54">
        <v>3</v>
      </c>
      <c r="C54" s="24" t="s">
        <v>124</v>
      </c>
      <c r="D54" s="12">
        <v>7.75</v>
      </c>
      <c r="E54" s="13">
        <f t="shared" ref="E54:E63" si="9">D54/F54</f>
        <v>0.59237178017274328</v>
      </c>
      <c r="F54" s="7">
        <v>13.083</v>
      </c>
      <c r="G54" s="7">
        <f t="shared" si="0"/>
        <v>7.1576282198272567</v>
      </c>
      <c r="H54" s="15">
        <f t="shared" si="1"/>
        <v>8.3423717801727442</v>
      </c>
      <c r="I54" s="11">
        <f>IFERROR(F54/SQRT(F54^2+U54), "X")</f>
        <v>0.33914218547776914</v>
      </c>
      <c r="J54" s="32">
        <f>IFERROR(SQRT((1-I54^2)/U54), "X")</f>
        <v>2.5922356147502035E-2</v>
      </c>
      <c r="K54" s="32">
        <f t="shared" si="2"/>
        <v>38.576740258865833</v>
      </c>
      <c r="L54" s="8">
        <v>1</v>
      </c>
      <c r="M54" s="9">
        <v>0</v>
      </c>
      <c r="N54" s="8">
        <v>0</v>
      </c>
      <c r="O54" s="9">
        <v>0</v>
      </c>
      <c r="P54" s="9">
        <v>0</v>
      </c>
      <c r="Q54" s="9">
        <v>1</v>
      </c>
      <c r="R54" s="9">
        <v>0</v>
      </c>
      <c r="S54" s="8">
        <v>1321</v>
      </c>
      <c r="T54" s="9">
        <v>3</v>
      </c>
      <c r="U54" s="9">
        <f t="shared" si="3"/>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5"/>
        <v>0.52160000000000006</v>
      </c>
      <c r="AR54" s="39">
        <v>0.47839999999999999</v>
      </c>
      <c r="AS54">
        <f t="shared" ref="AS54:AS63" si="10">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f>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27</v>
      </c>
      <c r="CZ54" s="33" t="s">
        <v>85</v>
      </c>
    </row>
    <row r="55" spans="1:104" x14ac:dyDescent="0.25">
      <c r="A55">
        <v>54</v>
      </c>
      <c r="B55">
        <v>3</v>
      </c>
      <c r="C55" s="24" t="s">
        <v>124</v>
      </c>
      <c r="D55" s="12">
        <v>13.07</v>
      </c>
      <c r="E55" s="13">
        <f t="shared" si="9"/>
        <v>1.8607630979498861</v>
      </c>
      <c r="F55" s="7">
        <v>7.024</v>
      </c>
      <c r="G55" s="7">
        <f t="shared" si="0"/>
        <v>11.209236902050113</v>
      </c>
      <c r="H55" s="15">
        <f t="shared" si="1"/>
        <v>14.930763097949887</v>
      </c>
      <c r="I55" s="11">
        <f>IFERROR(F55/SQRT(F55^2+U55), "X")</f>
        <v>0.19002277488018446</v>
      </c>
      <c r="J55" s="32">
        <f>IFERROR(SQRT((1-I55^2)/U55), "X")</f>
        <v>2.7053356332600295E-2</v>
      </c>
      <c r="K55" s="32">
        <f t="shared" si="2"/>
        <v>36.963990260793004</v>
      </c>
      <c r="L55" s="8">
        <v>1</v>
      </c>
      <c r="M55" s="9">
        <v>0</v>
      </c>
      <c r="N55" s="8">
        <v>0</v>
      </c>
      <c r="O55" s="9">
        <v>0</v>
      </c>
      <c r="P55" s="9">
        <v>0</v>
      </c>
      <c r="Q55" s="9">
        <v>1</v>
      </c>
      <c r="R55" s="9">
        <v>0</v>
      </c>
      <c r="S55" s="8">
        <v>1321</v>
      </c>
      <c r="T55" s="9">
        <v>3</v>
      </c>
      <c r="U55" s="9">
        <f t="shared" si="3"/>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5"/>
        <v>0.52160000000000006</v>
      </c>
      <c r="AR55" s="39">
        <v>0.47839999999999999</v>
      </c>
      <c r="AS55">
        <f t="shared" si="10"/>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f>W55+X55+6</f>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27</v>
      </c>
      <c r="CZ55" s="33" t="s">
        <v>85</v>
      </c>
    </row>
    <row r="56" spans="1:104" x14ac:dyDescent="0.25">
      <c r="A56">
        <v>55</v>
      </c>
      <c r="B56">
        <v>3</v>
      </c>
      <c r="C56" s="24" t="s">
        <v>124</v>
      </c>
      <c r="D56" s="12">
        <v>7.2</v>
      </c>
      <c r="E56" s="13">
        <f t="shared" si="9"/>
        <v>0.59990001666388937</v>
      </c>
      <c r="F56" s="7">
        <v>12.002000000000001</v>
      </c>
      <c r="G56" s="7">
        <f t="shared" si="0"/>
        <v>6.6000999833361105</v>
      </c>
      <c r="H56" s="15">
        <f t="shared" si="1"/>
        <v>7.7999000166638899</v>
      </c>
      <c r="I56" s="11">
        <f>IFERROR(F56/SQRT(F56^2+U56), "X")</f>
        <v>0.31507412029987036</v>
      </c>
      <c r="J56" s="32">
        <f>IFERROR(SQRT((1-I56^2)/U56), "X")</f>
        <v>2.6251801391423957E-2</v>
      </c>
      <c r="K56" s="32">
        <f t="shared" si="2"/>
        <v>38.092624010430157</v>
      </c>
      <c r="L56" s="8">
        <v>1</v>
      </c>
      <c r="M56" s="9">
        <v>0</v>
      </c>
      <c r="N56" s="8">
        <v>0</v>
      </c>
      <c r="O56" s="9">
        <v>0</v>
      </c>
      <c r="P56" s="9">
        <v>0</v>
      </c>
      <c r="Q56" s="9">
        <v>1</v>
      </c>
      <c r="R56" s="9">
        <v>0</v>
      </c>
      <c r="S56" s="8">
        <v>1321</v>
      </c>
      <c r="T56" s="9">
        <v>13</v>
      </c>
      <c r="U56" s="9">
        <f t="shared" si="3"/>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5"/>
        <v>0.52160000000000006</v>
      </c>
      <c r="AR56" s="39">
        <v>0.47839999999999999</v>
      </c>
      <c r="AS56">
        <f t="shared" si="10"/>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f>W56+X56+6</f>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27</v>
      </c>
      <c r="CZ56" s="33" t="s">
        <v>85</v>
      </c>
    </row>
    <row r="57" spans="1:104" x14ac:dyDescent="0.25">
      <c r="A57">
        <v>56</v>
      </c>
      <c r="B57">
        <v>3</v>
      </c>
      <c r="C57" s="24" t="s">
        <v>124</v>
      </c>
      <c r="D57" s="12">
        <v>12.06</v>
      </c>
      <c r="E57" s="13">
        <f t="shared" si="9"/>
        <v>1.8116268589454709</v>
      </c>
      <c r="F57" s="7">
        <v>6.657</v>
      </c>
      <c r="G57" s="7">
        <f t="shared" si="0"/>
        <v>10.248373141054529</v>
      </c>
      <c r="H57" s="15">
        <f t="shared" si="1"/>
        <v>13.871626858945472</v>
      </c>
      <c r="I57" s="11">
        <f>IFERROR(F57/SQRT(F57^2+U57), "X")</f>
        <v>0.18109237057577759</v>
      </c>
      <c r="J57" s="32">
        <f>IFERROR(SQRT((1-I57^2)/U57), "X")</f>
        <v>2.7203300371905898E-2</v>
      </c>
      <c r="K57" s="32">
        <f t="shared" si="2"/>
        <v>36.760245497003964</v>
      </c>
      <c r="L57" s="8">
        <v>1</v>
      </c>
      <c r="M57" s="9">
        <v>0</v>
      </c>
      <c r="N57" s="8">
        <v>0</v>
      </c>
      <c r="O57" s="9">
        <v>0</v>
      </c>
      <c r="P57" s="9">
        <v>0</v>
      </c>
      <c r="Q57" s="9">
        <v>1</v>
      </c>
      <c r="R57" s="9">
        <v>0</v>
      </c>
      <c r="S57" s="8">
        <v>1321</v>
      </c>
      <c r="T57" s="9">
        <v>13</v>
      </c>
      <c r="U57" s="9">
        <f t="shared" si="3"/>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5"/>
        <v>0.52160000000000006</v>
      </c>
      <c r="AR57" s="39">
        <v>0.47839999999999999</v>
      </c>
      <c r="AS57">
        <f t="shared" si="10"/>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f>W57+X57+6</f>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27</v>
      </c>
      <c r="CZ57" s="33" t="s">
        <v>85</v>
      </c>
    </row>
    <row r="58" spans="1:104" x14ac:dyDescent="0.25">
      <c r="A58">
        <v>57</v>
      </c>
      <c r="B58">
        <v>3</v>
      </c>
      <c r="C58" s="24" t="s">
        <v>124</v>
      </c>
      <c r="D58" s="12">
        <v>7.87</v>
      </c>
      <c r="E58" s="13">
        <f t="shared" si="9"/>
        <v>0.58240213128098872</v>
      </c>
      <c r="F58" s="7">
        <v>13.513</v>
      </c>
      <c r="G58" s="7">
        <f t="shared" si="0"/>
        <v>7.2875978687190113</v>
      </c>
      <c r="H58" s="15">
        <f t="shared" si="1"/>
        <v>8.4524021312809889</v>
      </c>
      <c r="I58" s="11">
        <f>IFERROR(F58/SQRT(F58^2+U58), "X")</f>
        <v>0.34906695957381573</v>
      </c>
      <c r="J58" s="32">
        <f>IFERROR(SQRT((1-I58^2)/U58), "X")</f>
        <v>2.5831936622053998E-2</v>
      </c>
      <c r="K58" s="32">
        <f t="shared" si="2"/>
        <v>38.711770419344042</v>
      </c>
      <c r="L58" s="8">
        <v>1</v>
      </c>
      <c r="M58" s="9">
        <v>0</v>
      </c>
      <c r="N58" s="8">
        <v>0</v>
      </c>
      <c r="O58" s="9">
        <v>0</v>
      </c>
      <c r="P58" s="9">
        <v>0</v>
      </c>
      <c r="Q58" s="9">
        <v>1</v>
      </c>
      <c r="R58" s="9">
        <v>0</v>
      </c>
      <c r="S58" s="8">
        <v>1321</v>
      </c>
      <c r="T58" s="9">
        <v>4</v>
      </c>
      <c r="U58" s="9">
        <f t="shared" si="3"/>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5"/>
        <v>0.52160000000000006</v>
      </c>
      <c r="AR58" s="39">
        <v>0.47839999999999999</v>
      </c>
      <c r="AS58">
        <f t="shared" si="10"/>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f>W58+X58+6</f>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27</v>
      </c>
      <c r="CZ58" s="33" t="s">
        <v>85</v>
      </c>
    </row>
    <row r="59" spans="1:104" x14ac:dyDescent="0.25">
      <c r="A59">
        <v>58</v>
      </c>
      <c r="B59">
        <v>3</v>
      </c>
      <c r="C59" s="24" t="s">
        <v>124</v>
      </c>
      <c r="D59" s="12">
        <v>7.27</v>
      </c>
      <c r="E59" s="13">
        <f t="shared" si="9"/>
        <v>0.59187494911666527</v>
      </c>
      <c r="F59" s="7">
        <v>12.282999999999999</v>
      </c>
      <c r="G59" s="7">
        <f t="shared" si="0"/>
        <v>6.6781250508833345</v>
      </c>
      <c r="H59" s="15">
        <f t="shared" si="1"/>
        <v>7.8618749491166646</v>
      </c>
      <c r="I59" s="11">
        <f>IFERROR(F59/SQRT(F59^2+U59), "X")</f>
        <v>0.32180570593240293</v>
      </c>
      <c r="J59" s="32">
        <f>IFERROR(SQRT((1-I59^2)/U59), "X")</f>
        <v>2.6199275904290723E-2</v>
      </c>
      <c r="K59" s="32">
        <f t="shared" si="2"/>
        <v>38.168993816971387</v>
      </c>
      <c r="L59" s="8">
        <v>1</v>
      </c>
      <c r="M59" s="9">
        <v>0</v>
      </c>
      <c r="N59" s="8">
        <v>0</v>
      </c>
      <c r="O59" s="9">
        <v>0</v>
      </c>
      <c r="P59" s="9">
        <v>0</v>
      </c>
      <c r="Q59" s="9">
        <v>1</v>
      </c>
      <c r="R59" s="9">
        <v>0</v>
      </c>
      <c r="S59" s="8">
        <v>1321</v>
      </c>
      <c r="T59" s="9">
        <v>14</v>
      </c>
      <c r="U59" s="9">
        <f t="shared" si="3"/>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5"/>
        <v>0.52160000000000006</v>
      </c>
      <c r="AR59" s="39">
        <v>0.47839999999999999</v>
      </c>
      <c r="AS59">
        <f t="shared" si="10"/>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f>W59+X59+6</f>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27</v>
      </c>
      <c r="CZ59" s="33" t="s">
        <v>85</v>
      </c>
    </row>
    <row r="60" spans="1:104" x14ac:dyDescent="0.25">
      <c r="A60">
        <v>59</v>
      </c>
      <c r="B60">
        <v>3</v>
      </c>
      <c r="C60" s="24" t="s">
        <v>124</v>
      </c>
      <c r="D60" s="12">
        <v>7.7720000000000002</v>
      </c>
      <c r="E60" s="13">
        <f t="shared" si="9"/>
        <v>0.60047902341033765</v>
      </c>
      <c r="F60" s="7">
        <v>12.943</v>
      </c>
      <c r="G60" s="7">
        <f t="shared" si="0"/>
        <v>7.1715209765896626</v>
      </c>
      <c r="H60" s="15">
        <f t="shared" si="1"/>
        <v>8.3724790234103388</v>
      </c>
      <c r="I60" s="11">
        <f>IFERROR(F60/SQRT(F60^2+U60), "X")</f>
        <v>0.33603774798577535</v>
      </c>
      <c r="J60" s="32">
        <f>IFERROR(SQRT((1-I60^2)/U60), "X")</f>
        <v>2.5962894845536221E-2</v>
      </c>
      <c r="K60" s="32">
        <f t="shared" si="2"/>
        <v>38.516506188905552</v>
      </c>
      <c r="L60" s="8">
        <v>1</v>
      </c>
      <c r="M60" s="9">
        <v>0</v>
      </c>
      <c r="N60" s="8">
        <v>0</v>
      </c>
      <c r="O60" s="9">
        <v>0</v>
      </c>
      <c r="P60" s="9">
        <v>0</v>
      </c>
      <c r="Q60" s="9">
        <v>1</v>
      </c>
      <c r="R60" s="9">
        <v>0</v>
      </c>
      <c r="S60" s="8">
        <v>1321</v>
      </c>
      <c r="T60" s="9">
        <v>4</v>
      </c>
      <c r="U60" s="9">
        <f t="shared" si="3"/>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5"/>
        <v>0.52160000000000006</v>
      </c>
      <c r="AR60" s="39">
        <v>0.47839999999999999</v>
      </c>
      <c r="AS60">
        <f t="shared" si="10"/>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f>W60+X60+6</f>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27</v>
      </c>
      <c r="CZ60" s="33" t="s">
        <v>85</v>
      </c>
    </row>
    <row r="61" spans="1:104" x14ac:dyDescent="0.25">
      <c r="A61">
        <v>60</v>
      </c>
      <c r="B61">
        <v>3</v>
      </c>
      <c r="C61" s="24" t="s">
        <v>124</v>
      </c>
      <c r="D61" s="12">
        <v>12.96</v>
      </c>
      <c r="E61" s="13">
        <f t="shared" si="9"/>
        <v>1.8861883277543299</v>
      </c>
      <c r="F61" s="7">
        <v>6.8710000000000004</v>
      </c>
      <c r="G61" s="7">
        <f t="shared" si="0"/>
        <v>11.073811672245672</v>
      </c>
      <c r="H61" s="15">
        <f t="shared" si="1"/>
        <v>14.84618832775433</v>
      </c>
      <c r="I61" s="11">
        <f>IFERROR(F61/SQRT(F61^2+U61), "X")</f>
        <v>0.18678295696006994</v>
      </c>
      <c r="J61" s="32">
        <f>IFERROR(SQRT((1-I61^2)/U61), "X")</f>
        <v>2.7184246392092843E-2</v>
      </c>
      <c r="K61" s="32">
        <f t="shared" si="2"/>
        <v>36.786011485345895</v>
      </c>
      <c r="L61" s="8">
        <v>1</v>
      </c>
      <c r="M61" s="9">
        <v>0</v>
      </c>
      <c r="N61" s="8">
        <v>0</v>
      </c>
      <c r="O61" s="9">
        <v>0</v>
      </c>
      <c r="P61" s="9">
        <v>0</v>
      </c>
      <c r="Q61" s="9">
        <v>1</v>
      </c>
      <c r="R61" s="9">
        <v>0</v>
      </c>
      <c r="S61" s="8">
        <v>1321</v>
      </c>
      <c r="T61" s="9">
        <v>14</v>
      </c>
      <c r="U61" s="9">
        <f t="shared" si="3"/>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5"/>
        <v>0.52160000000000006</v>
      </c>
      <c r="AR61" s="39">
        <v>0.47839999999999999</v>
      </c>
      <c r="AS61">
        <f t="shared" si="10"/>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f>W61+X61+6</f>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27</v>
      </c>
      <c r="CZ61" s="33" t="s">
        <v>85</v>
      </c>
    </row>
    <row r="62" spans="1:104" x14ac:dyDescent="0.25">
      <c r="A62">
        <v>61</v>
      </c>
      <c r="B62">
        <v>3</v>
      </c>
      <c r="C62" s="24" t="s">
        <v>124</v>
      </c>
      <c r="D62" s="12">
        <v>7.18</v>
      </c>
      <c r="E62" s="13">
        <f t="shared" si="9"/>
        <v>0.60224794497567513</v>
      </c>
      <c r="F62" s="7">
        <v>11.922000000000001</v>
      </c>
      <c r="G62" s="7">
        <f t="shared" si="0"/>
        <v>6.5777520550243249</v>
      </c>
      <c r="H62" s="15">
        <f t="shared" si="1"/>
        <v>7.7822479449756745</v>
      </c>
      <c r="I62" s="11">
        <f>IFERROR(F62/SQRT(F62^2+U62), "X")</f>
        <v>0.31221257172325378</v>
      </c>
      <c r="J62" s="32">
        <f>IFERROR(SQRT((1-I62^2)/U62), "X")</f>
        <v>2.6187935893579414E-2</v>
      </c>
      <c r="K62" s="32">
        <f t="shared" si="2"/>
        <v>38.185521916035142</v>
      </c>
      <c r="L62" s="8">
        <v>1</v>
      </c>
      <c r="M62" s="9">
        <v>0</v>
      </c>
      <c r="N62" s="8">
        <v>0</v>
      </c>
      <c r="O62" s="9">
        <v>0</v>
      </c>
      <c r="P62" s="9">
        <v>0</v>
      </c>
      <c r="Q62" s="9">
        <v>1</v>
      </c>
      <c r="R62" s="9">
        <v>0</v>
      </c>
      <c r="S62" s="8">
        <v>1321</v>
      </c>
      <c r="T62" s="9">
        <v>4</v>
      </c>
      <c r="U62" s="9">
        <f t="shared" si="3"/>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5"/>
        <v>0.52160000000000006</v>
      </c>
      <c r="AR62" s="39">
        <v>0.47839999999999999</v>
      </c>
      <c r="AS62">
        <f t="shared" si="10"/>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f>W62+X62+6</f>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27</v>
      </c>
      <c r="CZ62" s="33" t="s">
        <v>85</v>
      </c>
    </row>
    <row r="63" spans="1:104" s="50" customFormat="1" x14ac:dyDescent="0.25">
      <c r="A63" s="50">
        <v>62</v>
      </c>
      <c r="B63" s="50">
        <v>3</v>
      </c>
      <c r="C63" s="51" t="s">
        <v>124</v>
      </c>
      <c r="D63" s="52">
        <v>11.97</v>
      </c>
      <c r="E63" s="53">
        <f t="shared" si="9"/>
        <v>1.8274809160305345</v>
      </c>
      <c r="F63" s="54">
        <v>6.55</v>
      </c>
      <c r="G63" s="54">
        <f t="shared" si="0"/>
        <v>10.142519083969466</v>
      </c>
      <c r="H63" s="55">
        <f t="shared" si="1"/>
        <v>13.797480916030535</v>
      </c>
      <c r="I63" s="56">
        <f>IFERROR(F63/SQRT(F63^2+U63), "X")</f>
        <v>0.17834092719289177</v>
      </c>
      <c r="J63" s="57">
        <f>IFERROR(SQRT((1-I63^2)/U63), "X")</f>
        <v>2.7227622472197219E-2</v>
      </c>
      <c r="K63" s="57">
        <f t="shared" si="2"/>
        <v>36.727408021803008</v>
      </c>
      <c r="L63" s="58">
        <v>1</v>
      </c>
      <c r="M63" s="59">
        <v>0</v>
      </c>
      <c r="N63" s="58">
        <v>0</v>
      </c>
      <c r="O63" s="59">
        <v>0</v>
      </c>
      <c r="P63" s="59">
        <v>0</v>
      </c>
      <c r="Q63" s="59">
        <v>1</v>
      </c>
      <c r="R63" s="59">
        <v>0</v>
      </c>
      <c r="S63" s="58">
        <v>1321</v>
      </c>
      <c r="T63" s="59">
        <v>14</v>
      </c>
      <c r="U63" s="59">
        <f t="shared" si="3"/>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5"/>
        <v>0.52160000000000006</v>
      </c>
      <c r="AR63" s="65">
        <v>0.47839999999999999</v>
      </c>
      <c r="AS63" s="50">
        <f t="shared" si="10"/>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f>W63+X63+6</f>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27</v>
      </c>
      <c r="CU63" s="66"/>
      <c r="CZ63" s="33" t="s">
        <v>85</v>
      </c>
    </row>
    <row r="64" spans="1:104" x14ac:dyDescent="0.25">
      <c r="A64">
        <v>63</v>
      </c>
      <c r="B64">
        <v>4</v>
      </c>
      <c r="C64" s="24" t="s">
        <v>125</v>
      </c>
      <c r="D64" s="12">
        <v>6.8</v>
      </c>
      <c r="E64" s="13">
        <v>0.18</v>
      </c>
      <c r="F64" s="7">
        <f t="shared" ref="F64:F76" si="11">D64/E64</f>
        <v>37.777777777777779</v>
      </c>
      <c r="G64" s="7">
        <f t="shared" si="0"/>
        <v>6.62</v>
      </c>
      <c r="H64" s="15">
        <f t="shared" si="1"/>
        <v>6.9799999999999995</v>
      </c>
      <c r="I64" s="11">
        <f>IFERROR(F64/SQRT(F64^2+U64), "X")</f>
        <v>0.26682149061827387</v>
      </c>
      <c r="J64" s="32">
        <f>IFERROR(SQRT((1-I64^2)/U64), "X")</f>
        <v>7.0629218104837199E-3</v>
      </c>
      <c r="K64" s="32">
        <f t="shared" si="2"/>
        <v>141.58446416830895</v>
      </c>
      <c r="L64" s="8">
        <v>1</v>
      </c>
      <c r="M64" s="9">
        <v>0</v>
      </c>
      <c r="N64" s="8">
        <v>0</v>
      </c>
      <c r="O64" s="9">
        <v>0</v>
      </c>
      <c r="P64" s="9">
        <v>0</v>
      </c>
      <c r="Q64" s="9">
        <v>1</v>
      </c>
      <c r="R64" s="9">
        <v>0</v>
      </c>
      <c r="S64" s="8">
        <v>18623</v>
      </c>
      <c r="T64" s="9">
        <v>3</v>
      </c>
      <c r="U64" s="9">
        <f t="shared" si="3"/>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f>W64+X64+6</f>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31</v>
      </c>
      <c r="CZ64" s="33" t="s">
        <v>85</v>
      </c>
    </row>
    <row r="65" spans="1:104" x14ac:dyDescent="0.25">
      <c r="A65">
        <v>64</v>
      </c>
      <c r="B65">
        <v>4</v>
      </c>
      <c r="C65" s="24" t="s">
        <v>125</v>
      </c>
      <c r="D65" s="12">
        <v>7.23</v>
      </c>
      <c r="E65" s="13">
        <v>0.23</v>
      </c>
      <c r="F65" s="7">
        <f t="shared" si="11"/>
        <v>31.434782608695652</v>
      </c>
      <c r="G65" s="7">
        <f t="shared" si="0"/>
        <v>7</v>
      </c>
      <c r="H65" s="15">
        <f t="shared" si="1"/>
        <v>7.4600000000000009</v>
      </c>
      <c r="I65" s="11">
        <f>IFERROR(F65/SQRT(F65^2+U65), "X")</f>
        <v>0.31722953329131282</v>
      </c>
      <c r="J65" s="32">
        <f>IFERROR(SQRT((1-I65^2)/U65), "X")</f>
        <v>1.0091672566666935E-2</v>
      </c>
      <c r="K65" s="32">
        <f t="shared" si="2"/>
        <v>99.091601852306113</v>
      </c>
      <c r="L65" s="8">
        <v>1</v>
      </c>
      <c r="M65" s="9">
        <v>0</v>
      </c>
      <c r="N65" s="8">
        <v>0</v>
      </c>
      <c r="O65" s="9">
        <v>0</v>
      </c>
      <c r="P65" s="9">
        <v>0</v>
      </c>
      <c r="Q65" s="9">
        <v>1</v>
      </c>
      <c r="R65" s="9">
        <v>0</v>
      </c>
      <c r="S65" s="8">
        <v>8840</v>
      </c>
      <c r="T65" s="9">
        <v>8</v>
      </c>
      <c r="U65" s="9">
        <f t="shared" si="3"/>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f>W65+X65+6</f>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31</v>
      </c>
      <c r="CZ65" s="33" t="s">
        <v>85</v>
      </c>
    </row>
    <row r="66" spans="1:104" x14ac:dyDescent="0.25">
      <c r="A66">
        <v>65</v>
      </c>
      <c r="B66">
        <v>4</v>
      </c>
      <c r="C66" s="24" t="s">
        <v>125</v>
      </c>
      <c r="D66" s="12">
        <v>6.4</v>
      </c>
      <c r="E66" s="13">
        <v>0.27</v>
      </c>
      <c r="F66" s="7">
        <f t="shared" si="11"/>
        <v>23.703703703703702</v>
      </c>
      <c r="G66" s="7">
        <f t="shared" ref="G66:G129" si="12">D66-E66</f>
        <v>6.1300000000000008</v>
      </c>
      <c r="H66" s="15">
        <f t="shared" ref="H66:H129" si="13">D66+E66</f>
        <v>6.67</v>
      </c>
      <c r="I66" s="11">
        <f>IFERROR(F66/SQRT(F66^2+U66), "X")</f>
        <v>0.23315395335818478</v>
      </c>
      <c r="J66" s="32">
        <f>IFERROR(SQRT((1-I66^2)/U66), "X")</f>
        <v>9.8361824072984213E-3</v>
      </c>
      <c r="K66" s="32">
        <f t="shared" ref="K66:K129" si="14">IFERROR(1/J66, "X")</f>
        <v>101.66545907668433</v>
      </c>
      <c r="L66" s="8">
        <v>1</v>
      </c>
      <c r="M66" s="9">
        <v>0</v>
      </c>
      <c r="N66" s="8">
        <v>0</v>
      </c>
      <c r="O66" s="9">
        <v>0</v>
      </c>
      <c r="P66" s="9">
        <v>0</v>
      </c>
      <c r="Q66" s="9">
        <v>1</v>
      </c>
      <c r="R66" s="9">
        <v>0</v>
      </c>
      <c r="S66" s="8">
        <v>9783</v>
      </c>
      <c r="T66" s="9">
        <v>8</v>
      </c>
      <c r="U66" s="9">
        <f t="shared" ref="U66:U129" si="15">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f>W66+X66+6</f>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31</v>
      </c>
      <c r="CZ66" s="33" t="s">
        <v>85</v>
      </c>
    </row>
    <row r="67" spans="1:104" x14ac:dyDescent="0.25">
      <c r="A67">
        <v>66</v>
      </c>
      <c r="B67">
        <v>4</v>
      </c>
      <c r="C67" s="24" t="s">
        <v>125</v>
      </c>
      <c r="D67" s="12">
        <v>7.51</v>
      </c>
      <c r="E67" s="13">
        <v>0.22</v>
      </c>
      <c r="F67" s="7">
        <f t="shared" si="11"/>
        <v>34.136363636363633</v>
      </c>
      <c r="G67" s="7">
        <f t="shared" si="12"/>
        <v>7.29</v>
      </c>
      <c r="H67" s="15">
        <f t="shared" si="13"/>
        <v>7.7299999999999995</v>
      </c>
      <c r="I67" s="11">
        <f>IFERROR(F67/SQRT(F67^2+U67), "X")</f>
        <v>0.30012044195995219</v>
      </c>
      <c r="J67" s="32">
        <f>IFERROR(SQRT((1-I67^2)/U67), "X")</f>
        <v>8.7918105500918095E-3</v>
      </c>
      <c r="K67" s="32">
        <f t="shared" si="14"/>
        <v>113.74221433713188</v>
      </c>
      <c r="L67" s="8">
        <v>1</v>
      </c>
      <c r="M67" s="9">
        <v>0</v>
      </c>
      <c r="N67" s="8">
        <v>0</v>
      </c>
      <c r="O67" s="9">
        <v>0</v>
      </c>
      <c r="P67" s="9">
        <v>0</v>
      </c>
      <c r="Q67" s="9">
        <v>1</v>
      </c>
      <c r="R67" s="9">
        <v>0</v>
      </c>
      <c r="S67" s="8">
        <v>11781</v>
      </c>
      <c r="T67" s="9">
        <v>8</v>
      </c>
      <c r="U67" s="9">
        <f t="shared" si="15"/>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f>W67+X67+6</f>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31</v>
      </c>
      <c r="CZ67" s="33" t="s">
        <v>85</v>
      </c>
    </row>
    <row r="68" spans="1:104" s="50" customFormat="1" x14ac:dyDescent="0.25">
      <c r="A68" s="50">
        <v>67</v>
      </c>
      <c r="B68" s="50">
        <v>4</v>
      </c>
      <c r="C68" s="51" t="s">
        <v>125</v>
      </c>
      <c r="D68" s="52">
        <v>6.4</v>
      </c>
      <c r="E68" s="53">
        <v>0.31</v>
      </c>
      <c r="F68" s="54">
        <f t="shared" si="11"/>
        <v>20.645161290322584</v>
      </c>
      <c r="G68" s="54">
        <f t="shared" si="12"/>
        <v>6.0900000000000007</v>
      </c>
      <c r="H68" s="55">
        <f t="shared" si="13"/>
        <v>6.71</v>
      </c>
      <c r="I68" s="56">
        <f>IFERROR(F68/SQRT(F68^2+U68), "X")</f>
        <v>0.24231105060910629</v>
      </c>
      <c r="J68" s="57">
        <f>IFERROR(SQRT((1-I68^2)/U68), "X")</f>
        <v>1.1736941513878585E-2</v>
      </c>
      <c r="K68" s="57">
        <f t="shared" si="14"/>
        <v>85.201072086584887</v>
      </c>
      <c r="L68" s="58">
        <v>1</v>
      </c>
      <c r="M68" s="59">
        <v>0</v>
      </c>
      <c r="N68" s="58">
        <v>0</v>
      </c>
      <c r="O68" s="59">
        <v>0</v>
      </c>
      <c r="P68" s="59">
        <v>0</v>
      </c>
      <c r="Q68" s="59">
        <v>1</v>
      </c>
      <c r="R68" s="59">
        <v>0</v>
      </c>
      <c r="S68" s="58">
        <v>6842</v>
      </c>
      <c r="T68" s="59">
        <v>8</v>
      </c>
      <c r="U68" s="59">
        <f t="shared" si="15"/>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f>W68+X68+6</f>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31</v>
      </c>
      <c r="CU68" s="66"/>
      <c r="CZ68" s="33" t="s">
        <v>85</v>
      </c>
    </row>
    <row r="69" spans="1:104" x14ac:dyDescent="0.25">
      <c r="A69">
        <v>68</v>
      </c>
      <c r="B69">
        <v>5</v>
      </c>
      <c r="C69" s="24" t="s">
        <v>128</v>
      </c>
      <c r="D69" s="12">
        <v>8.1199999999999992</v>
      </c>
      <c r="E69" s="13">
        <v>7.0000000000000007E-2</v>
      </c>
      <c r="F69" s="7">
        <f t="shared" si="11"/>
        <v>115.99999999999997</v>
      </c>
      <c r="G69" s="7">
        <f t="shared" si="12"/>
        <v>8.0499999999999989</v>
      </c>
      <c r="H69" s="15">
        <f t="shared" si="13"/>
        <v>8.19</v>
      </c>
      <c r="I69" s="11">
        <f>IFERROR(F69/SQRT(F69^2+U69), "X")</f>
        <v>0.11732222220965668</v>
      </c>
      <c r="J69" s="32">
        <f>IFERROR(SQRT((1-I69^2)/U69), "X")</f>
        <v>1.0113984673246269E-3</v>
      </c>
      <c r="K69" s="32">
        <f t="shared" si="14"/>
        <v>988.72999347647988</v>
      </c>
      <c r="L69" s="8">
        <v>0</v>
      </c>
      <c r="M69" s="9">
        <v>1</v>
      </c>
      <c r="N69" s="8">
        <v>0</v>
      </c>
      <c r="O69" s="9">
        <v>0</v>
      </c>
      <c r="P69" s="9">
        <v>1</v>
      </c>
      <c r="Q69" s="9">
        <v>0</v>
      </c>
      <c r="R69" s="9">
        <v>0</v>
      </c>
      <c r="S69" s="8">
        <v>964279</v>
      </c>
      <c r="T69" s="9">
        <f>8+23+92+16+5+1+1+1+0</f>
        <v>147</v>
      </c>
      <c r="U69" s="9">
        <f t="shared" si="15"/>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16">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W69+X69+6</f>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41</v>
      </c>
      <c r="CZ69" s="33" t="s">
        <v>85</v>
      </c>
    </row>
    <row r="70" spans="1:104" x14ac:dyDescent="0.25">
      <c r="A70">
        <v>69</v>
      </c>
      <c r="B70">
        <v>5</v>
      </c>
      <c r="C70" s="24" t="s">
        <v>128</v>
      </c>
      <c r="D70" s="12">
        <v>7.19</v>
      </c>
      <c r="E70" s="13">
        <v>0.1</v>
      </c>
      <c r="F70" s="7">
        <f t="shared" si="11"/>
        <v>71.900000000000006</v>
      </c>
      <c r="G70" s="7">
        <f t="shared" si="12"/>
        <v>7.0900000000000007</v>
      </c>
      <c r="H70" s="15">
        <f t="shared" si="13"/>
        <v>7.29</v>
      </c>
      <c r="I70" s="11">
        <f>IFERROR(F70/SQRT(F70^2+U70), "X")</f>
        <v>7.3029759659608812E-2</v>
      </c>
      <c r="J70" s="32">
        <f>IFERROR(SQRT((1-I70^2)/U70), "X")</f>
        <v>1.0157129298972018E-3</v>
      </c>
      <c r="K70" s="32">
        <f t="shared" si="14"/>
        <v>984.53014682131493</v>
      </c>
      <c r="L70" s="8">
        <v>0</v>
      </c>
      <c r="M70" s="9">
        <v>1</v>
      </c>
      <c r="N70" s="8">
        <v>0</v>
      </c>
      <c r="O70" s="9">
        <v>0</v>
      </c>
      <c r="P70" s="9">
        <v>1</v>
      </c>
      <c r="Q70" s="9">
        <v>0</v>
      </c>
      <c r="R70" s="9">
        <v>0</v>
      </c>
      <c r="S70" s="8">
        <v>964279</v>
      </c>
      <c r="T70" s="9">
        <f>8+23+92+16+5+1+1+1+1</f>
        <v>148</v>
      </c>
      <c r="U70" s="9">
        <f t="shared" si="15"/>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16"/>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W70+X70+6</f>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41</v>
      </c>
      <c r="CZ70" s="33" t="s">
        <v>85</v>
      </c>
    </row>
    <row r="71" spans="1:104" x14ac:dyDescent="0.25">
      <c r="A71">
        <v>70</v>
      </c>
      <c r="B71">
        <v>5</v>
      </c>
      <c r="C71" s="24" t="s">
        <v>128</v>
      </c>
      <c r="D71" s="12">
        <v>7.4</v>
      </c>
      <c r="E71" s="13">
        <v>7.0000000000000007E-2</v>
      </c>
      <c r="F71" s="7">
        <f t="shared" si="11"/>
        <v>105.71428571428571</v>
      </c>
      <c r="G71" s="7">
        <f t="shared" si="12"/>
        <v>7.33</v>
      </c>
      <c r="H71" s="15">
        <f t="shared" si="13"/>
        <v>7.4700000000000006</v>
      </c>
      <c r="I71" s="11">
        <f>IFERROR(F71/SQRT(F71^2+U71), "X")</f>
        <v>0.1070442492936699</v>
      </c>
      <c r="J71" s="32">
        <f>IFERROR(SQRT((1-I71^2)/U71), "X")</f>
        <v>1.0125807365617423E-3</v>
      </c>
      <c r="K71" s="32">
        <f t="shared" si="14"/>
        <v>987.57557189517479</v>
      </c>
      <c r="L71" s="8">
        <v>0</v>
      </c>
      <c r="M71" s="9">
        <v>1</v>
      </c>
      <c r="N71" s="8">
        <v>0</v>
      </c>
      <c r="O71" s="9">
        <v>0</v>
      </c>
      <c r="P71" s="9">
        <v>1</v>
      </c>
      <c r="Q71" s="9">
        <v>0</v>
      </c>
      <c r="R71" s="9">
        <v>0</v>
      </c>
      <c r="S71" s="8">
        <v>964279</v>
      </c>
      <c r="T71" s="9">
        <f>9+23+92+16+5+1+1+1+0</f>
        <v>148</v>
      </c>
      <c r="U71" s="9">
        <f t="shared" si="15"/>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16"/>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W71+X71+6</f>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41</v>
      </c>
      <c r="CZ71" s="33" t="s">
        <v>85</v>
      </c>
    </row>
    <row r="72" spans="1:104" x14ac:dyDescent="0.25">
      <c r="A72">
        <v>71</v>
      </c>
      <c r="B72">
        <v>5</v>
      </c>
      <c r="C72" s="24" t="s">
        <v>128</v>
      </c>
      <c r="D72" s="12">
        <v>6.45</v>
      </c>
      <c r="E72" s="13">
        <v>0.1</v>
      </c>
      <c r="F72" s="7">
        <f t="shared" si="11"/>
        <v>64.5</v>
      </c>
      <c r="G72" s="7">
        <f t="shared" si="12"/>
        <v>6.3500000000000005</v>
      </c>
      <c r="H72" s="15">
        <f t="shared" si="13"/>
        <v>6.55</v>
      </c>
      <c r="I72" s="11">
        <f>IFERROR(F72/SQRT(F72^2+U72), "X")</f>
        <v>6.554765504121858E-2</v>
      </c>
      <c r="J72" s="32">
        <f>IFERROR(SQRT((1-I72^2)/U72), "X")</f>
        <v>1.0162427138173424E-3</v>
      </c>
      <c r="K72" s="32">
        <f t="shared" si="14"/>
        <v>984.01689518015894</v>
      </c>
      <c r="L72" s="8">
        <v>0</v>
      </c>
      <c r="M72" s="9">
        <v>1</v>
      </c>
      <c r="N72" s="8">
        <v>0</v>
      </c>
      <c r="O72" s="9">
        <v>0</v>
      </c>
      <c r="P72" s="9">
        <v>1</v>
      </c>
      <c r="Q72" s="9">
        <v>0</v>
      </c>
      <c r="R72" s="9">
        <v>0</v>
      </c>
      <c r="S72" s="8">
        <v>964279</v>
      </c>
      <c r="T72" s="9">
        <f>9+23+92+16+5+1+1+1+1</f>
        <v>149</v>
      </c>
      <c r="U72" s="9">
        <f t="shared" si="15"/>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16"/>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W72+X72+6</f>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41</v>
      </c>
      <c r="CZ72" s="33" t="s">
        <v>85</v>
      </c>
    </row>
    <row r="73" spans="1:104" x14ac:dyDescent="0.25">
      <c r="A73">
        <v>72</v>
      </c>
      <c r="B73">
        <v>5</v>
      </c>
      <c r="C73" s="24" t="s">
        <v>128</v>
      </c>
      <c r="D73" s="12">
        <v>8.01</v>
      </c>
      <c r="E73" s="13">
        <v>1.17</v>
      </c>
      <c r="F73" s="7">
        <f t="shared" si="11"/>
        <v>6.8461538461538467</v>
      </c>
      <c r="G73" s="7">
        <f t="shared" si="12"/>
        <v>6.84</v>
      </c>
      <c r="H73" s="15">
        <f t="shared" si="13"/>
        <v>9.18</v>
      </c>
      <c r="I73" s="11">
        <f>IFERROR(F73/SQRT(F73^2+U73), "X")</f>
        <v>6.9447151564347356E-3</v>
      </c>
      <c r="J73" s="32">
        <f>IFERROR(SQRT((1-I73^2)/U73), "X")</f>
        <v>1.0143965958837253E-3</v>
      </c>
      <c r="K73" s="32">
        <f t="shared" si="14"/>
        <v>985.8077245703065</v>
      </c>
      <c r="L73" s="8">
        <v>0</v>
      </c>
      <c r="M73" s="9">
        <v>1</v>
      </c>
      <c r="N73" s="8">
        <v>0</v>
      </c>
      <c r="O73" s="9">
        <v>0</v>
      </c>
      <c r="P73" s="9">
        <v>1</v>
      </c>
      <c r="Q73" s="9">
        <v>0</v>
      </c>
      <c r="R73" s="9">
        <v>0</v>
      </c>
      <c r="S73" s="8">
        <v>971893</v>
      </c>
      <c r="T73" s="9">
        <f>6+23+92+0+0+1+0+0</f>
        <v>122</v>
      </c>
      <c r="U73" s="9">
        <f t="shared" si="15"/>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16"/>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W73+X73+6</f>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41</v>
      </c>
      <c r="CZ73" s="33" t="s">
        <v>85</v>
      </c>
    </row>
    <row r="74" spans="1:104" x14ac:dyDescent="0.25">
      <c r="A74">
        <v>73</v>
      </c>
      <c r="B74">
        <v>5</v>
      </c>
      <c r="C74" s="24" t="s">
        <v>128</v>
      </c>
      <c r="D74" s="12">
        <v>7.09</v>
      </c>
      <c r="E74" s="13">
        <v>0.85</v>
      </c>
      <c r="F74" s="7">
        <f t="shared" si="11"/>
        <v>8.3411764705882359</v>
      </c>
      <c r="G74" s="7">
        <f t="shared" si="12"/>
        <v>6.24</v>
      </c>
      <c r="H74" s="15">
        <f t="shared" si="13"/>
        <v>7.9399999999999995</v>
      </c>
      <c r="I74" s="11">
        <f>IFERROR(F74/SQRT(F74^2+U74), "X")</f>
        <v>8.4946221700158073E-3</v>
      </c>
      <c r="J74" s="32">
        <f>IFERROR(SQRT((1-I74^2)/U74), "X")</f>
        <v>1.01839616988906E-3</v>
      </c>
      <c r="K74" s="32">
        <f t="shared" si="14"/>
        <v>981.93613602154062</v>
      </c>
      <c r="L74" s="8">
        <v>0</v>
      </c>
      <c r="M74" s="9">
        <v>1</v>
      </c>
      <c r="N74" s="8">
        <v>0</v>
      </c>
      <c r="O74" s="9">
        <v>0</v>
      </c>
      <c r="P74" s="9">
        <v>1</v>
      </c>
      <c r="Q74" s="9">
        <v>0</v>
      </c>
      <c r="R74" s="9">
        <v>0</v>
      </c>
      <c r="S74" s="8">
        <v>964279</v>
      </c>
      <c r="T74" s="9">
        <f>10+23+92+16+5+1+1+1</f>
        <v>149</v>
      </c>
      <c r="U74" s="9">
        <f t="shared" si="15"/>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16"/>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W74+X74+6</f>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41</v>
      </c>
      <c r="CZ74" s="33" t="s">
        <v>85</v>
      </c>
    </row>
    <row r="75" spans="1:104" x14ac:dyDescent="0.25">
      <c r="A75">
        <v>74</v>
      </c>
      <c r="B75">
        <v>5</v>
      </c>
      <c r="C75" s="24" t="s">
        <v>128</v>
      </c>
      <c r="D75" s="12">
        <v>7.08</v>
      </c>
      <c r="E75" s="13">
        <v>0.85</v>
      </c>
      <c r="F75" s="7">
        <f t="shared" si="11"/>
        <v>8.329411764705883</v>
      </c>
      <c r="G75" s="7">
        <f t="shared" si="12"/>
        <v>6.23</v>
      </c>
      <c r="H75" s="15">
        <f t="shared" si="13"/>
        <v>7.93</v>
      </c>
      <c r="I75" s="11">
        <f>IFERROR(F75/SQRT(F75^2+U75), "X")</f>
        <v>8.4826463001277368E-3</v>
      </c>
      <c r="J75" s="32">
        <f>IFERROR(SQRT((1-I75^2)/U75), "X")</f>
        <v>1.018396801569008E-3</v>
      </c>
      <c r="K75" s="32">
        <f t="shared" si="14"/>
        <v>981.9355269570126</v>
      </c>
      <c r="L75" s="8">
        <v>0</v>
      </c>
      <c r="M75" s="9">
        <v>1</v>
      </c>
      <c r="N75" s="8">
        <v>0</v>
      </c>
      <c r="O75" s="9">
        <v>0</v>
      </c>
      <c r="P75" s="9">
        <v>1</v>
      </c>
      <c r="Q75" s="9">
        <v>0</v>
      </c>
      <c r="R75" s="9">
        <v>0</v>
      </c>
      <c r="S75" s="8">
        <v>964279</v>
      </c>
      <c r="T75" s="9">
        <f>11+23+92+16+5+1+1+1</f>
        <v>150</v>
      </c>
      <c r="U75" s="9">
        <f t="shared" si="15"/>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16"/>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W75+X75+6</f>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41</v>
      </c>
      <c r="CZ75" s="33" t="s">
        <v>85</v>
      </c>
    </row>
    <row r="76" spans="1:104" s="50" customFormat="1" x14ac:dyDescent="0.25">
      <c r="A76" s="50">
        <v>75</v>
      </c>
      <c r="B76" s="50">
        <v>5</v>
      </c>
      <c r="C76" s="51" t="s">
        <v>128</v>
      </c>
      <c r="D76" s="52">
        <v>6.22</v>
      </c>
      <c r="E76" s="53">
        <v>0.9</v>
      </c>
      <c r="F76" s="54">
        <f t="shared" si="11"/>
        <v>6.9111111111111105</v>
      </c>
      <c r="G76" s="54">
        <f t="shared" si="12"/>
        <v>5.3199999999999994</v>
      </c>
      <c r="H76" s="55">
        <f t="shared" si="13"/>
        <v>7.12</v>
      </c>
      <c r="I76" s="56">
        <f>IFERROR(F76/SQRT(F76^2+U76), "X")</f>
        <v>7.0383359948511404E-3</v>
      </c>
      <c r="J76" s="57">
        <f>IFERROR(SQRT((1-I76^2)/U76), "X")</f>
        <v>1.0184087452356956E-3</v>
      </c>
      <c r="K76" s="57">
        <f t="shared" si="14"/>
        <v>981.92401103995314</v>
      </c>
      <c r="L76" s="58">
        <v>0</v>
      </c>
      <c r="M76" s="59">
        <v>1</v>
      </c>
      <c r="N76" s="58">
        <v>0</v>
      </c>
      <c r="O76" s="59">
        <v>0</v>
      </c>
      <c r="P76" s="59">
        <v>1</v>
      </c>
      <c r="Q76" s="59">
        <v>0</v>
      </c>
      <c r="R76" s="59">
        <v>0</v>
      </c>
      <c r="S76" s="58">
        <v>964279</v>
      </c>
      <c r="T76" s="59">
        <f>12+23+92+16+5+1+1+1</f>
        <v>151</v>
      </c>
      <c r="U76" s="59">
        <f t="shared" si="15"/>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16"/>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W76+X76+6</f>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41</v>
      </c>
      <c r="CU76" s="66"/>
      <c r="CZ76" s="33" t="s">
        <v>85</v>
      </c>
    </row>
    <row r="77" spans="1:104" x14ac:dyDescent="0.25">
      <c r="A77">
        <v>76</v>
      </c>
      <c r="B77">
        <v>6</v>
      </c>
      <c r="C77" s="24" t="s">
        <v>129</v>
      </c>
      <c r="D77" s="12">
        <v>1.6</v>
      </c>
      <c r="E77" s="13">
        <f>D77/F77</f>
        <v>2.5330082639394611</v>
      </c>
      <c r="F77" s="7">
        <v>0.63166</v>
      </c>
      <c r="G77" s="7">
        <f t="shared" si="12"/>
        <v>-0.93300826393946101</v>
      </c>
      <c r="H77" s="15">
        <f t="shared" si="13"/>
        <v>4.1330082639394607</v>
      </c>
      <c r="I77" s="11">
        <f>IFERROR(F77/SQRT(F77^2+U77), "X")</f>
        <v>2.1204298527480476E-2</v>
      </c>
      <c r="J77" s="32">
        <f>IFERROR(SQRT((1-I77^2)/U77), "X")</f>
        <v>3.3569164625717123E-2</v>
      </c>
      <c r="K77" s="32">
        <f t="shared" si="14"/>
        <v>29.789242930218954</v>
      </c>
      <c r="L77" s="8">
        <v>1</v>
      </c>
      <c r="M77" s="9">
        <v>0</v>
      </c>
      <c r="N77" s="8">
        <v>0</v>
      </c>
      <c r="O77" s="9">
        <v>1</v>
      </c>
      <c r="P77" s="9">
        <v>0</v>
      </c>
      <c r="Q77" s="9">
        <v>0</v>
      </c>
      <c r="R77" s="9">
        <v>0</v>
      </c>
      <c r="S77" s="8">
        <v>894</v>
      </c>
      <c r="T77" s="9">
        <v>6</v>
      </c>
      <c r="U77" s="9">
        <f t="shared" si="15"/>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25</v>
      </c>
      <c r="CZ77" s="33" t="s">
        <v>85</v>
      </c>
    </row>
    <row r="78" spans="1:104" x14ac:dyDescent="0.25">
      <c r="A78">
        <v>77</v>
      </c>
      <c r="B78">
        <v>6</v>
      </c>
      <c r="C78" s="24" t="s">
        <v>129</v>
      </c>
      <c r="D78" s="12">
        <v>12.7</v>
      </c>
      <c r="E78" s="13">
        <f>D78/F78</f>
        <v>2.2898561177022105</v>
      </c>
      <c r="F78" s="7">
        <v>5.5461999999999998</v>
      </c>
      <c r="G78" s="7">
        <f t="shared" si="12"/>
        <v>10.410143882297788</v>
      </c>
      <c r="H78" s="15">
        <f t="shared" si="13"/>
        <v>14.98985611770221</v>
      </c>
      <c r="I78" s="11">
        <f>IFERROR(F78/SQRT(F78^2+U78), "X")</f>
        <v>0.18307577644744008</v>
      </c>
      <c r="J78" s="32">
        <f>IFERROR(SQRT((1-I78^2)/U78), "X")</f>
        <v>3.3009227299311251E-2</v>
      </c>
      <c r="K78" s="32">
        <f t="shared" si="14"/>
        <v>30.294559485821875</v>
      </c>
      <c r="L78" s="8">
        <v>1</v>
      </c>
      <c r="M78" s="9">
        <v>0</v>
      </c>
      <c r="N78" s="8">
        <v>0</v>
      </c>
      <c r="O78" s="9">
        <v>1</v>
      </c>
      <c r="P78" s="9">
        <v>0</v>
      </c>
      <c r="Q78" s="9">
        <v>0</v>
      </c>
      <c r="R78" s="9">
        <v>0</v>
      </c>
      <c r="S78" s="8">
        <v>894</v>
      </c>
      <c r="T78" s="9">
        <v>6</v>
      </c>
      <c r="U78" s="9">
        <f t="shared" si="15"/>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25</v>
      </c>
      <c r="CZ78" s="33" t="s">
        <v>85</v>
      </c>
    </row>
    <row r="79" spans="1:104" x14ac:dyDescent="0.25">
      <c r="A79">
        <v>78</v>
      </c>
      <c r="B79">
        <v>6</v>
      </c>
      <c r="C79" s="24" t="s">
        <v>129</v>
      </c>
      <c r="D79" s="12">
        <v>10.7</v>
      </c>
      <c r="E79" s="13">
        <f>D79/F79</f>
        <v>0.82090468299269626</v>
      </c>
      <c r="F79" s="7">
        <v>13.0344</v>
      </c>
      <c r="G79" s="7">
        <f t="shared" si="12"/>
        <v>9.8790953170073035</v>
      </c>
      <c r="H79" s="15">
        <f t="shared" si="13"/>
        <v>11.520904682992695</v>
      </c>
      <c r="I79" s="11">
        <f>IFERROR(F79/SQRT(F79^2+U79), "X")</f>
        <v>0.40093595358979528</v>
      </c>
      <c r="J79" s="32">
        <f>IFERROR(SQRT((1-I79^2)/U79), "X")</f>
        <v>3.0759831951589284E-2</v>
      </c>
      <c r="K79" s="32">
        <f t="shared" si="14"/>
        <v>32.509930534530518</v>
      </c>
      <c r="L79" s="8">
        <v>1</v>
      </c>
      <c r="M79" s="9">
        <v>0</v>
      </c>
      <c r="N79" s="8">
        <v>0</v>
      </c>
      <c r="O79" s="9">
        <v>1</v>
      </c>
      <c r="P79" s="9">
        <v>0</v>
      </c>
      <c r="Q79" s="9">
        <v>0</v>
      </c>
      <c r="R79" s="9">
        <v>0</v>
      </c>
      <c r="S79" s="8">
        <v>894</v>
      </c>
      <c r="T79" s="9">
        <v>6</v>
      </c>
      <c r="U79" s="9">
        <f t="shared" si="15"/>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25</v>
      </c>
      <c r="CZ79" s="33" t="s">
        <v>85</v>
      </c>
    </row>
    <row r="80" spans="1:104" s="50" customFormat="1" x14ac:dyDescent="0.25">
      <c r="A80" s="50">
        <v>79</v>
      </c>
      <c r="B80" s="50">
        <v>6</v>
      </c>
      <c r="C80" s="51" t="s">
        <v>129</v>
      </c>
      <c r="D80" s="52">
        <v>16.7</v>
      </c>
      <c r="E80" s="53">
        <f>D80/F80</f>
        <v>0.82927798192471935</v>
      </c>
      <c r="F80" s="54">
        <v>20.138000000000002</v>
      </c>
      <c r="G80" s="54">
        <f t="shared" si="12"/>
        <v>15.870722018075281</v>
      </c>
      <c r="H80" s="55">
        <f t="shared" si="13"/>
        <v>17.529277981924718</v>
      </c>
      <c r="I80" s="56">
        <f>IFERROR(F80/SQRT(F80^2+U80), "X")</f>
        <v>0.56013730963505137</v>
      </c>
      <c r="J80" s="57">
        <f>IFERROR(SQRT((1-I80^2)/U80), "X")</f>
        <v>2.7814942379335152E-2</v>
      </c>
      <c r="K80" s="57">
        <f t="shared" si="14"/>
        <v>35.951899031900943</v>
      </c>
      <c r="L80" s="58">
        <v>1</v>
      </c>
      <c r="M80" s="59">
        <v>0</v>
      </c>
      <c r="N80" s="58">
        <v>0</v>
      </c>
      <c r="O80" s="59">
        <v>1</v>
      </c>
      <c r="P80" s="59">
        <v>0</v>
      </c>
      <c r="Q80" s="59">
        <v>0</v>
      </c>
      <c r="R80" s="59">
        <v>0</v>
      </c>
      <c r="S80" s="58">
        <v>894</v>
      </c>
      <c r="T80" s="59">
        <v>6</v>
      </c>
      <c r="U80" s="59">
        <f t="shared" si="15"/>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25</v>
      </c>
      <c r="CU80" s="66"/>
      <c r="CZ80" s="33" t="s">
        <v>85</v>
      </c>
    </row>
    <row r="81" spans="1:104" x14ac:dyDescent="0.25">
      <c r="A81">
        <v>80</v>
      </c>
      <c r="B81">
        <v>7</v>
      </c>
      <c r="C81" s="24" t="s">
        <v>131</v>
      </c>
      <c r="D81" s="12">
        <v>4.6028263992595297</v>
      </c>
      <c r="E81" s="13">
        <v>6.137101865679373E-2</v>
      </c>
      <c r="F81" s="7">
        <v>75</v>
      </c>
      <c r="G81" s="7">
        <f t="shared" si="12"/>
        <v>4.541455380602736</v>
      </c>
      <c r="H81" s="15">
        <f t="shared" si="13"/>
        <v>4.6641974179163235</v>
      </c>
      <c r="I81" s="11">
        <f>IFERROR(F81/SQRT(F81^2+U81), "X")</f>
        <v>0.28534648402565804</v>
      </c>
      <c r="J81" s="32">
        <f>IFERROR(SQRT((1-I81^2)/U81), "X")</f>
        <v>3.8046197870087737E-3</v>
      </c>
      <c r="K81" s="32">
        <f t="shared" si="14"/>
        <v>262.83835336571411</v>
      </c>
      <c r="L81" s="8">
        <v>1</v>
      </c>
      <c r="M81" s="9">
        <v>0</v>
      </c>
      <c r="N81" s="8">
        <v>0</v>
      </c>
      <c r="O81" s="9">
        <v>0</v>
      </c>
      <c r="P81" s="9">
        <v>0</v>
      </c>
      <c r="Q81" s="9">
        <v>0</v>
      </c>
      <c r="R81" s="9">
        <v>1</v>
      </c>
      <c r="S81" s="8">
        <v>63471</v>
      </c>
      <c r="T81" s="9">
        <v>11</v>
      </c>
      <c r="U81" s="9">
        <f t="shared" si="15"/>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25</v>
      </c>
      <c r="CZ81" s="33" t="s">
        <v>85</v>
      </c>
    </row>
    <row r="82" spans="1:104" x14ac:dyDescent="0.25">
      <c r="A82">
        <v>81</v>
      </c>
      <c r="B82">
        <v>7</v>
      </c>
      <c r="C82" s="24" t="s">
        <v>131</v>
      </c>
      <c r="D82" s="12">
        <v>4.6028263992595297</v>
      </c>
      <c r="E82" s="13">
        <v>7.7750445933438009E-2</v>
      </c>
      <c r="F82" s="7">
        <v>59.2</v>
      </c>
      <c r="G82" s="7">
        <f t="shared" si="12"/>
        <v>4.525075953326092</v>
      </c>
      <c r="H82" s="15">
        <f t="shared" si="13"/>
        <v>4.6805768451929675</v>
      </c>
      <c r="I82" s="11">
        <f>IFERROR(F82/SQRT(F82^2+U82), "X")</f>
        <v>0.28123074336448528</v>
      </c>
      <c r="J82" s="32">
        <f>IFERROR(SQRT((1-I82^2)/U82), "X")</f>
        <v>4.7505193135892777E-3</v>
      </c>
      <c r="K82" s="32">
        <f t="shared" si="14"/>
        <v>210.50330163681519</v>
      </c>
      <c r="L82" s="8">
        <v>1</v>
      </c>
      <c r="M82" s="9">
        <v>0</v>
      </c>
      <c r="N82" s="8">
        <v>0</v>
      </c>
      <c r="O82" s="9">
        <v>0</v>
      </c>
      <c r="P82" s="9">
        <v>0</v>
      </c>
      <c r="Q82" s="9">
        <v>0</v>
      </c>
      <c r="R82" s="9">
        <v>1</v>
      </c>
      <c r="S82" s="8">
        <v>40819</v>
      </c>
      <c r="T82" s="9">
        <v>11</v>
      </c>
      <c r="U82" s="9">
        <f t="shared" si="15"/>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25</v>
      </c>
      <c r="CZ82" s="33" t="s">
        <v>85</v>
      </c>
    </row>
    <row r="83" spans="1:104" s="50" customFormat="1" x14ac:dyDescent="0.25">
      <c r="A83" s="50">
        <v>82</v>
      </c>
      <c r="B83" s="50">
        <v>7</v>
      </c>
      <c r="C83" s="51" t="s">
        <v>131</v>
      </c>
      <c r="D83" s="52">
        <v>4.6028263992595297</v>
      </c>
      <c r="E83" s="53">
        <v>9.2210211671309453E-2</v>
      </c>
      <c r="F83" s="54">
        <v>49.916666666666657</v>
      </c>
      <c r="G83" s="54">
        <f t="shared" si="12"/>
        <v>4.5106161875882202</v>
      </c>
      <c r="H83" s="55">
        <f t="shared" si="13"/>
        <v>4.6950366109308392</v>
      </c>
      <c r="I83" s="56">
        <f>IFERROR(F83/SQRT(F83^2+U83), "X")</f>
        <v>0.31487260047577154</v>
      </c>
      <c r="J83" s="57">
        <f>IFERROR(SQRT((1-I83^2)/U83), "X")</f>
        <v>6.3079652849904163E-3</v>
      </c>
      <c r="K83" s="57">
        <f t="shared" si="14"/>
        <v>158.52972469259862</v>
      </c>
      <c r="L83" s="58">
        <v>1</v>
      </c>
      <c r="M83" s="59">
        <v>0</v>
      </c>
      <c r="N83" s="58">
        <v>0</v>
      </c>
      <c r="O83" s="59">
        <v>0</v>
      </c>
      <c r="P83" s="59">
        <v>0</v>
      </c>
      <c r="Q83" s="59">
        <v>0</v>
      </c>
      <c r="R83" s="59">
        <v>1</v>
      </c>
      <c r="S83" s="58">
        <v>22652</v>
      </c>
      <c r="T83" s="59">
        <v>11</v>
      </c>
      <c r="U83" s="59">
        <f t="shared" si="15"/>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25</v>
      </c>
      <c r="CU83" s="66"/>
      <c r="CZ83" s="33" t="s">
        <v>85</v>
      </c>
    </row>
    <row r="84" spans="1:104" x14ac:dyDescent="0.25">
      <c r="A84">
        <v>83</v>
      </c>
      <c r="B84">
        <v>8</v>
      </c>
      <c r="C84" s="24" t="s">
        <v>17</v>
      </c>
      <c r="D84" s="12">
        <v>12.1</v>
      </c>
      <c r="E84" s="13">
        <v>0.1</v>
      </c>
      <c r="F84" s="7">
        <f t="shared" ref="F84:F99" si="17">D84/E84</f>
        <v>120.99999999999999</v>
      </c>
      <c r="G84" s="7">
        <f t="shared" si="12"/>
        <v>12</v>
      </c>
      <c r="H84" s="15">
        <f t="shared" si="13"/>
        <v>12.2</v>
      </c>
      <c r="I84" s="11">
        <f>IFERROR(F84/SQRT(F84^2+U84), "X")</f>
        <v>0.53580225874082865</v>
      </c>
      <c r="J84" s="32">
        <f>IFERROR(SQRT((1-I84^2)/U84), "X")</f>
        <v>4.428117840833295E-3</v>
      </c>
      <c r="K84" s="32">
        <f t="shared" si="14"/>
        <v>225.82958176465723</v>
      </c>
      <c r="L84" s="8">
        <v>1</v>
      </c>
      <c r="M84" s="9">
        <v>0</v>
      </c>
      <c r="N84" s="8">
        <v>0</v>
      </c>
      <c r="O84" s="9">
        <v>0</v>
      </c>
      <c r="P84" s="9">
        <v>0</v>
      </c>
      <c r="Q84" s="9">
        <v>1</v>
      </c>
      <c r="R84" s="9">
        <v>0</v>
      </c>
      <c r="S84" s="8">
        <v>36369</v>
      </c>
      <c r="T84" s="9">
        <v>10</v>
      </c>
      <c r="U84" s="9">
        <f t="shared" si="15"/>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18">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34</v>
      </c>
      <c r="CZ84" s="33" t="s">
        <v>85</v>
      </c>
    </row>
    <row r="85" spans="1:104" x14ac:dyDescent="0.25">
      <c r="A85">
        <v>84</v>
      </c>
      <c r="B85">
        <v>8</v>
      </c>
      <c r="C85" s="24" t="s">
        <v>17</v>
      </c>
      <c r="D85" s="12">
        <v>14.5</v>
      </c>
      <c r="E85" s="13">
        <v>0.2</v>
      </c>
      <c r="F85" s="7">
        <f t="shared" si="17"/>
        <v>72.5</v>
      </c>
      <c r="G85" s="7">
        <f t="shared" si="12"/>
        <v>14.3</v>
      </c>
      <c r="H85" s="15">
        <f t="shared" si="13"/>
        <v>14.7</v>
      </c>
      <c r="I85" s="11">
        <f>IFERROR(F85/SQRT(F85^2+U85), "X")</f>
        <v>0.46997485226817143</v>
      </c>
      <c r="J85" s="32">
        <f>IFERROR(SQRT((1-I85^2)/U85), "X")</f>
        <v>6.4824117554230553E-3</v>
      </c>
      <c r="K85" s="32">
        <f t="shared" si="14"/>
        <v>154.26357314674127</v>
      </c>
      <c r="L85" s="8">
        <v>1</v>
      </c>
      <c r="M85" s="9">
        <v>0</v>
      </c>
      <c r="N85" s="8">
        <v>0</v>
      </c>
      <c r="O85" s="9">
        <v>0</v>
      </c>
      <c r="P85" s="9">
        <v>0</v>
      </c>
      <c r="Q85" s="9">
        <v>1</v>
      </c>
      <c r="R85" s="9">
        <v>0</v>
      </c>
      <c r="S85" s="8">
        <v>18552</v>
      </c>
      <c r="T85" s="9">
        <v>10</v>
      </c>
      <c r="U85" s="9">
        <f t="shared" si="15"/>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18"/>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34</v>
      </c>
      <c r="CZ85" s="33" t="s">
        <v>85</v>
      </c>
    </row>
    <row r="86" spans="1:104" x14ac:dyDescent="0.25">
      <c r="A86">
        <v>85</v>
      </c>
      <c r="B86">
        <v>8</v>
      </c>
      <c r="C86" s="24" t="s">
        <v>17</v>
      </c>
      <c r="D86" s="12">
        <v>15.4</v>
      </c>
      <c r="E86" s="13">
        <v>0.2</v>
      </c>
      <c r="F86" s="7">
        <f t="shared" si="17"/>
        <v>77</v>
      </c>
      <c r="G86" s="7">
        <f t="shared" si="12"/>
        <v>15.200000000000001</v>
      </c>
      <c r="H86" s="15">
        <f t="shared" si="13"/>
        <v>15.6</v>
      </c>
      <c r="I86" s="11">
        <f>IFERROR(F86/SQRT(F86^2+U86), "X")</f>
        <v>0.49224647486232498</v>
      </c>
      <c r="J86" s="32">
        <f>IFERROR(SQRT((1-I86^2)/U86), "X")</f>
        <v>6.3928113618483759E-3</v>
      </c>
      <c r="K86" s="32">
        <f t="shared" si="14"/>
        <v>156.42570121306795</v>
      </c>
      <c r="L86" s="8">
        <v>1</v>
      </c>
      <c r="M86" s="9">
        <v>0</v>
      </c>
      <c r="N86" s="8">
        <v>0</v>
      </c>
      <c r="O86" s="9">
        <v>0</v>
      </c>
      <c r="P86" s="9">
        <v>0</v>
      </c>
      <c r="Q86" s="9">
        <v>1</v>
      </c>
      <c r="R86" s="9">
        <v>0</v>
      </c>
      <c r="S86" s="8">
        <v>18552</v>
      </c>
      <c r="T86" s="9">
        <v>11</v>
      </c>
      <c r="U86" s="9">
        <f t="shared" si="15"/>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18"/>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34</v>
      </c>
      <c r="CZ86" s="33" t="s">
        <v>85</v>
      </c>
    </row>
    <row r="87" spans="1:104" s="50" customFormat="1" x14ac:dyDescent="0.25">
      <c r="A87" s="50">
        <v>86</v>
      </c>
      <c r="B87" s="50">
        <v>8</v>
      </c>
      <c r="C87" s="51" t="s">
        <v>17</v>
      </c>
      <c r="D87" s="52">
        <v>7.1</v>
      </c>
      <c r="E87" s="53">
        <v>0.4</v>
      </c>
      <c r="F87" s="54">
        <f t="shared" si="17"/>
        <v>17.749999999999996</v>
      </c>
      <c r="G87" s="54">
        <f t="shared" si="12"/>
        <v>6.6999999999999993</v>
      </c>
      <c r="H87" s="55">
        <f t="shared" si="13"/>
        <v>7.5</v>
      </c>
      <c r="I87" s="56">
        <f>IFERROR(F87/SQRT(F87^2+U87), "X")</f>
        <v>0.12250395627520262</v>
      </c>
      <c r="J87" s="57">
        <f>IFERROR(SQRT((1-I87^2)/U87), "X")</f>
        <v>6.9016313394480366E-3</v>
      </c>
      <c r="K87" s="57">
        <f t="shared" si="14"/>
        <v>144.89327969233079</v>
      </c>
      <c r="L87" s="58">
        <v>1</v>
      </c>
      <c r="M87" s="59">
        <v>0</v>
      </c>
      <c r="N87" s="58">
        <v>0</v>
      </c>
      <c r="O87" s="59">
        <v>0</v>
      </c>
      <c r="P87" s="59">
        <v>0</v>
      </c>
      <c r="Q87" s="59">
        <v>1</v>
      </c>
      <c r="R87" s="59">
        <v>0</v>
      </c>
      <c r="S87" s="58">
        <v>20690</v>
      </c>
      <c r="T87" s="59">
        <v>10</v>
      </c>
      <c r="U87" s="59">
        <f t="shared" si="15"/>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18"/>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34</v>
      </c>
      <c r="CU87" s="66"/>
      <c r="CZ87" s="33" t="s">
        <v>85</v>
      </c>
    </row>
    <row r="88" spans="1:104" x14ac:dyDescent="0.25">
      <c r="A88">
        <v>87</v>
      </c>
      <c r="B88">
        <v>9</v>
      </c>
      <c r="C88" s="24" t="s">
        <v>4</v>
      </c>
      <c r="D88" s="12">
        <v>7.1</v>
      </c>
      <c r="E88" s="13">
        <v>0.2</v>
      </c>
      <c r="F88" s="7">
        <f t="shared" si="17"/>
        <v>35.499999999999993</v>
      </c>
      <c r="G88" s="7">
        <f t="shared" si="12"/>
        <v>6.8999999999999995</v>
      </c>
      <c r="H88" s="15">
        <f t="shared" si="13"/>
        <v>7.3</v>
      </c>
      <c r="I88" s="11">
        <f>IFERROR(F88/SQRT(F88^2+U88), "X")</f>
        <v>0.42671320708183785</v>
      </c>
      <c r="J88" s="32">
        <f>IFERROR(SQRT((1-I88^2)/U88), "X")</f>
        <v>1.2020090340333465E-2</v>
      </c>
      <c r="K88" s="32">
        <f t="shared" si="14"/>
        <v>83.194050268032981</v>
      </c>
      <c r="L88" s="8">
        <v>1</v>
      </c>
      <c r="M88" s="9">
        <v>0</v>
      </c>
      <c r="N88" s="8">
        <v>0</v>
      </c>
      <c r="O88" s="9">
        <v>0</v>
      </c>
      <c r="P88" s="9">
        <v>0</v>
      </c>
      <c r="Q88" s="9">
        <v>1</v>
      </c>
      <c r="R88" s="9">
        <v>0</v>
      </c>
      <c r="S88" s="8">
        <v>5668</v>
      </c>
      <c r="T88" s="9">
        <v>6</v>
      </c>
      <c r="U88" s="9">
        <f t="shared" si="15"/>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19">1-AQ88</f>
        <v>0.45589999999999997</v>
      </c>
      <c r="AS88" t="s">
        <v>98</v>
      </c>
      <c r="AT88" s="39" t="s">
        <v>98</v>
      </c>
      <c r="AU88">
        <v>0</v>
      </c>
      <c r="AV88" s="17">
        <v>1</v>
      </c>
      <c r="AW88">
        <v>0.58699999999999997</v>
      </c>
      <c r="AX88" s="17">
        <f t="shared" si="18"/>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27</v>
      </c>
      <c r="CZ88" s="33" t="s">
        <v>85</v>
      </c>
    </row>
    <row r="89" spans="1:104" x14ac:dyDescent="0.25">
      <c r="A89">
        <v>88</v>
      </c>
      <c r="B89">
        <v>9</v>
      </c>
      <c r="C89" s="24" t="s">
        <v>4</v>
      </c>
      <c r="D89" s="12">
        <v>7.1</v>
      </c>
      <c r="E89" s="13">
        <v>0.2</v>
      </c>
      <c r="F89" s="7">
        <f t="shared" si="17"/>
        <v>35.499999999999993</v>
      </c>
      <c r="G89" s="7">
        <f t="shared" si="12"/>
        <v>6.8999999999999995</v>
      </c>
      <c r="H89" s="15">
        <f t="shared" si="13"/>
        <v>7.3</v>
      </c>
      <c r="I89" s="11">
        <f>IFERROR(F89/SQRT(F89^2+U89), "X")</f>
        <v>0.42674403673342659</v>
      </c>
      <c r="J89" s="32">
        <f>IFERROR(SQRT((1-I89^2)/U89), "X")</f>
        <v>1.2020958781223286E-2</v>
      </c>
      <c r="K89" s="32">
        <f t="shared" si="14"/>
        <v>83.188040005760442</v>
      </c>
      <c r="L89" s="8">
        <v>1</v>
      </c>
      <c r="M89" s="9">
        <v>0</v>
      </c>
      <c r="N89" s="8">
        <v>0</v>
      </c>
      <c r="O89" s="9">
        <v>0</v>
      </c>
      <c r="P89" s="9">
        <v>0</v>
      </c>
      <c r="Q89" s="9">
        <v>1</v>
      </c>
      <c r="R89" s="9">
        <v>0</v>
      </c>
      <c r="S89" s="8">
        <v>5668</v>
      </c>
      <c r="T89" s="9">
        <v>7</v>
      </c>
      <c r="U89" s="9">
        <f t="shared" si="15"/>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19"/>
        <v>0.45589999999999997</v>
      </c>
      <c r="AS89" t="s">
        <v>98</v>
      </c>
      <c r="AT89" s="39" t="s">
        <v>98</v>
      </c>
      <c r="AU89">
        <v>0</v>
      </c>
      <c r="AV89" s="17">
        <v>1</v>
      </c>
      <c r="AW89">
        <v>0.58699999999999997</v>
      </c>
      <c r="AX89" s="17">
        <f t="shared" si="18"/>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27</v>
      </c>
      <c r="CZ89" s="33" t="s">
        <v>85</v>
      </c>
    </row>
    <row r="90" spans="1:104" x14ac:dyDescent="0.25">
      <c r="A90">
        <v>89</v>
      </c>
      <c r="B90">
        <v>9</v>
      </c>
      <c r="C90" s="24" t="s">
        <v>4</v>
      </c>
      <c r="D90" s="12">
        <v>-0.7</v>
      </c>
      <c r="E90" s="13">
        <v>0.3</v>
      </c>
      <c r="F90" s="7">
        <f t="shared" si="17"/>
        <v>-2.3333333333333335</v>
      </c>
      <c r="G90" s="7">
        <f t="shared" si="12"/>
        <v>-1</v>
      </c>
      <c r="H90" s="15">
        <f t="shared" si="13"/>
        <v>-0.39999999999999997</v>
      </c>
      <c r="I90" s="11">
        <f>IFERROR(F90/SQRT(F90^2+U90), "X")</f>
        <v>-1.625929627638574E-2</v>
      </c>
      <c r="J90" s="32">
        <f>IFERROR(SQRT((1-I90^2)/U90), "X")</f>
        <v>6.9682698327367442E-3</v>
      </c>
      <c r="K90" s="32">
        <f t="shared" si="14"/>
        <v>143.50764594419505</v>
      </c>
      <c r="L90" s="8">
        <v>1</v>
      </c>
      <c r="M90" s="9">
        <v>0</v>
      </c>
      <c r="N90" s="8">
        <v>0</v>
      </c>
      <c r="O90" s="9">
        <v>0</v>
      </c>
      <c r="P90" s="9">
        <v>0</v>
      </c>
      <c r="Q90" s="9">
        <v>1</v>
      </c>
      <c r="R90" s="9">
        <v>0</v>
      </c>
      <c r="S90" s="8">
        <v>20602</v>
      </c>
      <c r="T90" s="9">
        <v>12</v>
      </c>
      <c r="U90" s="9">
        <f t="shared" si="15"/>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19"/>
        <v>0.45589999999999997</v>
      </c>
      <c r="AS90" t="s">
        <v>98</v>
      </c>
      <c r="AT90" s="39" t="s">
        <v>98</v>
      </c>
      <c r="AU90">
        <v>0</v>
      </c>
      <c r="AV90" s="17">
        <v>1</v>
      </c>
      <c r="AW90">
        <v>0.58699999999999997</v>
      </c>
      <c r="AX90" s="17">
        <f t="shared" si="18"/>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27</v>
      </c>
      <c r="CZ90" s="33" t="s">
        <v>85</v>
      </c>
    </row>
    <row r="91" spans="1:104" x14ac:dyDescent="0.25">
      <c r="A91">
        <v>90</v>
      </c>
      <c r="B91">
        <v>9</v>
      </c>
      <c r="C91" s="24" t="s">
        <v>4</v>
      </c>
      <c r="D91" s="12">
        <v>8.1</v>
      </c>
      <c r="E91" s="13">
        <v>0.3</v>
      </c>
      <c r="F91" s="7">
        <f t="shared" si="17"/>
        <v>27</v>
      </c>
      <c r="G91" s="7">
        <f t="shared" si="12"/>
        <v>7.8</v>
      </c>
      <c r="H91" s="15">
        <f t="shared" si="13"/>
        <v>8.4</v>
      </c>
      <c r="I91" s="11">
        <f>IFERROR(F91/SQRT(F91^2+U91), "X")</f>
        <v>0.48769524889134491</v>
      </c>
      <c r="J91" s="32">
        <f>IFERROR(SQRT((1-I91^2)/U91), "X")</f>
        <v>1.8062786995975737E-2</v>
      </c>
      <c r="K91" s="32">
        <f t="shared" si="14"/>
        <v>55.362442142665635</v>
      </c>
      <c r="L91" s="8">
        <v>1</v>
      </c>
      <c r="M91" s="9">
        <v>0</v>
      </c>
      <c r="N91" s="8">
        <v>0</v>
      </c>
      <c r="O91" s="9">
        <v>0</v>
      </c>
      <c r="P91" s="9">
        <v>0</v>
      </c>
      <c r="Q91" s="9">
        <v>1</v>
      </c>
      <c r="R91" s="9">
        <v>0</v>
      </c>
      <c r="S91" s="8">
        <v>2343</v>
      </c>
      <c r="T91" s="9">
        <v>6</v>
      </c>
      <c r="U91" s="9">
        <f t="shared" si="15"/>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19"/>
        <v>0.45589999999999997</v>
      </c>
      <c r="AS91" t="s">
        <v>98</v>
      </c>
      <c r="AT91" s="39" t="s">
        <v>98</v>
      </c>
      <c r="AU91">
        <v>0</v>
      </c>
      <c r="AV91" s="17">
        <v>1</v>
      </c>
      <c r="AW91">
        <v>0.58699999999999997</v>
      </c>
      <c r="AX91" s="17">
        <f t="shared" si="18"/>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27</v>
      </c>
      <c r="CZ91" s="33" t="s">
        <v>85</v>
      </c>
    </row>
    <row r="92" spans="1:104" x14ac:dyDescent="0.25">
      <c r="A92">
        <v>91</v>
      </c>
      <c r="B92">
        <v>9</v>
      </c>
      <c r="C92" s="24" t="s">
        <v>4</v>
      </c>
      <c r="D92" s="12">
        <v>8.1</v>
      </c>
      <c r="E92" s="13">
        <v>0.3</v>
      </c>
      <c r="F92" s="7">
        <f t="shared" si="17"/>
        <v>27</v>
      </c>
      <c r="G92" s="7">
        <f t="shared" si="12"/>
        <v>7.8</v>
      </c>
      <c r="H92" s="15">
        <f t="shared" si="13"/>
        <v>8.4</v>
      </c>
      <c r="I92" s="11">
        <f>IFERROR(F92/SQRT(F92^2+U92), "X")</f>
        <v>0.48777482713269882</v>
      </c>
      <c r="J92" s="32">
        <f>IFERROR(SQRT((1-I92^2)/U92), "X")</f>
        <v>1.8065734338248103E-2</v>
      </c>
      <c r="K92" s="32">
        <f t="shared" si="14"/>
        <v>55.353410012392196</v>
      </c>
      <c r="L92" s="8">
        <v>1</v>
      </c>
      <c r="M92" s="9">
        <v>0</v>
      </c>
      <c r="N92" s="8">
        <v>0</v>
      </c>
      <c r="O92" s="9">
        <v>0</v>
      </c>
      <c r="P92" s="9">
        <v>0</v>
      </c>
      <c r="Q92" s="9">
        <v>1</v>
      </c>
      <c r="R92" s="9">
        <v>0</v>
      </c>
      <c r="S92" s="8">
        <v>2343</v>
      </c>
      <c r="T92" s="9">
        <v>7</v>
      </c>
      <c r="U92" s="9">
        <f t="shared" si="15"/>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19"/>
        <v>0.45589999999999997</v>
      </c>
      <c r="AS92" t="s">
        <v>98</v>
      </c>
      <c r="AT92" s="39" t="s">
        <v>98</v>
      </c>
      <c r="AU92">
        <v>0</v>
      </c>
      <c r="AV92" s="17">
        <v>1</v>
      </c>
      <c r="AW92">
        <v>0.58699999999999997</v>
      </c>
      <c r="AX92" s="17">
        <f t="shared" si="18"/>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27</v>
      </c>
      <c r="CZ92" s="33" t="s">
        <v>85</v>
      </c>
    </row>
    <row r="93" spans="1:104" x14ac:dyDescent="0.25">
      <c r="A93">
        <v>92</v>
      </c>
      <c r="B93">
        <v>9</v>
      </c>
      <c r="C93" s="24" t="s">
        <v>4</v>
      </c>
      <c r="D93" s="12">
        <v>-1.1000000000000001</v>
      </c>
      <c r="E93" s="13">
        <v>0.5</v>
      </c>
      <c r="F93" s="7">
        <f t="shared" si="17"/>
        <v>-2.2000000000000002</v>
      </c>
      <c r="G93" s="7">
        <f t="shared" si="12"/>
        <v>-1.6</v>
      </c>
      <c r="H93" s="15">
        <f t="shared" si="13"/>
        <v>-0.60000000000000009</v>
      </c>
      <c r="I93" s="11">
        <f>IFERROR(F93/SQRT(F93^2+U93), "X")</f>
        <v>-2.7244002328770587E-2</v>
      </c>
      <c r="J93" s="32">
        <f>IFERROR(SQRT((1-I93^2)/U93), "X")</f>
        <v>1.2383637422168447E-2</v>
      </c>
      <c r="K93" s="32">
        <f t="shared" si="14"/>
        <v>80.751718247972903</v>
      </c>
      <c r="L93" s="8">
        <v>1</v>
      </c>
      <c r="M93" s="9">
        <v>0</v>
      </c>
      <c r="N93" s="8">
        <v>0</v>
      </c>
      <c r="O93" s="9">
        <v>0</v>
      </c>
      <c r="P93" s="9">
        <v>0</v>
      </c>
      <c r="Q93" s="9">
        <v>1</v>
      </c>
      <c r="R93" s="9">
        <v>0</v>
      </c>
      <c r="S93" s="8">
        <v>6529</v>
      </c>
      <c r="T93" s="9">
        <v>12</v>
      </c>
      <c r="U93" s="9">
        <f t="shared" si="15"/>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19"/>
        <v>0.45589999999999997</v>
      </c>
      <c r="AS93" t="s">
        <v>98</v>
      </c>
      <c r="AT93" s="39" t="s">
        <v>98</v>
      </c>
      <c r="AU93">
        <v>0</v>
      </c>
      <c r="AV93" s="17">
        <v>1</v>
      </c>
      <c r="AW93">
        <v>0.58699999999999997</v>
      </c>
      <c r="AX93" s="17">
        <f t="shared" si="18"/>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27</v>
      </c>
      <c r="CZ93" s="33" t="s">
        <v>85</v>
      </c>
    </row>
    <row r="94" spans="1:104" x14ac:dyDescent="0.25">
      <c r="A94">
        <v>93</v>
      </c>
      <c r="B94">
        <v>9</v>
      </c>
      <c r="C94" s="24" t="s">
        <v>4</v>
      </c>
      <c r="D94" s="12">
        <v>5.7</v>
      </c>
      <c r="E94" s="13">
        <v>0.4</v>
      </c>
      <c r="F94" s="7">
        <f t="shared" si="17"/>
        <v>14.25</v>
      </c>
      <c r="G94" s="7">
        <f t="shared" si="12"/>
        <v>5.3</v>
      </c>
      <c r="H94" s="15">
        <f t="shared" si="13"/>
        <v>6.1000000000000005</v>
      </c>
      <c r="I94" s="11">
        <f>IFERROR(F94/SQRT(F94^2+U94), "X")</f>
        <v>0.24014745989109584</v>
      </c>
      <c r="J94" s="32">
        <f>IFERROR(SQRT((1-I94^2)/U94), "X")</f>
        <v>1.6852453325690936E-2</v>
      </c>
      <c r="K94" s="32">
        <f t="shared" si="14"/>
        <v>59.338541438090637</v>
      </c>
      <c r="L94" s="8">
        <v>1</v>
      </c>
      <c r="M94" s="9">
        <v>0</v>
      </c>
      <c r="N94" s="8">
        <v>0</v>
      </c>
      <c r="O94" s="9">
        <v>0</v>
      </c>
      <c r="P94" s="9">
        <v>0</v>
      </c>
      <c r="Q94" s="9">
        <v>1</v>
      </c>
      <c r="R94" s="9">
        <v>0</v>
      </c>
      <c r="S94" s="8">
        <v>3325</v>
      </c>
      <c r="T94" s="9">
        <v>6</v>
      </c>
      <c r="U94" s="9">
        <f t="shared" si="15"/>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19"/>
        <v>0.45589999999999997</v>
      </c>
      <c r="AS94" t="s">
        <v>98</v>
      </c>
      <c r="AT94" s="39" t="s">
        <v>98</v>
      </c>
      <c r="AU94">
        <v>0</v>
      </c>
      <c r="AV94" s="17">
        <v>1</v>
      </c>
      <c r="AW94">
        <v>0.58699999999999997</v>
      </c>
      <c r="AX94" s="17">
        <f t="shared" si="18"/>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27</v>
      </c>
      <c r="CZ94" s="33" t="s">
        <v>85</v>
      </c>
    </row>
    <row r="95" spans="1:104" x14ac:dyDescent="0.25">
      <c r="A95">
        <v>94</v>
      </c>
      <c r="B95">
        <v>9</v>
      </c>
      <c r="C95" s="24" t="s">
        <v>4</v>
      </c>
      <c r="D95" s="12">
        <v>5.7</v>
      </c>
      <c r="E95" s="13">
        <v>0.3</v>
      </c>
      <c r="F95" s="7">
        <f t="shared" si="17"/>
        <v>19</v>
      </c>
      <c r="G95" s="7">
        <f t="shared" si="12"/>
        <v>5.4</v>
      </c>
      <c r="H95" s="15">
        <f t="shared" si="13"/>
        <v>6</v>
      </c>
      <c r="I95" s="11">
        <f>IFERROR(F95/SQRT(F95^2+U95), "X")</f>
        <v>0.31329086982171811</v>
      </c>
      <c r="J95" s="32">
        <f>IFERROR(SQRT((1-I95^2)/U95), "X")</f>
        <v>1.6488993148511478E-2</v>
      </c>
      <c r="K95" s="32">
        <f t="shared" si="14"/>
        <v>60.646516800225228</v>
      </c>
      <c r="L95" s="8">
        <v>1</v>
      </c>
      <c r="M95" s="9">
        <v>0</v>
      </c>
      <c r="N95" s="8">
        <v>0</v>
      </c>
      <c r="O95" s="9">
        <v>0</v>
      </c>
      <c r="P95" s="9">
        <v>0</v>
      </c>
      <c r="Q95" s="9">
        <v>1</v>
      </c>
      <c r="R95" s="9">
        <v>0</v>
      </c>
      <c r="S95" s="8">
        <v>3325</v>
      </c>
      <c r="T95" s="9">
        <v>7</v>
      </c>
      <c r="U95" s="9">
        <f t="shared" si="15"/>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19"/>
        <v>0.45589999999999997</v>
      </c>
      <c r="AS95" t="s">
        <v>98</v>
      </c>
      <c r="AT95" s="39" t="s">
        <v>98</v>
      </c>
      <c r="AU95">
        <v>0</v>
      </c>
      <c r="AV95" s="17">
        <v>1</v>
      </c>
      <c r="AW95">
        <v>0.58699999999999997</v>
      </c>
      <c r="AX95" s="17">
        <f t="shared" si="18"/>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27</v>
      </c>
      <c r="CZ95" s="33" t="s">
        <v>85</v>
      </c>
    </row>
    <row r="96" spans="1:104" x14ac:dyDescent="0.25">
      <c r="A96">
        <v>95</v>
      </c>
      <c r="B96">
        <v>9</v>
      </c>
      <c r="C96" s="24" t="s">
        <v>4</v>
      </c>
      <c r="D96" s="12">
        <v>-1.1000000000000001</v>
      </c>
      <c r="E96" s="13">
        <v>0.4</v>
      </c>
      <c r="F96" s="7">
        <f t="shared" si="17"/>
        <v>-2.75</v>
      </c>
      <c r="G96" s="7">
        <f t="shared" si="12"/>
        <v>-1.5</v>
      </c>
      <c r="H96" s="15">
        <f t="shared" si="13"/>
        <v>-0.70000000000000007</v>
      </c>
      <c r="I96" s="11">
        <f>IFERROR(F96/SQRT(F96^2+U96), "X")</f>
        <v>-2.3185863094754445E-2</v>
      </c>
      <c r="J96" s="32">
        <f>IFERROR(SQRT((1-I96^2)/U96), "X")</f>
        <v>8.4312229435470724E-3</v>
      </c>
      <c r="K96" s="32">
        <f t="shared" si="14"/>
        <v>118.60675570978239</v>
      </c>
      <c r="L96" s="8">
        <v>1</v>
      </c>
      <c r="M96" s="9">
        <v>0</v>
      </c>
      <c r="N96" s="8">
        <v>0</v>
      </c>
      <c r="O96" s="9">
        <v>0</v>
      </c>
      <c r="P96" s="9">
        <v>0</v>
      </c>
      <c r="Q96" s="9">
        <v>1</v>
      </c>
      <c r="R96" s="9">
        <v>0</v>
      </c>
      <c r="S96" s="8">
        <v>14073</v>
      </c>
      <c r="T96" s="9">
        <v>12</v>
      </c>
      <c r="U96" s="9">
        <f t="shared" si="15"/>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19"/>
        <v>0.45589999999999997</v>
      </c>
      <c r="AS96" t="s">
        <v>98</v>
      </c>
      <c r="AT96" s="39" t="s">
        <v>98</v>
      </c>
      <c r="AU96">
        <v>0</v>
      </c>
      <c r="AV96" s="17">
        <v>1</v>
      </c>
      <c r="AW96">
        <v>0.58699999999999997</v>
      </c>
      <c r="AX96" s="17">
        <f t="shared" si="18"/>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27</v>
      </c>
      <c r="CZ96" s="33" t="s">
        <v>85</v>
      </c>
    </row>
    <row r="97" spans="1:104" x14ac:dyDescent="0.25">
      <c r="A97">
        <v>96</v>
      </c>
      <c r="B97">
        <v>9</v>
      </c>
      <c r="C97" s="24" t="s">
        <v>4</v>
      </c>
      <c r="D97" s="12">
        <v>6.2</v>
      </c>
      <c r="E97" s="13">
        <v>0.2</v>
      </c>
      <c r="F97" s="7">
        <f t="shared" si="17"/>
        <v>31</v>
      </c>
      <c r="G97" s="7">
        <f t="shared" si="12"/>
        <v>6</v>
      </c>
      <c r="H97" s="15">
        <f t="shared" si="13"/>
        <v>6.4</v>
      </c>
      <c r="I97" s="11">
        <f>IFERROR(F97/SQRT(F97^2+U97), "X")</f>
        <v>0.40655956227172746</v>
      </c>
      <c r="J97" s="32">
        <f>IFERROR(SQRT((1-I97^2)/U97), "X")</f>
        <v>1.3114824589410561E-2</v>
      </c>
      <c r="K97" s="32">
        <f t="shared" si="14"/>
        <v>76.249590162833016</v>
      </c>
      <c r="L97" s="8">
        <v>1</v>
      </c>
      <c r="M97" s="9">
        <v>0</v>
      </c>
      <c r="N97" s="8">
        <v>0</v>
      </c>
      <c r="O97" s="9">
        <v>0</v>
      </c>
      <c r="P97" s="9">
        <v>0</v>
      </c>
      <c r="Q97" s="9">
        <v>1</v>
      </c>
      <c r="R97" s="9">
        <v>0</v>
      </c>
      <c r="S97" s="8">
        <v>4859</v>
      </c>
      <c r="T97" s="9">
        <v>5</v>
      </c>
      <c r="U97" s="9">
        <f t="shared" si="15"/>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18"/>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27</v>
      </c>
      <c r="CZ97" s="33" t="s">
        <v>85</v>
      </c>
    </row>
    <row r="98" spans="1:104" x14ac:dyDescent="0.25">
      <c r="A98">
        <v>97</v>
      </c>
      <c r="B98">
        <v>9</v>
      </c>
      <c r="C98" s="24" t="s">
        <v>4</v>
      </c>
      <c r="D98" s="12">
        <v>13.2</v>
      </c>
      <c r="E98" s="13">
        <v>0.8</v>
      </c>
      <c r="F98" s="7">
        <f t="shared" si="17"/>
        <v>16.499999999999996</v>
      </c>
      <c r="G98" s="7">
        <f t="shared" si="12"/>
        <v>12.399999999999999</v>
      </c>
      <c r="H98" s="15">
        <f t="shared" si="13"/>
        <v>14</v>
      </c>
      <c r="I98" s="11">
        <f>IFERROR(F98/SQRT(F98^2+U98), "X")</f>
        <v>0.50318677540878542</v>
      </c>
      <c r="J98" s="32">
        <f>IFERROR(SQRT((1-I98^2)/U98), "X")</f>
        <v>3.0496168206593063E-2</v>
      </c>
      <c r="K98" s="32">
        <f t="shared" si="14"/>
        <v>32.79100486413919</v>
      </c>
      <c r="L98" s="8">
        <v>1</v>
      </c>
      <c r="M98" s="9">
        <v>0</v>
      </c>
      <c r="N98" s="8">
        <v>0</v>
      </c>
      <c r="O98" s="9">
        <v>0</v>
      </c>
      <c r="P98" s="9">
        <v>0</v>
      </c>
      <c r="Q98" s="9">
        <v>1</v>
      </c>
      <c r="R98" s="9">
        <v>0</v>
      </c>
      <c r="S98" s="8">
        <v>809</v>
      </c>
      <c r="T98" s="9">
        <v>5</v>
      </c>
      <c r="U98" s="9">
        <f t="shared" si="15"/>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18"/>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27</v>
      </c>
      <c r="CZ98" s="33" t="s">
        <v>85</v>
      </c>
    </row>
    <row r="99" spans="1:104" s="50" customFormat="1" x14ac:dyDescent="0.25">
      <c r="A99">
        <v>98</v>
      </c>
      <c r="B99" s="50">
        <v>9</v>
      </c>
      <c r="C99" s="51" t="s">
        <v>4</v>
      </c>
      <c r="D99" s="52">
        <v>5.7</v>
      </c>
      <c r="E99" s="53">
        <v>0.3</v>
      </c>
      <c r="F99" s="54">
        <f t="shared" si="17"/>
        <v>19</v>
      </c>
      <c r="G99" s="54">
        <f t="shared" si="12"/>
        <v>5.4</v>
      </c>
      <c r="H99" s="55">
        <f t="shared" si="13"/>
        <v>6</v>
      </c>
      <c r="I99" s="56">
        <f>IFERROR(F99/SQRT(F99^2+U99), "X")</f>
        <v>0.25526937707771807</v>
      </c>
      <c r="J99" s="57">
        <f>IFERROR(SQRT((1-I99^2)/U99), "X")</f>
        <v>1.3435230372511476E-2</v>
      </c>
      <c r="K99" s="57">
        <f t="shared" si="14"/>
        <v>74.431176263713581</v>
      </c>
      <c r="L99" s="58">
        <v>1</v>
      </c>
      <c r="M99" s="59">
        <v>0</v>
      </c>
      <c r="N99" s="58">
        <v>0</v>
      </c>
      <c r="O99" s="59">
        <v>0</v>
      </c>
      <c r="P99" s="59">
        <v>0</v>
      </c>
      <c r="Q99" s="59">
        <v>1</v>
      </c>
      <c r="R99" s="59">
        <v>0</v>
      </c>
      <c r="S99" s="58">
        <v>5186</v>
      </c>
      <c r="T99" s="59">
        <v>6</v>
      </c>
      <c r="U99" s="59">
        <f t="shared" si="15"/>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18"/>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27</v>
      </c>
      <c r="CU99" s="66"/>
      <c r="CZ99" s="33" t="s">
        <v>85</v>
      </c>
    </row>
    <row r="100" spans="1:104" x14ac:dyDescent="0.25">
      <c r="A100">
        <v>99</v>
      </c>
      <c r="B100">
        <v>10</v>
      </c>
      <c r="C100" s="24" t="s">
        <v>22</v>
      </c>
      <c r="D100" s="12">
        <v>7.3</v>
      </c>
      <c r="E100" s="13">
        <f t="shared" ref="E100:E114" si="20">D100/F100</f>
        <v>1.1388455538221529</v>
      </c>
      <c r="F100" s="7">
        <v>6.41</v>
      </c>
      <c r="G100" s="7">
        <f t="shared" si="12"/>
        <v>6.1611544461778465</v>
      </c>
      <c r="H100" s="15">
        <f t="shared" si="13"/>
        <v>8.4388455538221532</v>
      </c>
      <c r="I100" s="11">
        <f>IFERROR(F100/SQRT(F100^2+U100), "X")</f>
        <v>0.38030453864855263</v>
      </c>
      <c r="J100" s="32">
        <f>IFERROR(SQRT((1-I100^2)/U100), "X")</f>
        <v>5.9329881224423182E-2</v>
      </c>
      <c r="K100" s="32">
        <f t="shared" si="14"/>
        <v>16.854913230272057</v>
      </c>
      <c r="L100" s="8">
        <v>0</v>
      </c>
      <c r="M100" s="9">
        <v>1</v>
      </c>
      <c r="N100" s="8">
        <v>0</v>
      </c>
      <c r="O100" s="9">
        <v>0</v>
      </c>
      <c r="P100" s="9">
        <v>1</v>
      </c>
      <c r="Q100" s="9">
        <v>0</v>
      </c>
      <c r="R100" s="9">
        <v>0</v>
      </c>
      <c r="S100" s="8">
        <v>250</v>
      </c>
      <c r="T100" s="9">
        <v>6</v>
      </c>
      <c r="U100" s="9">
        <f t="shared" si="15"/>
        <v>243</v>
      </c>
      <c r="V100" s="9">
        <f>COUNTIF(B:B,B100)</f>
        <v>15</v>
      </c>
      <c r="W100" s="7">
        <v>8.9</v>
      </c>
      <c r="X100" s="7">
        <f>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1">(1-$AK$100-$AN$100)/2</f>
        <v>0.16000000000000003</v>
      </c>
      <c r="AM100" s="32">
        <f t="shared" si="21"/>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19</v>
      </c>
      <c r="CZ100" s="33" t="s">
        <v>85</v>
      </c>
    </row>
    <row r="101" spans="1:104" x14ac:dyDescent="0.25">
      <c r="A101">
        <v>100</v>
      </c>
      <c r="B101">
        <v>10</v>
      </c>
      <c r="C101" s="24" t="s">
        <v>22</v>
      </c>
      <c r="D101" s="12">
        <v>14.51</v>
      </c>
      <c r="E101" s="13">
        <f t="shared" si="20"/>
        <v>4.0530726256983236</v>
      </c>
      <c r="F101" s="7">
        <v>3.58</v>
      </c>
      <c r="G101" s="7">
        <f t="shared" si="12"/>
        <v>10.456927374301676</v>
      </c>
      <c r="H101" s="15">
        <f t="shared" si="13"/>
        <v>18.563072625698325</v>
      </c>
      <c r="I101" s="11">
        <f>IFERROR(F101/SQRT(F101^2+U101), "X")</f>
        <v>0.22383027853521564</v>
      </c>
      <c r="J101" s="32">
        <f>IFERROR(SQRT((1-I101^2)/U101), "X")</f>
        <v>6.2522424171847946E-2</v>
      </c>
      <c r="K101" s="32">
        <f t="shared" si="14"/>
        <v>15.994261470915124</v>
      </c>
      <c r="L101" s="8">
        <v>0</v>
      </c>
      <c r="M101" s="9">
        <v>1</v>
      </c>
      <c r="N101" s="8">
        <v>0</v>
      </c>
      <c r="O101" s="9">
        <v>0</v>
      </c>
      <c r="P101" s="9">
        <v>1</v>
      </c>
      <c r="Q101" s="9">
        <v>0</v>
      </c>
      <c r="R101" s="9">
        <v>0</v>
      </c>
      <c r="S101" s="8">
        <v>250</v>
      </c>
      <c r="T101" s="9">
        <v>6</v>
      </c>
      <c r="U101" s="9">
        <f t="shared" si="15"/>
        <v>243</v>
      </c>
      <c r="V101" s="9">
        <f>COUNTIF(B:B,B101)</f>
        <v>15</v>
      </c>
      <c r="W101" s="7">
        <v>8.9</v>
      </c>
      <c r="X101" s="7">
        <f>BL101-W101-6</f>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1"/>
        <v>0.16000000000000003</v>
      </c>
      <c r="AM101" s="32">
        <f t="shared" si="21"/>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19</v>
      </c>
      <c r="CZ101" s="33" t="s">
        <v>85</v>
      </c>
    </row>
    <row r="102" spans="1:104" x14ac:dyDescent="0.25">
      <c r="A102">
        <v>101</v>
      </c>
      <c r="B102">
        <v>10</v>
      </c>
      <c r="C102" s="24" t="s">
        <v>22</v>
      </c>
      <c r="D102" s="12">
        <v>12.53</v>
      </c>
      <c r="E102" s="13">
        <f t="shared" si="20"/>
        <v>2.4377431906614788</v>
      </c>
      <c r="F102" s="7">
        <v>5.14</v>
      </c>
      <c r="G102" s="7">
        <f t="shared" si="12"/>
        <v>10.092256809338521</v>
      </c>
      <c r="H102" s="15">
        <f t="shared" si="13"/>
        <v>14.967743190661478</v>
      </c>
      <c r="I102" s="11">
        <f>IFERROR(F102/SQRT(F102^2+U102), "X")</f>
        <v>0.31314719471419267</v>
      </c>
      <c r="J102" s="32">
        <f>IFERROR(SQRT((1-I102^2)/U102), "X")</f>
        <v>6.0923578738169781E-2</v>
      </c>
      <c r="K102" s="32">
        <f t="shared" si="14"/>
        <v>16.414006214206207</v>
      </c>
      <c r="L102" s="8">
        <v>0</v>
      </c>
      <c r="M102" s="9">
        <v>1</v>
      </c>
      <c r="N102" s="8">
        <v>0</v>
      </c>
      <c r="O102" s="9">
        <v>0</v>
      </c>
      <c r="P102" s="9">
        <v>1</v>
      </c>
      <c r="Q102" s="9">
        <v>0</v>
      </c>
      <c r="R102" s="9">
        <v>0</v>
      </c>
      <c r="S102" s="8">
        <v>250</v>
      </c>
      <c r="T102" s="9">
        <v>6</v>
      </c>
      <c r="U102" s="9">
        <f t="shared" si="15"/>
        <v>243</v>
      </c>
      <c r="V102" s="9">
        <f>COUNTIF(B:B,B102)</f>
        <v>15</v>
      </c>
      <c r="W102" s="7">
        <v>8.9</v>
      </c>
      <c r="X102" s="7">
        <f>BL102-W102-6</f>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1"/>
        <v>0.16000000000000003</v>
      </c>
      <c r="AM102" s="32">
        <f t="shared" si="21"/>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19</v>
      </c>
      <c r="CZ102" s="33" t="s">
        <v>85</v>
      </c>
    </row>
    <row r="103" spans="1:104" x14ac:dyDescent="0.25">
      <c r="A103">
        <v>102</v>
      </c>
      <c r="B103">
        <v>10</v>
      </c>
      <c r="C103" s="24" t="s">
        <v>22</v>
      </c>
      <c r="D103" s="12">
        <v>12.33</v>
      </c>
      <c r="E103" s="13">
        <f t="shared" si="20"/>
        <v>2.1113013698630136</v>
      </c>
      <c r="F103" s="7">
        <v>5.84</v>
      </c>
      <c r="G103" s="7">
        <f t="shared" si="12"/>
        <v>10.218698630136986</v>
      </c>
      <c r="H103" s="15">
        <f t="shared" si="13"/>
        <v>14.441301369863014</v>
      </c>
      <c r="I103" s="11">
        <f>IFERROR(F103/SQRT(F103^2+U103), "X")</f>
        <v>0.35082472695207928</v>
      </c>
      <c r="J103" s="32">
        <f>IFERROR(SQRT((1-I103^2)/U103), "X")</f>
        <v>6.0072727217821795E-2</v>
      </c>
      <c r="K103" s="32">
        <f t="shared" si="14"/>
        <v>16.646489119330838</v>
      </c>
      <c r="L103" s="8">
        <v>0</v>
      </c>
      <c r="M103" s="9">
        <v>1</v>
      </c>
      <c r="N103" s="8">
        <v>0</v>
      </c>
      <c r="O103" s="9">
        <v>0</v>
      </c>
      <c r="P103" s="9">
        <v>1</v>
      </c>
      <c r="Q103" s="9">
        <v>0</v>
      </c>
      <c r="R103" s="9">
        <v>0</v>
      </c>
      <c r="S103" s="8">
        <v>250</v>
      </c>
      <c r="T103" s="9">
        <v>6</v>
      </c>
      <c r="U103" s="9">
        <f t="shared" si="15"/>
        <v>243</v>
      </c>
      <c r="V103" s="9">
        <f>COUNTIF(B:B,B103)</f>
        <v>15</v>
      </c>
      <c r="W103" s="7">
        <v>8.9</v>
      </c>
      <c r="X103" s="7">
        <f>BL103-W103-6</f>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1"/>
        <v>0.16000000000000003</v>
      </c>
      <c r="AM103" s="32">
        <f t="shared" si="21"/>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19</v>
      </c>
      <c r="CZ103" s="33" t="s">
        <v>85</v>
      </c>
    </row>
    <row r="104" spans="1:104" x14ac:dyDescent="0.25">
      <c r="A104">
        <v>103</v>
      </c>
      <c r="B104">
        <v>10</v>
      </c>
      <c r="C104" s="24" t="s">
        <v>22</v>
      </c>
      <c r="D104" s="12">
        <v>6.54</v>
      </c>
      <c r="E104" s="13">
        <f t="shared" si="20"/>
        <v>0.55897435897435899</v>
      </c>
      <c r="F104" s="7">
        <v>11.7</v>
      </c>
      <c r="G104" s="7">
        <f t="shared" si="12"/>
        <v>5.9810256410256413</v>
      </c>
      <c r="H104" s="15">
        <f t="shared" si="13"/>
        <v>7.0989743589743588</v>
      </c>
      <c r="I104" s="11">
        <f>IFERROR(F104/SQRT(F104^2+U104), "X")</f>
        <v>0.60107586511526123</v>
      </c>
      <c r="J104" s="32">
        <f>IFERROR(SQRT((1-I104^2)/U104), "X")</f>
        <v>5.1374005565406944E-2</v>
      </c>
      <c r="K104" s="32">
        <f t="shared" si="14"/>
        <v>19.465096968677038</v>
      </c>
      <c r="L104" s="8">
        <v>0</v>
      </c>
      <c r="M104" s="9">
        <v>1</v>
      </c>
      <c r="N104" s="8">
        <v>0</v>
      </c>
      <c r="O104" s="9">
        <v>0</v>
      </c>
      <c r="P104" s="9">
        <v>1</v>
      </c>
      <c r="Q104" s="9">
        <v>0</v>
      </c>
      <c r="R104" s="9">
        <v>0</v>
      </c>
      <c r="S104" s="8">
        <v>250</v>
      </c>
      <c r="T104" s="9">
        <v>7</v>
      </c>
      <c r="U104" s="9">
        <f t="shared" si="15"/>
        <v>242</v>
      </c>
      <c r="V104" s="9">
        <f>COUNTIF(B:B,B104)</f>
        <v>15</v>
      </c>
      <c r="W104" s="7">
        <v>8.9</v>
      </c>
      <c r="X104" s="7">
        <f>BL104-W104-6</f>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1"/>
        <v>0.16000000000000003</v>
      </c>
      <c r="AM104" s="32">
        <f t="shared" si="21"/>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19</v>
      </c>
      <c r="CZ104" s="33" t="s">
        <v>85</v>
      </c>
    </row>
    <row r="105" spans="1:104" x14ac:dyDescent="0.25">
      <c r="A105">
        <v>104</v>
      </c>
      <c r="B105">
        <v>10</v>
      </c>
      <c r="C105" s="24" t="s">
        <v>22</v>
      </c>
      <c r="D105" s="12">
        <v>12.58</v>
      </c>
      <c r="E105" s="13">
        <f t="shared" si="20"/>
        <v>3.981012658227848</v>
      </c>
      <c r="F105" s="7">
        <v>3.16</v>
      </c>
      <c r="G105" s="7">
        <f t="shared" si="12"/>
        <v>8.5989873417721512</v>
      </c>
      <c r="H105" s="15">
        <f t="shared" si="13"/>
        <v>16.561012658227849</v>
      </c>
      <c r="I105" s="11">
        <f>IFERROR(F105/SQRT(F105^2+U105), "X")</f>
        <v>0.19906697682735652</v>
      </c>
      <c r="J105" s="32">
        <f>IFERROR(SQRT((1-I105^2)/U105), "X")</f>
        <v>6.2995878742834341E-2</v>
      </c>
      <c r="K105" s="32">
        <f t="shared" si="14"/>
        <v>15.874054302540356</v>
      </c>
      <c r="L105" s="8">
        <v>0</v>
      </c>
      <c r="M105" s="9">
        <v>1</v>
      </c>
      <c r="N105" s="8">
        <v>0</v>
      </c>
      <c r="O105" s="9">
        <v>0</v>
      </c>
      <c r="P105" s="9">
        <v>1</v>
      </c>
      <c r="Q105" s="9">
        <v>0</v>
      </c>
      <c r="R105" s="9">
        <v>0</v>
      </c>
      <c r="S105" s="8">
        <v>250</v>
      </c>
      <c r="T105" s="9">
        <v>7</v>
      </c>
      <c r="U105" s="9">
        <f t="shared" si="15"/>
        <v>242</v>
      </c>
      <c r="V105" s="9">
        <f>COUNTIF(B:B,B105)</f>
        <v>15</v>
      </c>
      <c r="W105" s="7">
        <v>8.9</v>
      </c>
      <c r="X105" s="7">
        <f>BL105-W105-6</f>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1"/>
        <v>0.16000000000000003</v>
      </c>
      <c r="AM105" s="32">
        <f t="shared" si="21"/>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19</v>
      </c>
      <c r="CZ105" s="33" t="s">
        <v>85</v>
      </c>
    </row>
    <row r="106" spans="1:104" x14ac:dyDescent="0.25">
      <c r="A106">
        <v>105</v>
      </c>
      <c r="B106">
        <v>10</v>
      </c>
      <c r="C106" s="24" t="s">
        <v>22</v>
      </c>
      <c r="D106" s="12">
        <v>10</v>
      </c>
      <c r="E106" s="13">
        <f t="shared" si="20"/>
        <v>2.9325513196480939</v>
      </c>
      <c r="F106" s="7">
        <v>3.41</v>
      </c>
      <c r="G106" s="7">
        <f t="shared" si="12"/>
        <v>7.0674486803519061</v>
      </c>
      <c r="H106" s="15">
        <f t="shared" si="13"/>
        <v>12.932551319648095</v>
      </c>
      <c r="I106" s="11">
        <f>IFERROR(F106/SQRT(F106^2+U106), "X")</f>
        <v>0.21411924080287578</v>
      </c>
      <c r="J106" s="32">
        <f>IFERROR(SQRT((1-I106^2)/U106), "X")</f>
        <v>6.2791566217852132E-2</v>
      </c>
      <c r="K106" s="32">
        <f t="shared" si="14"/>
        <v>15.925705635858025</v>
      </c>
      <c r="L106" s="8">
        <v>0</v>
      </c>
      <c r="M106" s="9">
        <v>1</v>
      </c>
      <c r="N106" s="8">
        <v>0</v>
      </c>
      <c r="O106" s="9">
        <v>0</v>
      </c>
      <c r="P106" s="9">
        <v>1</v>
      </c>
      <c r="Q106" s="9">
        <v>0</v>
      </c>
      <c r="R106" s="9">
        <v>0</v>
      </c>
      <c r="S106" s="8">
        <v>250</v>
      </c>
      <c r="T106" s="9">
        <v>7</v>
      </c>
      <c r="U106" s="9">
        <f t="shared" si="15"/>
        <v>242</v>
      </c>
      <c r="V106" s="9">
        <f>COUNTIF(B:B,B106)</f>
        <v>15</v>
      </c>
      <c r="W106" s="7">
        <v>8.9</v>
      </c>
      <c r="X106" s="7">
        <f>BL106-W106-6</f>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1"/>
        <v>0.16000000000000003</v>
      </c>
      <c r="AM106" s="32">
        <f t="shared" si="21"/>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19</v>
      </c>
      <c r="CZ106" s="33" t="s">
        <v>85</v>
      </c>
    </row>
    <row r="107" spans="1:104" x14ac:dyDescent="0.25">
      <c r="A107">
        <v>106</v>
      </c>
      <c r="B107">
        <v>10</v>
      </c>
      <c r="C107" s="24" t="s">
        <v>22</v>
      </c>
      <c r="D107" s="12">
        <v>11.13</v>
      </c>
      <c r="E107" s="13">
        <f t="shared" si="20"/>
        <v>1.6153846153846156</v>
      </c>
      <c r="F107" s="7">
        <v>6.89</v>
      </c>
      <c r="G107" s="7">
        <f t="shared" si="12"/>
        <v>9.5146153846153858</v>
      </c>
      <c r="H107" s="15">
        <f t="shared" si="13"/>
        <v>12.745384615384616</v>
      </c>
      <c r="I107" s="11">
        <f>IFERROR(F107/SQRT(F107^2+U107), "X")</f>
        <v>0.40496348573045571</v>
      </c>
      <c r="J107" s="32">
        <f>IFERROR(SQRT((1-I107^2)/U107), "X")</f>
        <v>5.8775542196002291E-2</v>
      </c>
      <c r="K107" s="32">
        <f t="shared" si="14"/>
        <v>17.013879628115394</v>
      </c>
      <c r="L107" s="8">
        <v>0</v>
      </c>
      <c r="M107" s="9">
        <v>1</v>
      </c>
      <c r="N107" s="8">
        <v>0</v>
      </c>
      <c r="O107" s="9">
        <v>0</v>
      </c>
      <c r="P107" s="9">
        <v>1</v>
      </c>
      <c r="Q107" s="9">
        <v>0</v>
      </c>
      <c r="R107" s="9">
        <v>0</v>
      </c>
      <c r="S107" s="8">
        <v>250</v>
      </c>
      <c r="T107" s="9">
        <v>7</v>
      </c>
      <c r="U107" s="9">
        <f t="shared" si="15"/>
        <v>242</v>
      </c>
      <c r="V107" s="9">
        <f>COUNTIF(B:B,B107)</f>
        <v>15</v>
      </c>
      <c r="W107" s="7">
        <v>8.9</v>
      </c>
      <c r="X107" s="7">
        <f>BL107-W107-6</f>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1"/>
        <v>0.16000000000000003</v>
      </c>
      <c r="AM107" s="32">
        <f t="shared" si="21"/>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19</v>
      </c>
      <c r="CZ107" s="33" t="s">
        <v>85</v>
      </c>
    </row>
    <row r="108" spans="1:104" x14ac:dyDescent="0.25">
      <c r="A108">
        <v>107</v>
      </c>
      <c r="B108">
        <v>10</v>
      </c>
      <c r="C108" s="24" t="s">
        <v>22</v>
      </c>
      <c r="D108" s="12">
        <v>6.03</v>
      </c>
      <c r="E108" s="13">
        <f t="shared" si="20"/>
        <v>1.7179487179487181</v>
      </c>
      <c r="F108" s="7">
        <v>3.51</v>
      </c>
      <c r="G108" s="7">
        <f t="shared" si="12"/>
        <v>4.3120512820512822</v>
      </c>
      <c r="H108" s="15">
        <f t="shared" si="13"/>
        <v>7.7479487179487183</v>
      </c>
      <c r="I108" s="11">
        <f>IFERROR(F108/SQRT(F108^2+U108), "X")</f>
        <v>0.29631059031872276</v>
      </c>
      <c r="J108" s="32">
        <f>IFERROR(SQRT((1-I108^2)/U108), "X")</f>
        <v>8.441897160077573E-2</v>
      </c>
      <c r="K108" s="32">
        <f t="shared" si="14"/>
        <v>11.845678536918008</v>
      </c>
      <c r="L108" s="8">
        <v>0</v>
      </c>
      <c r="M108" s="9">
        <v>1</v>
      </c>
      <c r="N108" s="8">
        <v>0</v>
      </c>
      <c r="O108" s="9">
        <v>0</v>
      </c>
      <c r="P108" s="9">
        <v>1</v>
      </c>
      <c r="Q108" s="9">
        <v>0</v>
      </c>
      <c r="R108" s="9">
        <v>0</v>
      </c>
      <c r="S108" s="8">
        <v>135</v>
      </c>
      <c r="T108" s="9">
        <v>6</v>
      </c>
      <c r="U108" s="9">
        <f t="shared" si="15"/>
        <v>128</v>
      </c>
      <c r="V108" s="9">
        <f>COUNTIF(B:B,B108)</f>
        <v>15</v>
      </c>
      <c r="W108" s="7">
        <v>8.9</v>
      </c>
      <c r="X108" s="7">
        <f>BL108-W108-6</f>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1"/>
        <v>0.16000000000000003</v>
      </c>
      <c r="AM108" s="32">
        <f t="shared" si="21"/>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19</v>
      </c>
      <c r="CZ108" s="33" t="s">
        <v>85</v>
      </c>
    </row>
    <row r="109" spans="1:104" x14ac:dyDescent="0.25">
      <c r="A109">
        <v>108</v>
      </c>
      <c r="B109">
        <v>10</v>
      </c>
      <c r="C109" s="24" t="s">
        <v>22</v>
      </c>
      <c r="D109" s="12">
        <v>6.26</v>
      </c>
      <c r="E109" s="13">
        <f t="shared" si="20"/>
        <v>1.68733153638814</v>
      </c>
      <c r="F109" s="7">
        <v>3.71</v>
      </c>
      <c r="G109" s="7">
        <f t="shared" si="12"/>
        <v>4.5726684636118602</v>
      </c>
      <c r="H109" s="15">
        <f t="shared" si="13"/>
        <v>7.9473315363881394</v>
      </c>
      <c r="I109" s="11">
        <f>IFERROR(F109/SQRT(F109^2+U109), "X")</f>
        <v>0.31270005357381991</v>
      </c>
      <c r="J109" s="32">
        <f>IFERROR(SQRT((1-I109^2)/U109), "X")</f>
        <v>8.4285728726097006E-2</v>
      </c>
      <c r="K109" s="32">
        <f t="shared" si="14"/>
        <v>11.864404746973191</v>
      </c>
      <c r="L109" s="8">
        <v>0</v>
      </c>
      <c r="M109" s="9">
        <v>1</v>
      </c>
      <c r="N109" s="8">
        <v>0</v>
      </c>
      <c r="O109" s="9">
        <v>0</v>
      </c>
      <c r="P109" s="9">
        <v>1</v>
      </c>
      <c r="Q109" s="9">
        <v>0</v>
      </c>
      <c r="R109" s="9">
        <v>0</v>
      </c>
      <c r="S109" s="8">
        <v>135</v>
      </c>
      <c r="T109" s="9">
        <v>7</v>
      </c>
      <c r="U109" s="9">
        <f t="shared" si="15"/>
        <v>127</v>
      </c>
      <c r="V109" s="9">
        <f>COUNTIF(B:B,B109)</f>
        <v>15</v>
      </c>
      <c r="W109" s="7">
        <v>8.9</v>
      </c>
      <c r="X109" s="7">
        <f>BL109-W109-6</f>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1"/>
        <v>0.16000000000000003</v>
      </c>
      <c r="AM109" s="32">
        <f t="shared" si="21"/>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19</v>
      </c>
      <c r="CZ109" s="33" t="s">
        <v>85</v>
      </c>
    </row>
    <row r="110" spans="1:104" x14ac:dyDescent="0.25">
      <c r="A110">
        <v>109</v>
      </c>
      <c r="B110">
        <v>10</v>
      </c>
      <c r="C110" s="24" t="s">
        <v>22</v>
      </c>
      <c r="D110" s="12">
        <v>13.07</v>
      </c>
      <c r="E110" s="13">
        <f t="shared" si="20"/>
        <v>3.2675000000000001</v>
      </c>
      <c r="F110" s="7">
        <v>4</v>
      </c>
      <c r="G110" s="7">
        <f t="shared" si="12"/>
        <v>9.8025000000000002</v>
      </c>
      <c r="H110" s="15">
        <f t="shared" si="13"/>
        <v>16.337499999999999</v>
      </c>
      <c r="I110" s="11">
        <f>IFERROR(F110/SQRT(F110^2+U110), "X")</f>
        <v>0.33333333333333331</v>
      </c>
      <c r="J110" s="32">
        <f>IFERROR(SQRT((1-I110^2)/U110), "X")</f>
        <v>8.3333333333333329E-2</v>
      </c>
      <c r="K110" s="32">
        <f t="shared" si="14"/>
        <v>12</v>
      </c>
      <c r="L110" s="8">
        <v>0</v>
      </c>
      <c r="M110" s="9">
        <v>1</v>
      </c>
      <c r="N110" s="8">
        <v>0</v>
      </c>
      <c r="O110" s="9">
        <v>0</v>
      </c>
      <c r="P110" s="9">
        <v>1</v>
      </c>
      <c r="Q110" s="9">
        <v>0</v>
      </c>
      <c r="R110" s="9">
        <v>0</v>
      </c>
      <c r="S110" s="8">
        <v>135</v>
      </c>
      <c r="T110" s="9">
        <v>6</v>
      </c>
      <c r="U110" s="9">
        <f t="shared" si="15"/>
        <v>128</v>
      </c>
      <c r="V110" s="9">
        <f>COUNTIF(B:B,B110)</f>
        <v>15</v>
      </c>
      <c r="W110" s="7">
        <v>8.9</v>
      </c>
      <c r="X110" s="7">
        <f>BL110-W110-6</f>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1"/>
        <v>0.16000000000000003</v>
      </c>
      <c r="AM110" s="32">
        <f t="shared" si="21"/>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19</v>
      </c>
      <c r="CZ110" s="33" t="s">
        <v>85</v>
      </c>
    </row>
    <row r="111" spans="1:104" x14ac:dyDescent="0.25">
      <c r="A111">
        <v>110</v>
      </c>
      <c r="B111">
        <v>10</v>
      </c>
      <c r="C111" s="24" t="s">
        <v>22</v>
      </c>
      <c r="D111" s="12">
        <v>14.34</v>
      </c>
      <c r="E111" s="13">
        <f t="shared" si="20"/>
        <v>1.2256410256410257</v>
      </c>
      <c r="F111" s="7">
        <v>11.7</v>
      </c>
      <c r="G111" s="7">
        <f t="shared" si="12"/>
        <v>13.114358974358975</v>
      </c>
      <c r="H111" s="15">
        <f t="shared" si="13"/>
        <v>15.565641025641025</v>
      </c>
      <c r="I111" s="11">
        <f>IFERROR(F111/SQRT(F111^2+U111), "X")</f>
        <v>0.72023528688055971</v>
      </c>
      <c r="J111" s="32">
        <f>IFERROR(SQRT((1-I111^2)/U111), "X")</f>
        <v>6.1558571528252976E-2</v>
      </c>
      <c r="K111" s="32">
        <f t="shared" si="14"/>
        <v>16.244691440590675</v>
      </c>
      <c r="L111" s="8">
        <v>0</v>
      </c>
      <c r="M111" s="9">
        <v>1</v>
      </c>
      <c r="N111" s="8">
        <v>0</v>
      </c>
      <c r="O111" s="9">
        <v>0</v>
      </c>
      <c r="P111" s="9">
        <v>1</v>
      </c>
      <c r="Q111" s="9">
        <v>0</v>
      </c>
      <c r="R111" s="9">
        <v>0</v>
      </c>
      <c r="S111" s="8">
        <v>135</v>
      </c>
      <c r="T111" s="9">
        <v>7</v>
      </c>
      <c r="U111" s="9">
        <f t="shared" si="15"/>
        <v>127</v>
      </c>
      <c r="V111" s="9">
        <f>COUNTIF(B:B,B111)</f>
        <v>15</v>
      </c>
      <c r="W111" s="7">
        <v>8.9</v>
      </c>
      <c r="X111" s="7">
        <f>BL111-W111-6</f>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1"/>
        <v>0.16000000000000003</v>
      </c>
      <c r="AM111" s="32">
        <f t="shared" si="21"/>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19</v>
      </c>
      <c r="CZ111" s="33" t="s">
        <v>85</v>
      </c>
    </row>
    <row r="112" spans="1:104" x14ac:dyDescent="0.25">
      <c r="A112">
        <v>111</v>
      </c>
      <c r="B112">
        <v>10</v>
      </c>
      <c r="C112" s="24" t="s">
        <v>22</v>
      </c>
      <c r="D112" s="12">
        <v>12.13</v>
      </c>
      <c r="E112" s="13">
        <f t="shared" si="20"/>
        <v>3.9770491803278691</v>
      </c>
      <c r="F112" s="7">
        <v>3.05</v>
      </c>
      <c r="G112" s="7">
        <f t="shared" si="12"/>
        <v>8.1529508196721316</v>
      </c>
      <c r="H112" s="15">
        <f t="shared" si="13"/>
        <v>16.10704918032787</v>
      </c>
      <c r="I112" s="11">
        <f>IFERROR(F112/SQRT(F112^2+U112), "X")</f>
        <v>0.19239839057790684</v>
      </c>
      <c r="J112" s="32">
        <f>IFERROR(SQRT((1-I112^2)/U112), "X")</f>
        <v>6.3081439533739944E-2</v>
      </c>
      <c r="K112" s="32">
        <f t="shared" si="14"/>
        <v>15.852523458427685</v>
      </c>
      <c r="L112" s="8">
        <v>0</v>
      </c>
      <c r="M112" s="9">
        <v>1</v>
      </c>
      <c r="N112" s="8">
        <v>0</v>
      </c>
      <c r="O112" s="9">
        <v>0</v>
      </c>
      <c r="P112" s="9">
        <v>1</v>
      </c>
      <c r="Q112" s="9">
        <v>0</v>
      </c>
      <c r="R112" s="9">
        <v>0</v>
      </c>
      <c r="S112" s="8">
        <v>250</v>
      </c>
      <c r="T112" s="9">
        <v>7</v>
      </c>
      <c r="U112" s="9">
        <f t="shared" si="15"/>
        <v>242</v>
      </c>
      <c r="V112" s="9">
        <f>COUNTIF(B:B,B112)</f>
        <v>15</v>
      </c>
      <c r="W112" s="7">
        <v>8.9</v>
      </c>
      <c r="X112" s="7">
        <f>BL112-W112-6</f>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1"/>
        <v>0.16000000000000003</v>
      </c>
      <c r="AM112" s="32">
        <f t="shared" si="21"/>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19</v>
      </c>
      <c r="CZ112" s="33" t="s">
        <v>85</v>
      </c>
    </row>
    <row r="113" spans="1:104" x14ac:dyDescent="0.25">
      <c r="A113">
        <v>112</v>
      </c>
      <c r="B113">
        <v>10</v>
      </c>
      <c r="C113" s="24" t="s">
        <v>22</v>
      </c>
      <c r="D113" s="12">
        <v>9.5299999999999994</v>
      </c>
      <c r="E113" s="13">
        <f t="shared" si="20"/>
        <v>2.9323076923076923</v>
      </c>
      <c r="F113" s="7">
        <v>3.25</v>
      </c>
      <c r="G113" s="7">
        <f t="shared" si="12"/>
        <v>6.5976923076923075</v>
      </c>
      <c r="H113" s="15">
        <f t="shared" si="13"/>
        <v>12.462307692307691</v>
      </c>
      <c r="I113" s="11">
        <f>IFERROR(F113/SQRT(F113^2+U113), "X")</f>
        <v>0.20450264387930378</v>
      </c>
      <c r="J113" s="32">
        <f>IFERROR(SQRT((1-I113^2)/U113), "X")</f>
        <v>6.2923890424401163E-2</v>
      </c>
      <c r="K113" s="32">
        <f t="shared" si="14"/>
        <v>15.892215075312818</v>
      </c>
      <c r="L113" s="8">
        <v>0</v>
      </c>
      <c r="M113" s="9">
        <v>1</v>
      </c>
      <c r="N113" s="8">
        <v>0</v>
      </c>
      <c r="O113" s="9">
        <v>0</v>
      </c>
      <c r="P113" s="9">
        <v>1</v>
      </c>
      <c r="Q113" s="9">
        <v>0</v>
      </c>
      <c r="R113" s="9">
        <v>0</v>
      </c>
      <c r="S113" s="8">
        <v>250</v>
      </c>
      <c r="T113" s="9">
        <v>7</v>
      </c>
      <c r="U113" s="9">
        <f t="shared" si="15"/>
        <v>242</v>
      </c>
      <c r="V113" s="9">
        <f>COUNTIF(B:B,B113)</f>
        <v>15</v>
      </c>
      <c r="W113" s="7">
        <v>8.9</v>
      </c>
      <c r="X113" s="7">
        <f>BL113-W113-6</f>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1"/>
        <v>0.16000000000000003</v>
      </c>
      <c r="AM113" s="32">
        <f t="shared" si="21"/>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19</v>
      </c>
      <c r="CZ113" s="33" t="s">
        <v>85</v>
      </c>
    </row>
    <row r="114" spans="1:104" s="50" customFormat="1" x14ac:dyDescent="0.25">
      <c r="A114" s="50">
        <v>113</v>
      </c>
      <c r="B114" s="50">
        <v>10</v>
      </c>
      <c r="C114" s="51" t="s">
        <v>22</v>
      </c>
      <c r="D114" s="52">
        <v>10.99</v>
      </c>
      <c r="E114" s="53">
        <f t="shared" si="20"/>
        <v>1.6138032305433188</v>
      </c>
      <c r="F114" s="54">
        <v>6.81</v>
      </c>
      <c r="G114" s="54">
        <f t="shared" si="12"/>
        <v>9.3761967694566817</v>
      </c>
      <c r="H114" s="55">
        <f t="shared" si="13"/>
        <v>12.603803230543319</v>
      </c>
      <c r="I114" s="56">
        <f>IFERROR(F114/SQRT(F114^2+U114), "X")</f>
        <v>0.40102133631589526</v>
      </c>
      <c r="J114" s="57">
        <f>IFERROR(SQRT((1-I114^2)/U114), "X")</f>
        <v>5.8887127212319423E-2</v>
      </c>
      <c r="K114" s="57">
        <f t="shared" si="14"/>
        <v>16.981640085692547</v>
      </c>
      <c r="L114" s="58">
        <v>0</v>
      </c>
      <c r="M114" s="59">
        <v>1</v>
      </c>
      <c r="N114" s="58">
        <v>0</v>
      </c>
      <c r="O114" s="59">
        <v>0</v>
      </c>
      <c r="P114" s="59">
        <v>1</v>
      </c>
      <c r="Q114" s="59">
        <v>0</v>
      </c>
      <c r="R114" s="59">
        <v>0</v>
      </c>
      <c r="S114" s="58">
        <v>250</v>
      </c>
      <c r="T114" s="59">
        <v>7</v>
      </c>
      <c r="U114" s="59">
        <f t="shared" si="15"/>
        <v>242</v>
      </c>
      <c r="V114" s="59">
        <f>COUNTIF(B:B,B114)</f>
        <v>15</v>
      </c>
      <c r="W114" s="54">
        <v>8.9</v>
      </c>
      <c r="X114" s="54">
        <f>BL114-W114-6</f>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1"/>
        <v>0.16000000000000003</v>
      </c>
      <c r="AM114" s="57">
        <f t="shared" si="21"/>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19</v>
      </c>
      <c r="CU114" s="66"/>
      <c r="CZ114" s="33" t="s">
        <v>85</v>
      </c>
    </row>
    <row r="115" spans="1:104" x14ac:dyDescent="0.25">
      <c r="A115">
        <v>114</v>
      </c>
      <c r="B115">
        <v>11</v>
      </c>
      <c r="C115" s="24" t="s">
        <v>138</v>
      </c>
      <c r="D115" s="12">
        <v>11.3</v>
      </c>
      <c r="E115" s="13">
        <v>0.5</v>
      </c>
      <c r="F115" s="7">
        <f t="shared" ref="F115:F136" si="22">D115/E115</f>
        <v>22.6</v>
      </c>
      <c r="G115" s="7">
        <f t="shared" si="12"/>
        <v>10.8</v>
      </c>
      <c r="H115" s="15">
        <f t="shared" si="13"/>
        <v>11.8</v>
      </c>
      <c r="I115" s="11">
        <f>IFERROR(F115/SQRT(F115^2+U115), "X")</f>
        <v>0.32038983361101409</v>
      </c>
      <c r="J115" s="32">
        <f>IFERROR(SQRT((1-I115^2)/U115), "X")</f>
        <v>1.4176541310221863E-2</v>
      </c>
      <c r="K115" s="32">
        <f t="shared" si="14"/>
        <v>70.539067189749545</v>
      </c>
      <c r="L115" s="8">
        <v>0</v>
      </c>
      <c r="M115" s="9">
        <v>1</v>
      </c>
      <c r="N115" s="8">
        <v>0</v>
      </c>
      <c r="O115" s="9">
        <v>1</v>
      </c>
      <c r="P115" s="9">
        <v>0</v>
      </c>
      <c r="Q115" s="9">
        <v>0</v>
      </c>
      <c r="R115" s="9">
        <v>0</v>
      </c>
      <c r="S115" s="8">
        <v>4481</v>
      </c>
      <c r="T115" s="9">
        <v>15</v>
      </c>
      <c r="U115" s="9">
        <f t="shared" si="15"/>
        <v>4465</v>
      </c>
      <c r="V115" s="9">
        <f>COUNTIF(B:B,B115)</f>
        <v>6</v>
      </c>
      <c r="W115" s="7">
        <v>9.15</v>
      </c>
      <c r="X115" s="7">
        <f>BL115-W115-6</f>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3">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40</v>
      </c>
      <c r="CZ115" s="33" t="s">
        <v>85</v>
      </c>
    </row>
    <row r="116" spans="1:104" x14ac:dyDescent="0.25">
      <c r="A116">
        <v>115</v>
      </c>
      <c r="B116">
        <v>11</v>
      </c>
      <c r="C116" s="24" t="s">
        <v>138</v>
      </c>
      <c r="D116" s="12">
        <v>18</v>
      </c>
      <c r="E116" s="13">
        <v>1.4</v>
      </c>
      <c r="F116" s="7">
        <f t="shared" si="22"/>
        <v>12.857142857142858</v>
      </c>
      <c r="G116" s="7">
        <f t="shared" si="12"/>
        <v>16.600000000000001</v>
      </c>
      <c r="H116" s="15">
        <f t="shared" si="13"/>
        <v>19.399999999999999</v>
      </c>
      <c r="I116" s="11">
        <f>IFERROR(F116/SQRT(F116^2+U116), "X")</f>
        <v>0.18894683311768237</v>
      </c>
      <c r="J116" s="32">
        <f>IFERROR(SQRT((1-I116^2)/U116), "X")</f>
        <v>1.4695864798041962E-2</v>
      </c>
      <c r="K116" s="32">
        <f t="shared" si="14"/>
        <v>68.04635274905614</v>
      </c>
      <c r="L116" s="8">
        <v>0</v>
      </c>
      <c r="M116" s="9">
        <v>1</v>
      </c>
      <c r="N116" s="8">
        <v>0</v>
      </c>
      <c r="O116" s="9">
        <v>1</v>
      </c>
      <c r="P116" s="9">
        <v>0</v>
      </c>
      <c r="Q116" s="9">
        <v>0</v>
      </c>
      <c r="R116" s="9">
        <v>0</v>
      </c>
      <c r="S116" s="8">
        <v>4481</v>
      </c>
      <c r="T116" s="9">
        <v>15</v>
      </c>
      <c r="U116" s="9">
        <f t="shared" si="15"/>
        <v>4465</v>
      </c>
      <c r="V116" s="9">
        <f>COUNTIF(B:B,B116)</f>
        <v>6</v>
      </c>
      <c r="W116" s="7">
        <v>9.15</v>
      </c>
      <c r="X116" s="7">
        <f>BL116-W116-6</f>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3"/>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40</v>
      </c>
      <c r="CZ116" s="33" t="s">
        <v>85</v>
      </c>
    </row>
    <row r="117" spans="1:104" x14ac:dyDescent="0.25">
      <c r="A117">
        <v>116</v>
      </c>
      <c r="B117">
        <v>11</v>
      </c>
      <c r="C117" s="24" t="s">
        <v>138</v>
      </c>
      <c r="D117" s="12">
        <v>21.2</v>
      </c>
      <c r="E117" s="13">
        <v>1.7</v>
      </c>
      <c r="F117" s="7">
        <f t="shared" si="22"/>
        <v>12.470588235294118</v>
      </c>
      <c r="G117" s="7">
        <f t="shared" si="12"/>
        <v>19.5</v>
      </c>
      <c r="H117" s="15">
        <f t="shared" si="13"/>
        <v>22.9</v>
      </c>
      <c r="I117" s="11">
        <f>IFERROR(F117/SQRT(F117^2+U117), "X")</f>
        <v>0.25336910128038576</v>
      </c>
      <c r="J117" s="32">
        <f>IFERROR(SQRT((1-I117^2)/U117), "X")</f>
        <v>2.0317333593238476E-2</v>
      </c>
      <c r="K117" s="32">
        <f t="shared" si="14"/>
        <v>49.219056989485857</v>
      </c>
      <c r="L117" s="8">
        <v>0</v>
      </c>
      <c r="M117" s="9">
        <v>1</v>
      </c>
      <c r="N117" s="8">
        <v>0</v>
      </c>
      <c r="O117" s="9">
        <v>1</v>
      </c>
      <c r="P117" s="9">
        <v>0</v>
      </c>
      <c r="Q117" s="9">
        <v>0</v>
      </c>
      <c r="R117" s="9">
        <v>0</v>
      </c>
      <c r="S117" s="8">
        <v>2282</v>
      </c>
      <c r="T117" s="9">
        <v>14</v>
      </c>
      <c r="U117" s="9">
        <f t="shared" si="15"/>
        <v>2267</v>
      </c>
      <c r="V117" s="9">
        <f>COUNTIF(B:B,B117)</f>
        <v>6</v>
      </c>
      <c r="W117" s="7">
        <v>9.15</v>
      </c>
      <c r="X117" s="7">
        <f>BL117-W117-6</f>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3"/>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40</v>
      </c>
      <c r="CZ117" s="33" t="s">
        <v>85</v>
      </c>
    </row>
    <row r="118" spans="1:104" x14ac:dyDescent="0.25">
      <c r="A118">
        <v>117</v>
      </c>
      <c r="B118">
        <v>11</v>
      </c>
      <c r="C118" s="24" t="s">
        <v>138</v>
      </c>
      <c r="D118" s="12">
        <v>15</v>
      </c>
      <c r="E118" s="13">
        <v>2.2999999999999998</v>
      </c>
      <c r="F118" s="7">
        <f t="shared" si="22"/>
        <v>6.5217391304347831</v>
      </c>
      <c r="G118" s="7">
        <f t="shared" si="12"/>
        <v>12.7</v>
      </c>
      <c r="H118" s="15">
        <f t="shared" si="13"/>
        <v>17.3</v>
      </c>
      <c r="I118" s="11">
        <f>IFERROR(F118/SQRT(F118^2+U118), "X")</f>
        <v>0.13821298512211169</v>
      </c>
      <c r="J118" s="32">
        <f>IFERROR(SQRT((1-I118^2)/U118), "X")</f>
        <v>2.1192657718723789E-2</v>
      </c>
      <c r="K118" s="32">
        <f t="shared" si="14"/>
        <v>47.186153491097834</v>
      </c>
      <c r="L118" s="8">
        <v>0</v>
      </c>
      <c r="M118" s="9">
        <v>1</v>
      </c>
      <c r="N118" s="8">
        <v>0</v>
      </c>
      <c r="O118" s="9">
        <v>1</v>
      </c>
      <c r="P118" s="9">
        <v>0</v>
      </c>
      <c r="Q118" s="9">
        <v>0</v>
      </c>
      <c r="R118" s="9">
        <v>0</v>
      </c>
      <c r="S118" s="8">
        <v>2199</v>
      </c>
      <c r="T118" s="9">
        <v>14</v>
      </c>
      <c r="U118" s="9">
        <f t="shared" si="15"/>
        <v>2184</v>
      </c>
      <c r="V118" s="9">
        <f>COUNTIF(B:B,B118)</f>
        <v>6</v>
      </c>
      <c r="W118" s="7">
        <v>9.15</v>
      </c>
      <c r="X118" s="7">
        <f>BL118-W118-6</f>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3"/>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40</v>
      </c>
      <c r="CZ118" s="33" t="s">
        <v>85</v>
      </c>
    </row>
    <row r="119" spans="1:104" x14ac:dyDescent="0.25">
      <c r="A119">
        <v>118</v>
      </c>
      <c r="B119">
        <v>11</v>
      </c>
      <c r="C119" s="24" t="s">
        <v>138</v>
      </c>
      <c r="D119" s="12">
        <v>21.4</v>
      </c>
      <c r="E119" s="13">
        <v>1.8</v>
      </c>
      <c r="F119" s="7">
        <f t="shared" si="22"/>
        <v>11.888888888888888</v>
      </c>
      <c r="G119" s="7">
        <f t="shared" si="12"/>
        <v>19.599999999999998</v>
      </c>
      <c r="H119" s="15">
        <f t="shared" si="13"/>
        <v>23.2</v>
      </c>
      <c r="I119" s="11">
        <f>IFERROR(F119/SQRT(F119^2+U119), "X")</f>
        <v>0.22661558764273609</v>
      </c>
      <c r="J119" s="32">
        <f>IFERROR(SQRT((1-I119^2)/U119), "X")</f>
        <v>1.9061124194248831E-2</v>
      </c>
      <c r="K119" s="32">
        <f t="shared" si="14"/>
        <v>52.46280281315844</v>
      </c>
      <c r="L119" s="8">
        <v>0</v>
      </c>
      <c r="M119" s="9">
        <v>1</v>
      </c>
      <c r="N119" s="8">
        <v>0</v>
      </c>
      <c r="O119" s="9">
        <v>1</v>
      </c>
      <c r="P119" s="9">
        <v>0</v>
      </c>
      <c r="Q119" s="9">
        <v>0</v>
      </c>
      <c r="R119" s="9">
        <v>0</v>
      </c>
      <c r="S119" s="8">
        <v>2626</v>
      </c>
      <c r="T119" s="9">
        <v>14</v>
      </c>
      <c r="U119" s="9">
        <f t="shared" si="15"/>
        <v>2611</v>
      </c>
      <c r="V119" s="9">
        <f>COUNTIF(B:B,B119)</f>
        <v>6</v>
      </c>
      <c r="W119" s="7">
        <v>9.15</v>
      </c>
      <c r="X119" s="7">
        <f>BL119-W119-6</f>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3"/>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40</v>
      </c>
      <c r="CZ119" s="33" t="s">
        <v>85</v>
      </c>
    </row>
    <row r="120" spans="1:104" s="50" customFormat="1" x14ac:dyDescent="0.25">
      <c r="A120" s="50">
        <v>119</v>
      </c>
      <c r="B120" s="50">
        <v>11</v>
      </c>
      <c r="C120" s="51" t="s">
        <v>138</v>
      </c>
      <c r="D120" s="52">
        <v>13.8</v>
      </c>
      <c r="E120" s="53">
        <v>2.1</v>
      </c>
      <c r="F120" s="54">
        <f t="shared" si="22"/>
        <v>6.5714285714285712</v>
      </c>
      <c r="G120" s="54">
        <f t="shared" si="12"/>
        <v>11.700000000000001</v>
      </c>
      <c r="H120" s="55">
        <f t="shared" si="13"/>
        <v>15.9</v>
      </c>
      <c r="I120" s="56">
        <f>IFERROR(F120/SQRT(F120^2+U120), "X")</f>
        <v>0.15143053318554164</v>
      </c>
      <c r="J120" s="57">
        <f>IFERROR(SQRT((1-I120^2)/U120), "X")</f>
        <v>2.3043776789104162E-2</v>
      </c>
      <c r="K120" s="57">
        <f t="shared" si="14"/>
        <v>43.395664224313791</v>
      </c>
      <c r="L120" s="58">
        <v>0</v>
      </c>
      <c r="M120" s="59">
        <v>1</v>
      </c>
      <c r="N120" s="58">
        <v>0</v>
      </c>
      <c r="O120" s="59">
        <v>1</v>
      </c>
      <c r="P120" s="59">
        <v>0</v>
      </c>
      <c r="Q120" s="59">
        <v>0</v>
      </c>
      <c r="R120" s="59">
        <v>0</v>
      </c>
      <c r="S120" s="58">
        <v>1855</v>
      </c>
      <c r="T120" s="59">
        <v>14</v>
      </c>
      <c r="U120" s="59">
        <f t="shared" si="15"/>
        <v>1840</v>
      </c>
      <c r="V120" s="59">
        <f>COUNTIF(B:B,B120)</f>
        <v>6</v>
      </c>
      <c r="W120" s="54">
        <v>9.15</v>
      </c>
      <c r="X120" s="54">
        <f>BL120-W120-6</f>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3"/>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40</v>
      </c>
      <c r="CU120" s="66"/>
      <c r="CZ120" s="33" t="s">
        <v>85</v>
      </c>
    </row>
    <row r="121" spans="1:104" x14ac:dyDescent="0.25">
      <c r="A121">
        <v>120</v>
      </c>
      <c r="B121">
        <v>12</v>
      </c>
      <c r="C121" s="24" t="s">
        <v>139</v>
      </c>
      <c r="D121" s="12">
        <v>4.7</v>
      </c>
      <c r="E121" s="13">
        <v>0.1</v>
      </c>
      <c r="F121" s="7">
        <f t="shared" si="22"/>
        <v>47</v>
      </c>
      <c r="G121" s="7">
        <f t="shared" si="12"/>
        <v>4.6000000000000005</v>
      </c>
      <c r="H121" s="15">
        <f t="shared" si="13"/>
        <v>4.8</v>
      </c>
      <c r="I121" s="11">
        <f>IFERROR(F121/SQRT(F121^2+U121), "X")</f>
        <v>0.57012642774554001</v>
      </c>
      <c r="J121" s="32">
        <f>IFERROR(SQRT((1-I121^2)/U121), "X")</f>
        <v>1.2130349526500854E-2</v>
      </c>
      <c r="K121" s="32">
        <f t="shared" si="14"/>
        <v>82.437855382099784</v>
      </c>
      <c r="L121" s="8">
        <v>1</v>
      </c>
      <c r="M121" s="9">
        <v>0</v>
      </c>
      <c r="N121" s="8">
        <v>0</v>
      </c>
      <c r="O121" s="9">
        <v>0</v>
      </c>
      <c r="P121" s="9">
        <v>1</v>
      </c>
      <c r="Q121" s="9">
        <v>0</v>
      </c>
      <c r="R121" s="9">
        <v>0</v>
      </c>
      <c r="S121" s="8">
        <v>4596</v>
      </c>
      <c r="T121" s="9">
        <v>8</v>
      </c>
      <c r="U121" s="9">
        <f t="shared" si="15"/>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24">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36</v>
      </c>
      <c r="CZ121" s="33" t="s">
        <v>85</v>
      </c>
    </row>
    <row r="122" spans="1:104" x14ac:dyDescent="0.25">
      <c r="A122">
        <v>121</v>
      </c>
      <c r="B122">
        <v>12</v>
      </c>
      <c r="C122" s="24" t="s">
        <v>139</v>
      </c>
      <c r="D122" s="12">
        <v>4.4000000000000004</v>
      </c>
      <c r="E122" s="13">
        <v>0.2</v>
      </c>
      <c r="F122" s="7">
        <f t="shared" si="22"/>
        <v>22</v>
      </c>
      <c r="G122" s="7">
        <f t="shared" si="12"/>
        <v>4.2</v>
      </c>
      <c r="H122" s="15">
        <f t="shared" si="13"/>
        <v>4.6000000000000005</v>
      </c>
      <c r="I122" s="11">
        <f>IFERROR(F122/SQRT(F122^2+U122), "X")</f>
        <v>0.36970873993771308</v>
      </c>
      <c r="J122" s="32">
        <f>IFERROR(SQRT((1-I122^2)/U122), "X")</f>
        <v>1.6804942724441503E-2</v>
      </c>
      <c r="K122" s="32">
        <f t="shared" si="14"/>
        <v>59.506302187247357</v>
      </c>
      <c r="L122" s="8">
        <v>1</v>
      </c>
      <c r="M122" s="9">
        <v>0</v>
      </c>
      <c r="N122" s="8">
        <v>0</v>
      </c>
      <c r="O122" s="9">
        <v>0</v>
      </c>
      <c r="P122" s="9">
        <v>1</v>
      </c>
      <c r="Q122" s="9">
        <v>0</v>
      </c>
      <c r="R122" s="9">
        <v>0</v>
      </c>
      <c r="S122" s="8">
        <v>3065</v>
      </c>
      <c r="T122" s="9">
        <v>7</v>
      </c>
      <c r="U122" s="9">
        <f t="shared" si="15"/>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24"/>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36</v>
      </c>
      <c r="CZ122" s="33" t="s">
        <v>85</v>
      </c>
    </row>
    <row r="123" spans="1:104" x14ac:dyDescent="0.25">
      <c r="A123">
        <v>122</v>
      </c>
      <c r="B123">
        <v>12</v>
      </c>
      <c r="C123" s="24" t="s">
        <v>139</v>
      </c>
      <c r="D123" s="12">
        <v>5.3</v>
      </c>
      <c r="E123" s="13">
        <v>0.3</v>
      </c>
      <c r="F123" s="7">
        <f t="shared" si="22"/>
        <v>17.666666666666668</v>
      </c>
      <c r="G123" s="7">
        <f t="shared" si="12"/>
        <v>5</v>
      </c>
      <c r="H123" s="15">
        <f t="shared" si="13"/>
        <v>5.6</v>
      </c>
      <c r="I123" s="11">
        <f>IFERROR(F123/SQRT(F123^2+U123), "X")</f>
        <v>0.41240453514173858</v>
      </c>
      <c r="J123" s="32">
        <f>IFERROR(SQRT((1-I123^2)/U123), "X")</f>
        <v>2.3343652932551237E-2</v>
      </c>
      <c r="K123" s="32">
        <f t="shared" si="14"/>
        <v>42.838196870446261</v>
      </c>
      <c r="L123" s="8">
        <v>1</v>
      </c>
      <c r="M123" s="9">
        <v>0</v>
      </c>
      <c r="N123" s="8">
        <v>0</v>
      </c>
      <c r="O123" s="9">
        <v>0</v>
      </c>
      <c r="P123" s="9">
        <v>1</v>
      </c>
      <c r="Q123" s="9">
        <v>0</v>
      </c>
      <c r="R123" s="9">
        <v>0</v>
      </c>
      <c r="S123" s="8">
        <v>1531</v>
      </c>
      <c r="T123" s="9">
        <v>7</v>
      </c>
      <c r="U123" s="9">
        <f t="shared" si="15"/>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24"/>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36</v>
      </c>
      <c r="CZ123" s="33" t="s">
        <v>85</v>
      </c>
    </row>
    <row r="124" spans="1:104" x14ac:dyDescent="0.25">
      <c r="A124">
        <v>123</v>
      </c>
      <c r="B124">
        <v>12</v>
      </c>
      <c r="C124" s="24" t="s">
        <v>139</v>
      </c>
      <c r="D124" s="12">
        <v>-4.3</v>
      </c>
      <c r="E124" s="13">
        <v>3.6</v>
      </c>
      <c r="F124" s="7">
        <f t="shared" si="22"/>
        <v>-1.1944444444444444</v>
      </c>
      <c r="G124" s="7">
        <f t="shared" si="12"/>
        <v>-7.9</v>
      </c>
      <c r="H124" s="15">
        <f t="shared" si="13"/>
        <v>-0.69999999999999973</v>
      </c>
      <c r="I124" s="11">
        <f>IFERROR(F124/SQRT(F124^2+U124), "X")</f>
        <v>-1.7633318655114288E-2</v>
      </c>
      <c r="J124" s="32">
        <f>IFERROR(SQRT((1-I124^2)/U124), "X")</f>
        <v>1.476277840893289E-2</v>
      </c>
      <c r="K124" s="32">
        <f t="shared" si="14"/>
        <v>67.737926581279893</v>
      </c>
      <c r="L124" s="8">
        <v>1</v>
      </c>
      <c r="M124" s="9">
        <v>0</v>
      </c>
      <c r="N124" s="8">
        <v>0</v>
      </c>
      <c r="O124" s="9">
        <v>0</v>
      </c>
      <c r="P124" s="9">
        <v>1</v>
      </c>
      <c r="Q124" s="9">
        <v>0</v>
      </c>
      <c r="R124" s="9">
        <v>0</v>
      </c>
      <c r="S124" s="8">
        <v>4596</v>
      </c>
      <c r="T124" s="9">
        <v>8</v>
      </c>
      <c r="U124" s="9">
        <f t="shared" si="15"/>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24"/>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36</v>
      </c>
      <c r="CZ124" s="33" t="s">
        <v>85</v>
      </c>
    </row>
    <row r="125" spans="1:104" x14ac:dyDescent="0.25">
      <c r="A125">
        <v>124</v>
      </c>
      <c r="B125">
        <v>12</v>
      </c>
      <c r="C125" s="24" t="s">
        <v>139</v>
      </c>
      <c r="D125" s="12">
        <v>-19.5</v>
      </c>
      <c r="E125" s="13">
        <v>12.6</v>
      </c>
      <c r="F125" s="7">
        <f t="shared" si="22"/>
        <v>-1.5476190476190477</v>
      </c>
      <c r="G125" s="7">
        <f t="shared" si="12"/>
        <v>-32.1</v>
      </c>
      <c r="H125" s="15">
        <f t="shared" si="13"/>
        <v>-6.9</v>
      </c>
      <c r="I125" s="11">
        <f>IFERROR(F125/SQRT(F125^2+U125), "X")</f>
        <v>-2.7979907931522052E-2</v>
      </c>
      <c r="J125" s="32">
        <f>IFERROR(SQRT((1-I125^2)/U125), "X")</f>
        <v>1.8079325124983479E-2</v>
      </c>
      <c r="K125" s="32">
        <f t="shared" si="14"/>
        <v>55.311799145539943</v>
      </c>
      <c r="L125" s="8">
        <v>1</v>
      </c>
      <c r="M125" s="9">
        <v>0</v>
      </c>
      <c r="N125" s="8">
        <v>0</v>
      </c>
      <c r="O125" s="9">
        <v>0</v>
      </c>
      <c r="P125" s="9">
        <v>1</v>
      </c>
      <c r="Q125" s="9">
        <v>0</v>
      </c>
      <c r="R125" s="9">
        <v>0</v>
      </c>
      <c r="S125" s="8">
        <v>3065</v>
      </c>
      <c r="T125" s="9">
        <v>7</v>
      </c>
      <c r="U125" s="9">
        <f t="shared" si="15"/>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24"/>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36</v>
      </c>
      <c r="CZ125" s="33" t="s">
        <v>85</v>
      </c>
    </row>
    <row r="126" spans="1:104" x14ac:dyDescent="0.25">
      <c r="A126">
        <v>125</v>
      </c>
      <c r="B126">
        <v>12</v>
      </c>
      <c r="C126" s="24" t="s">
        <v>139</v>
      </c>
      <c r="D126" s="12">
        <v>6.4</v>
      </c>
      <c r="E126" s="13">
        <v>2.6</v>
      </c>
      <c r="F126" s="7">
        <f t="shared" si="22"/>
        <v>2.4615384615384617</v>
      </c>
      <c r="G126" s="7">
        <f t="shared" si="12"/>
        <v>3.8000000000000003</v>
      </c>
      <c r="H126" s="15">
        <f t="shared" si="13"/>
        <v>9</v>
      </c>
      <c r="I126" s="11">
        <f>IFERROR(F126/SQRT(F126^2+U126), "X")</f>
        <v>6.2949818167269231E-2</v>
      </c>
      <c r="J126" s="32">
        <f>IFERROR(SQRT((1-I126^2)/U126), "X")</f>
        <v>2.5573363630453125E-2</v>
      </c>
      <c r="K126" s="32">
        <f t="shared" si="14"/>
        <v>39.103186207745694</v>
      </c>
      <c r="L126" s="8">
        <v>1</v>
      </c>
      <c r="M126" s="9">
        <v>0</v>
      </c>
      <c r="N126" s="8">
        <v>0</v>
      </c>
      <c r="O126" s="9">
        <v>0</v>
      </c>
      <c r="P126" s="9">
        <v>1</v>
      </c>
      <c r="Q126" s="9">
        <v>0</v>
      </c>
      <c r="R126" s="9">
        <v>0</v>
      </c>
      <c r="S126" s="8">
        <v>1531</v>
      </c>
      <c r="T126" s="9">
        <v>7</v>
      </c>
      <c r="U126" s="9">
        <f t="shared" si="15"/>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24"/>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36</v>
      </c>
      <c r="CZ126" s="33" t="s">
        <v>85</v>
      </c>
    </row>
    <row r="127" spans="1:104" x14ac:dyDescent="0.25">
      <c r="A127">
        <v>126</v>
      </c>
      <c r="B127">
        <v>12</v>
      </c>
      <c r="C127" s="24" t="s">
        <v>139</v>
      </c>
      <c r="D127" s="12">
        <v>6.2</v>
      </c>
      <c r="E127" s="13">
        <v>5</v>
      </c>
      <c r="F127" s="7">
        <f t="shared" si="22"/>
        <v>1.24</v>
      </c>
      <c r="G127" s="7">
        <f t="shared" si="12"/>
        <v>1.2000000000000002</v>
      </c>
      <c r="H127" s="15">
        <f t="shared" si="13"/>
        <v>11.2</v>
      </c>
      <c r="I127" s="11">
        <f>IFERROR(F127/SQRT(F127^2+U127), "X")</f>
        <v>1.8305624004556733E-2</v>
      </c>
      <c r="J127" s="32">
        <f>IFERROR(SQRT((1-I127^2)/U127), "X")</f>
        <v>1.4762600003674785E-2</v>
      </c>
      <c r="K127" s="32">
        <f t="shared" si="14"/>
        <v>67.738745190621884</v>
      </c>
      <c r="L127" s="8">
        <v>1</v>
      </c>
      <c r="M127" s="9">
        <v>0</v>
      </c>
      <c r="N127" s="8">
        <v>0</v>
      </c>
      <c r="O127" s="9">
        <v>0</v>
      </c>
      <c r="P127" s="9">
        <v>1</v>
      </c>
      <c r="Q127" s="9">
        <v>0</v>
      </c>
      <c r="R127" s="9">
        <v>0</v>
      </c>
      <c r="S127" s="8">
        <v>4596</v>
      </c>
      <c r="T127" s="9">
        <v>8</v>
      </c>
      <c r="U127" s="9">
        <f t="shared" si="15"/>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24"/>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36</v>
      </c>
      <c r="CZ127" s="33" t="s">
        <v>85</v>
      </c>
    </row>
    <row r="128" spans="1:104" x14ac:dyDescent="0.25">
      <c r="A128">
        <v>127</v>
      </c>
      <c r="B128">
        <v>12</v>
      </c>
      <c r="C128" s="24" t="s">
        <v>139</v>
      </c>
      <c r="D128" s="12">
        <v>22.1</v>
      </c>
      <c r="E128" s="13">
        <v>17.7</v>
      </c>
      <c r="F128" s="7">
        <f t="shared" si="22"/>
        <v>1.2485875706214691</v>
      </c>
      <c r="G128" s="7">
        <f t="shared" si="12"/>
        <v>4.4000000000000021</v>
      </c>
      <c r="H128" s="15">
        <f t="shared" si="13"/>
        <v>39.799999999999997</v>
      </c>
      <c r="I128" s="11">
        <f>IFERROR(F128/SQRT(F128^2+U128), "X")</f>
        <v>2.257670603186834E-2</v>
      </c>
      <c r="J128" s="32">
        <f>IFERROR(SQRT((1-I128^2)/U128), "X")</f>
        <v>1.8081796233668308E-2</v>
      </c>
      <c r="K128" s="32">
        <f t="shared" si="14"/>
        <v>55.304240080860986</v>
      </c>
      <c r="L128" s="8">
        <v>1</v>
      </c>
      <c r="M128" s="9">
        <v>0</v>
      </c>
      <c r="N128" s="8">
        <v>0</v>
      </c>
      <c r="O128" s="9">
        <v>0</v>
      </c>
      <c r="P128" s="9">
        <v>1</v>
      </c>
      <c r="Q128" s="9">
        <v>0</v>
      </c>
      <c r="R128" s="9">
        <v>0</v>
      </c>
      <c r="S128" s="8">
        <v>3065</v>
      </c>
      <c r="T128" s="9">
        <v>7</v>
      </c>
      <c r="U128" s="9">
        <f t="shared" si="15"/>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24"/>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36</v>
      </c>
      <c r="CZ128" s="33" t="s">
        <v>85</v>
      </c>
    </row>
    <row r="129" spans="1:104" x14ac:dyDescent="0.25">
      <c r="A129">
        <v>128</v>
      </c>
      <c r="B129">
        <v>12</v>
      </c>
      <c r="C129" s="24" t="s">
        <v>139</v>
      </c>
      <c r="D129" s="12">
        <v>-6.4</v>
      </c>
      <c r="E129" s="13">
        <v>6.5</v>
      </c>
      <c r="F129" s="7">
        <f t="shared" si="22"/>
        <v>-0.98461538461538467</v>
      </c>
      <c r="G129" s="7">
        <f t="shared" si="12"/>
        <v>-12.9</v>
      </c>
      <c r="H129" s="15">
        <f t="shared" si="13"/>
        <v>9.9999999999999645E-2</v>
      </c>
      <c r="I129" s="11">
        <f>IFERROR(F129/SQRT(F129^2+U129), "X")</f>
        <v>-2.5221939773177167E-2</v>
      </c>
      <c r="J129" s="32">
        <f>IFERROR(SQRT((1-I129^2)/U129), "X")</f>
        <v>2.5616032582133057E-2</v>
      </c>
      <c r="K129" s="32">
        <f t="shared" si="14"/>
        <v>39.038051532519155</v>
      </c>
      <c r="L129" s="8">
        <v>1</v>
      </c>
      <c r="M129" s="9">
        <v>0</v>
      </c>
      <c r="N129" s="8">
        <v>0</v>
      </c>
      <c r="O129" s="9">
        <v>0</v>
      </c>
      <c r="P129" s="9">
        <v>1</v>
      </c>
      <c r="Q129" s="9">
        <v>0</v>
      </c>
      <c r="R129" s="9">
        <v>0</v>
      </c>
      <c r="S129" s="8">
        <v>1531</v>
      </c>
      <c r="T129" s="9">
        <v>7</v>
      </c>
      <c r="U129" s="9">
        <f t="shared" si="15"/>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24"/>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36</v>
      </c>
      <c r="CZ129" s="33" t="s">
        <v>85</v>
      </c>
    </row>
    <row r="130" spans="1:104" x14ac:dyDescent="0.25">
      <c r="A130">
        <v>129</v>
      </c>
      <c r="B130">
        <v>12</v>
      </c>
      <c r="C130" s="24" t="s">
        <v>139</v>
      </c>
      <c r="D130" s="12">
        <v>6.9</v>
      </c>
      <c r="E130" s="13">
        <v>0.4</v>
      </c>
      <c r="F130" s="7">
        <f t="shared" si="22"/>
        <v>17.25</v>
      </c>
      <c r="G130" s="7">
        <f t="shared" ref="G130:G193" si="25">D130-E130</f>
        <v>6.5</v>
      </c>
      <c r="H130" s="15">
        <f t="shared" ref="H130:H193" si="26">D130+E130</f>
        <v>7.3000000000000007</v>
      </c>
      <c r="I130" s="11">
        <f>IFERROR(F130/SQRT(F130^2+U130), "X")</f>
        <v>0.24681767895018253</v>
      </c>
      <c r="J130" s="32">
        <f>IFERROR(SQRT((1-I130^2)/U130), "X")</f>
        <v>1.4308271243488843E-2</v>
      </c>
      <c r="K130" s="32">
        <f t="shared" ref="K130:K193" si="27">IFERROR(1/J130, "X")</f>
        <v>69.889645155773977</v>
      </c>
      <c r="L130" s="8">
        <v>1</v>
      </c>
      <c r="M130" s="9">
        <v>0</v>
      </c>
      <c r="N130" s="8">
        <v>0</v>
      </c>
      <c r="O130" s="9">
        <v>0</v>
      </c>
      <c r="P130" s="9">
        <v>1</v>
      </c>
      <c r="Q130" s="9">
        <v>0</v>
      </c>
      <c r="R130" s="9">
        <v>0</v>
      </c>
      <c r="S130" s="8">
        <v>4596</v>
      </c>
      <c r="T130" s="9">
        <v>8</v>
      </c>
      <c r="U130" s="9">
        <f t="shared" ref="U130:U193" si="28">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24"/>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36</v>
      </c>
      <c r="CZ130" s="33" t="s">
        <v>85</v>
      </c>
    </row>
    <row r="131" spans="1:104" x14ac:dyDescent="0.25">
      <c r="A131">
        <v>130</v>
      </c>
      <c r="B131">
        <v>12</v>
      </c>
      <c r="C131" s="24" t="s">
        <v>139</v>
      </c>
      <c r="D131" s="12">
        <v>6.6</v>
      </c>
      <c r="E131" s="13">
        <v>0.5</v>
      </c>
      <c r="F131" s="7">
        <f t="shared" si="22"/>
        <v>13.2</v>
      </c>
      <c r="G131" s="7">
        <f t="shared" si="25"/>
        <v>6.1</v>
      </c>
      <c r="H131" s="15">
        <f t="shared" si="26"/>
        <v>7.1</v>
      </c>
      <c r="I131" s="11">
        <f>IFERROR(F131/SQRT(F131^2+U131), "X")</f>
        <v>0.23221449381289103</v>
      </c>
      <c r="J131" s="32">
        <f>IFERROR(SQRT((1-I131^2)/U131), "X")</f>
        <v>1.7592007107037198E-2</v>
      </c>
      <c r="K131" s="32">
        <f t="shared" si="27"/>
        <v>56.843997044542888</v>
      </c>
      <c r="L131" s="8">
        <v>1</v>
      </c>
      <c r="M131" s="9">
        <v>0</v>
      </c>
      <c r="N131" s="8">
        <v>0</v>
      </c>
      <c r="O131" s="9">
        <v>0</v>
      </c>
      <c r="P131" s="9">
        <v>1</v>
      </c>
      <c r="Q131" s="9">
        <v>0</v>
      </c>
      <c r="R131" s="9">
        <v>0</v>
      </c>
      <c r="S131" s="8">
        <v>3065</v>
      </c>
      <c r="T131" s="9">
        <v>7</v>
      </c>
      <c r="U131" s="9">
        <f t="shared" si="28"/>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24"/>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36</v>
      </c>
      <c r="CZ131" s="33" t="s">
        <v>85</v>
      </c>
    </row>
    <row r="132" spans="1:104" x14ac:dyDescent="0.25">
      <c r="A132">
        <v>131</v>
      </c>
      <c r="B132">
        <v>12</v>
      </c>
      <c r="C132" s="24" t="s">
        <v>139</v>
      </c>
      <c r="D132" s="12">
        <v>7.4</v>
      </c>
      <c r="E132" s="13">
        <v>0.5</v>
      </c>
      <c r="F132" s="7">
        <f t="shared" si="22"/>
        <v>14.8</v>
      </c>
      <c r="G132" s="7">
        <f t="shared" si="25"/>
        <v>6.9</v>
      </c>
      <c r="H132" s="15">
        <f t="shared" si="26"/>
        <v>7.9</v>
      </c>
      <c r="I132" s="11">
        <f>IFERROR(F132/SQRT(F132^2+U132), "X")</f>
        <v>0.35459503793303371</v>
      </c>
      <c r="J132" s="32">
        <f>IFERROR(SQRT((1-I132^2)/U132), "X")</f>
        <v>2.3959124184664435E-2</v>
      </c>
      <c r="K132" s="32">
        <f t="shared" si="27"/>
        <v>41.737752694652841</v>
      </c>
      <c r="L132" s="8">
        <v>1</v>
      </c>
      <c r="M132" s="9">
        <v>0</v>
      </c>
      <c r="N132" s="8">
        <v>0</v>
      </c>
      <c r="O132" s="9">
        <v>0</v>
      </c>
      <c r="P132" s="9">
        <v>1</v>
      </c>
      <c r="Q132" s="9">
        <v>0</v>
      </c>
      <c r="R132" s="9">
        <v>0</v>
      </c>
      <c r="S132" s="8">
        <v>1531</v>
      </c>
      <c r="T132" s="9">
        <v>7</v>
      </c>
      <c r="U132" s="9">
        <f t="shared" si="28"/>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24"/>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36</v>
      </c>
      <c r="CZ132" s="33" t="s">
        <v>85</v>
      </c>
    </row>
    <row r="133" spans="1:104" x14ac:dyDescent="0.25">
      <c r="A133">
        <v>132</v>
      </c>
      <c r="B133">
        <v>12</v>
      </c>
      <c r="C133" s="24" t="s">
        <v>139</v>
      </c>
      <c r="D133" s="12">
        <v>6.2</v>
      </c>
      <c r="E133" s="13">
        <v>0.6</v>
      </c>
      <c r="F133" s="7">
        <f t="shared" si="22"/>
        <v>10.333333333333334</v>
      </c>
      <c r="G133" s="7">
        <f t="shared" si="25"/>
        <v>5.6000000000000005</v>
      </c>
      <c r="H133" s="15">
        <f t="shared" si="26"/>
        <v>6.8</v>
      </c>
      <c r="I133" s="11">
        <f>IFERROR(F133/SQRT(F133^2+U133), "X")</f>
        <v>0.15082702916904969</v>
      </c>
      <c r="J133" s="32">
        <f>IFERROR(SQRT((1-I133^2)/U133), "X")</f>
        <v>1.4596164113133841E-2</v>
      </c>
      <c r="K133" s="32">
        <f t="shared" si="27"/>
        <v>68.511150755025113</v>
      </c>
      <c r="L133" s="8">
        <v>1</v>
      </c>
      <c r="M133" s="9">
        <v>0</v>
      </c>
      <c r="N133" s="8">
        <v>0</v>
      </c>
      <c r="O133" s="9">
        <v>0</v>
      </c>
      <c r="P133" s="9">
        <v>1</v>
      </c>
      <c r="Q133" s="9">
        <v>0</v>
      </c>
      <c r="R133" s="9">
        <v>0</v>
      </c>
      <c r="S133" s="8">
        <v>4596</v>
      </c>
      <c r="T133" s="9">
        <v>8</v>
      </c>
      <c r="U133" s="9">
        <f t="shared" si="28"/>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24"/>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36</v>
      </c>
      <c r="CZ133" s="33" t="s">
        <v>85</v>
      </c>
    </row>
    <row r="134" spans="1:104" x14ac:dyDescent="0.25">
      <c r="A134">
        <v>133</v>
      </c>
      <c r="B134">
        <v>12</v>
      </c>
      <c r="C134" s="24" t="s">
        <v>139</v>
      </c>
      <c r="D134" s="12">
        <v>6</v>
      </c>
      <c r="E134" s="13">
        <v>0.7</v>
      </c>
      <c r="F134" s="7">
        <f t="shared" si="22"/>
        <v>8.5714285714285712</v>
      </c>
      <c r="G134" s="7">
        <f t="shared" si="25"/>
        <v>5.3</v>
      </c>
      <c r="H134" s="15">
        <f t="shared" si="26"/>
        <v>6.7</v>
      </c>
      <c r="I134" s="11">
        <f>IFERROR(F134/SQRT(F134^2+U134), "X")</f>
        <v>0.15319637175030965</v>
      </c>
      <c r="J134" s="32">
        <f>IFERROR(SQRT((1-I134^2)/U134), "X")</f>
        <v>1.7872910037536129E-2</v>
      </c>
      <c r="K134" s="32">
        <f t="shared" si="27"/>
        <v>55.950597742607734</v>
      </c>
      <c r="L134" s="8">
        <v>1</v>
      </c>
      <c r="M134" s="9">
        <v>0</v>
      </c>
      <c r="N134" s="8">
        <v>0</v>
      </c>
      <c r="O134" s="9">
        <v>0</v>
      </c>
      <c r="P134" s="9">
        <v>1</v>
      </c>
      <c r="Q134" s="9">
        <v>0</v>
      </c>
      <c r="R134" s="9">
        <v>0</v>
      </c>
      <c r="S134" s="8">
        <v>3065</v>
      </c>
      <c r="T134" s="9">
        <v>7</v>
      </c>
      <c r="U134" s="9">
        <f t="shared" si="28"/>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24"/>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36</v>
      </c>
      <c r="CZ134" s="33" t="s">
        <v>85</v>
      </c>
    </row>
    <row r="135" spans="1:104" s="50" customFormat="1" x14ac:dyDescent="0.25">
      <c r="A135" s="50">
        <v>134</v>
      </c>
      <c r="B135" s="50">
        <v>12</v>
      </c>
      <c r="C135" s="51" t="s">
        <v>139</v>
      </c>
      <c r="D135" s="52">
        <v>6.6</v>
      </c>
      <c r="E135" s="53">
        <v>0.8</v>
      </c>
      <c r="F135" s="54">
        <f t="shared" si="22"/>
        <v>8.2499999999999982</v>
      </c>
      <c r="G135" s="54">
        <f t="shared" si="25"/>
        <v>5.8</v>
      </c>
      <c r="H135" s="55">
        <f t="shared" si="26"/>
        <v>7.3999999999999995</v>
      </c>
      <c r="I135" s="56">
        <f>IFERROR(F135/SQRT(F135^2+U135), "X")</f>
        <v>0.20682847442746988</v>
      </c>
      <c r="J135" s="57">
        <f>IFERROR(SQRT((1-I135^2)/U135), "X")</f>
        <v>2.5070118112420596E-2</v>
      </c>
      <c r="K135" s="57">
        <f t="shared" si="27"/>
        <v>39.888124799243194</v>
      </c>
      <c r="L135" s="58">
        <v>1</v>
      </c>
      <c r="M135" s="59">
        <v>0</v>
      </c>
      <c r="N135" s="58">
        <v>0</v>
      </c>
      <c r="O135" s="59">
        <v>0</v>
      </c>
      <c r="P135" s="59">
        <v>1</v>
      </c>
      <c r="Q135" s="59">
        <v>0</v>
      </c>
      <c r="R135" s="59">
        <v>0</v>
      </c>
      <c r="S135" s="58">
        <v>1531</v>
      </c>
      <c r="T135" s="59">
        <v>7</v>
      </c>
      <c r="U135" s="59">
        <f t="shared" si="28"/>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24"/>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36</v>
      </c>
      <c r="CU135" s="66"/>
      <c r="CZ135" s="33" t="s">
        <v>85</v>
      </c>
    </row>
    <row r="136" spans="1:104" x14ac:dyDescent="0.25">
      <c r="A136">
        <v>135</v>
      </c>
      <c r="B136">
        <v>13</v>
      </c>
      <c r="C136" s="24" t="s">
        <v>140</v>
      </c>
      <c r="D136" s="12">
        <v>5.51</v>
      </c>
      <c r="E136" s="13">
        <v>0.253</v>
      </c>
      <c r="F136" s="7">
        <f t="shared" si="22"/>
        <v>21.778656126482211</v>
      </c>
      <c r="G136" s="7">
        <f t="shared" si="25"/>
        <v>5.2569999999999997</v>
      </c>
      <c r="H136" s="15">
        <f t="shared" si="26"/>
        <v>5.7629999999999999</v>
      </c>
      <c r="I136" s="11">
        <f>IFERROR(F136/SQRT(F136^2+U136), "X")</f>
        <v>0.295080178546265</v>
      </c>
      <c r="J136" s="32">
        <f>IFERROR(SQRT((1-I136^2)/U136), "X")</f>
        <v>1.354905357027315E-2</v>
      </c>
      <c r="K136" s="32">
        <f t="shared" si="27"/>
        <v>73.805893143268449</v>
      </c>
      <c r="L136" s="8">
        <v>1</v>
      </c>
      <c r="M136" s="9">
        <v>0</v>
      </c>
      <c r="N136" s="8">
        <v>0</v>
      </c>
      <c r="O136" s="9">
        <v>0</v>
      </c>
      <c r="P136" s="9">
        <v>1</v>
      </c>
      <c r="Q136" s="9">
        <v>0</v>
      </c>
      <c r="R136" s="9">
        <v>0</v>
      </c>
      <c r="S136" s="8">
        <v>4979</v>
      </c>
      <c r="T136" s="9">
        <v>5</v>
      </c>
      <c r="U136" s="9">
        <f t="shared" si="28"/>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0.29799999999999999</v>
      </c>
      <c r="CQ136">
        <v>3</v>
      </c>
      <c r="CR136">
        <v>1</v>
      </c>
      <c r="CS136">
        <v>0</v>
      </c>
      <c r="CT136">
        <v>35</v>
      </c>
      <c r="CZ136" s="33" t="s">
        <v>85</v>
      </c>
    </row>
    <row r="137" spans="1:104" x14ac:dyDescent="0.25">
      <c r="A137">
        <v>136</v>
      </c>
      <c r="B137">
        <v>13</v>
      </c>
      <c r="C137" s="24" t="s">
        <v>140</v>
      </c>
      <c r="D137" s="12">
        <v>4.8840854459892276</v>
      </c>
      <c r="E137" s="13">
        <f t="shared" ref="E137:E142" si="29">D137/F137</f>
        <v>1.1482677169217248</v>
      </c>
      <c r="F137" s="7">
        <v>4.2534379169715582</v>
      </c>
      <c r="G137" s="7">
        <f t="shared" si="25"/>
        <v>3.7358177290675028</v>
      </c>
      <c r="H137" s="15">
        <f t="shared" si="26"/>
        <v>6.0323531629109528</v>
      </c>
      <c r="I137" s="11">
        <f>IFERROR(F137/SQRT(F137^2+U137), "X")</f>
        <v>6.0224455523967213E-2</v>
      </c>
      <c r="J137" s="32">
        <f>IFERROR(SQRT((1-I137^2)/U137), "X")</f>
        <v>1.4159006596444444E-2</v>
      </c>
      <c r="K137" s="32">
        <f t="shared" si="27"/>
        <v>70.626423766983493</v>
      </c>
      <c r="L137" s="8">
        <v>1</v>
      </c>
      <c r="M137" s="9">
        <v>0</v>
      </c>
      <c r="N137" s="8">
        <v>0</v>
      </c>
      <c r="O137" s="9">
        <v>0</v>
      </c>
      <c r="P137" s="9">
        <v>1</v>
      </c>
      <c r="Q137" s="9">
        <v>0</v>
      </c>
      <c r="R137" s="9">
        <v>0</v>
      </c>
      <c r="S137" s="8">
        <v>4979</v>
      </c>
      <c r="T137" s="9">
        <v>8</v>
      </c>
      <c r="U137" s="9">
        <f t="shared" si="28"/>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0.29799999999999999</v>
      </c>
      <c r="CQ137">
        <v>3</v>
      </c>
      <c r="CR137">
        <v>1</v>
      </c>
      <c r="CS137">
        <v>0</v>
      </c>
      <c r="CT137">
        <v>35</v>
      </c>
      <c r="CZ137" s="33" t="s">
        <v>85</v>
      </c>
    </row>
    <row r="138" spans="1:104" x14ac:dyDescent="0.25">
      <c r="A138">
        <v>137</v>
      </c>
      <c r="B138">
        <v>13</v>
      </c>
      <c r="C138" s="24" t="s">
        <v>140</v>
      </c>
      <c r="D138" s="12">
        <v>5.5730247103205288</v>
      </c>
      <c r="E138" s="13">
        <f t="shared" si="29"/>
        <v>0.89784986733651528</v>
      </c>
      <c r="F138" s="7">
        <v>6.2070786142153009</v>
      </c>
      <c r="G138" s="7">
        <f t="shared" si="25"/>
        <v>4.6751748429840134</v>
      </c>
      <c r="H138" s="15">
        <f t="shared" si="26"/>
        <v>6.4708745776570442</v>
      </c>
      <c r="I138" s="11">
        <f>IFERROR(F138/SQRT(F138^2+U138), "X")</f>
        <v>8.7706584814015456E-2</v>
      </c>
      <c r="J138" s="32">
        <f>IFERROR(SQRT((1-I138^2)/U138), "X")</f>
        <v>1.4130090863220576E-2</v>
      </c>
      <c r="K138" s="32">
        <f t="shared" si="27"/>
        <v>70.770953257131197</v>
      </c>
      <c r="L138" s="8">
        <v>1</v>
      </c>
      <c r="M138" s="9">
        <v>0</v>
      </c>
      <c r="N138" s="8">
        <v>0</v>
      </c>
      <c r="O138" s="9">
        <v>0</v>
      </c>
      <c r="P138" s="9">
        <v>1</v>
      </c>
      <c r="Q138" s="9">
        <v>0</v>
      </c>
      <c r="R138" s="9">
        <v>0</v>
      </c>
      <c r="S138" s="8">
        <v>4979</v>
      </c>
      <c r="T138" s="9">
        <v>8</v>
      </c>
      <c r="U138" s="9">
        <f t="shared" si="28"/>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0.29799999999999999</v>
      </c>
      <c r="CQ138">
        <v>3</v>
      </c>
      <c r="CR138">
        <v>1</v>
      </c>
      <c r="CS138">
        <v>0</v>
      </c>
      <c r="CT138">
        <v>35</v>
      </c>
      <c r="CZ138" s="33" t="s">
        <v>85</v>
      </c>
    </row>
    <row r="139" spans="1:104" x14ac:dyDescent="0.25">
      <c r="A139">
        <v>138</v>
      </c>
      <c r="B139">
        <v>13</v>
      </c>
      <c r="C139" s="24" t="s">
        <v>140</v>
      </c>
      <c r="D139" s="12">
        <v>10.70510715693943</v>
      </c>
      <c r="E139" s="13">
        <f t="shared" si="29"/>
        <v>1.3975793543583506</v>
      </c>
      <c r="F139" s="7">
        <v>7.6597490679549312</v>
      </c>
      <c r="G139" s="7">
        <f t="shared" si="25"/>
        <v>9.3075278025810793</v>
      </c>
      <c r="H139" s="15">
        <f t="shared" si="26"/>
        <v>12.102686511297781</v>
      </c>
      <c r="I139" s="11">
        <f>IFERROR(F139/SQRT(F139^2+U139), "X")</f>
        <v>0.10801595217731309</v>
      </c>
      <c r="J139" s="32">
        <f>IFERROR(SQRT((1-I139^2)/U139), "X")</f>
        <v>1.4101761195964629E-2</v>
      </c>
      <c r="K139" s="32">
        <f t="shared" si="27"/>
        <v>70.913128232958641</v>
      </c>
      <c r="L139" s="8">
        <v>1</v>
      </c>
      <c r="M139" s="9">
        <v>0</v>
      </c>
      <c r="N139" s="8">
        <v>0</v>
      </c>
      <c r="O139" s="9">
        <v>0</v>
      </c>
      <c r="P139" s="9">
        <v>1</v>
      </c>
      <c r="Q139" s="9">
        <v>0</v>
      </c>
      <c r="R139" s="9">
        <v>0</v>
      </c>
      <c r="S139" s="8">
        <v>4979</v>
      </c>
      <c r="T139" s="9">
        <v>8</v>
      </c>
      <c r="U139" s="9">
        <f t="shared" si="28"/>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0.29799999999999999</v>
      </c>
      <c r="CQ139">
        <v>3</v>
      </c>
      <c r="CR139">
        <v>1</v>
      </c>
      <c r="CS139">
        <v>0</v>
      </c>
      <c r="CT139">
        <v>35</v>
      </c>
      <c r="CZ139" s="33" t="s">
        <v>85</v>
      </c>
    </row>
    <row r="140" spans="1:104" x14ac:dyDescent="0.25">
      <c r="A140">
        <v>139</v>
      </c>
      <c r="B140">
        <v>13</v>
      </c>
      <c r="C140" s="24" t="s">
        <v>140</v>
      </c>
      <c r="D140" s="12">
        <v>8.6486779067039983</v>
      </c>
      <c r="E140" s="13">
        <f t="shared" si="29"/>
        <v>0.98694243098033674</v>
      </c>
      <c r="F140" s="7">
        <v>8.7631027253668758</v>
      </c>
      <c r="G140" s="7">
        <f t="shared" si="25"/>
        <v>7.6617354757236615</v>
      </c>
      <c r="H140" s="15">
        <f t="shared" si="26"/>
        <v>9.635620337684335</v>
      </c>
      <c r="I140" s="11">
        <f>IFERROR(F140/SQRT(F140^2+U140), "X")</f>
        <v>0.12343877343338963</v>
      </c>
      <c r="J140" s="32">
        <f>IFERROR(SQRT((1-I140^2)/U140), "X")</f>
        <v>1.408619495878633E-2</v>
      </c>
      <c r="K140" s="32">
        <f t="shared" si="27"/>
        <v>70.99149223234663</v>
      </c>
      <c r="L140" s="8">
        <v>1</v>
      </c>
      <c r="M140" s="9">
        <v>0</v>
      </c>
      <c r="N140" s="8">
        <v>0</v>
      </c>
      <c r="O140" s="9">
        <v>0</v>
      </c>
      <c r="P140" s="9">
        <v>1</v>
      </c>
      <c r="Q140" s="9">
        <v>0</v>
      </c>
      <c r="R140" s="9">
        <v>0</v>
      </c>
      <c r="S140" s="8">
        <v>4979</v>
      </c>
      <c r="T140" s="9">
        <v>15</v>
      </c>
      <c r="U140" s="9">
        <f t="shared" si="28"/>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0.29799999999999999</v>
      </c>
      <c r="CQ140">
        <v>3</v>
      </c>
      <c r="CR140">
        <v>1</v>
      </c>
      <c r="CS140">
        <v>0</v>
      </c>
      <c r="CT140">
        <v>35</v>
      </c>
      <c r="CZ140" s="33" t="s">
        <v>85</v>
      </c>
    </row>
    <row r="141" spans="1:104" x14ac:dyDescent="0.25">
      <c r="A141">
        <v>140</v>
      </c>
      <c r="B141">
        <v>13</v>
      </c>
      <c r="C141" s="24" t="s">
        <v>140</v>
      </c>
      <c r="D141" s="12">
        <v>6.2610778657974198</v>
      </c>
      <c r="E141" s="13">
        <f t="shared" si="29"/>
        <v>0.41588918524664004</v>
      </c>
      <c r="F141" s="7">
        <v>15.05467823618528</v>
      </c>
      <c r="G141" s="7">
        <f t="shared" si="25"/>
        <v>5.8451886805507796</v>
      </c>
      <c r="H141" s="15">
        <f t="shared" si="26"/>
        <v>6.67696705104406</v>
      </c>
      <c r="I141" s="11">
        <f>IFERROR(F141/SQRT(F141^2+U141), "X")</f>
        <v>0.20897903623751837</v>
      </c>
      <c r="J141" s="32">
        <f>IFERROR(SQRT((1-I141^2)/U141), "X")</f>
        <v>1.3881335287207825E-2</v>
      </c>
      <c r="K141" s="32">
        <f t="shared" si="27"/>
        <v>72.03917917907637</v>
      </c>
      <c r="L141" s="8">
        <v>1</v>
      </c>
      <c r="M141" s="9">
        <v>0</v>
      </c>
      <c r="N141" s="8">
        <v>0</v>
      </c>
      <c r="O141" s="9">
        <v>0</v>
      </c>
      <c r="P141" s="9">
        <v>1</v>
      </c>
      <c r="Q141" s="9">
        <v>0</v>
      </c>
      <c r="R141" s="9">
        <v>0</v>
      </c>
      <c r="S141" s="8">
        <v>4979</v>
      </c>
      <c r="T141" s="9">
        <v>15</v>
      </c>
      <c r="U141" s="9">
        <f t="shared" si="28"/>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0.29799999999999999</v>
      </c>
      <c r="CQ141">
        <v>3</v>
      </c>
      <c r="CR141">
        <v>1</v>
      </c>
      <c r="CS141">
        <v>0</v>
      </c>
      <c r="CT141">
        <v>35</v>
      </c>
      <c r="CZ141" s="33" t="s">
        <v>85</v>
      </c>
    </row>
    <row r="142" spans="1:104" s="50" customFormat="1" x14ac:dyDescent="0.25">
      <c r="A142" s="50">
        <v>141</v>
      </c>
      <c r="B142" s="50">
        <v>13</v>
      </c>
      <c r="C142" s="51" t="s">
        <v>140</v>
      </c>
      <c r="D142" s="52">
        <v>10.7324983570344</v>
      </c>
      <c r="E142" s="53">
        <f t="shared" si="29"/>
        <v>0.51814326001821898</v>
      </c>
      <c r="F142" s="54">
        <v>20.713380227424022</v>
      </c>
      <c r="G142" s="54">
        <f t="shared" si="25"/>
        <v>10.214355097016181</v>
      </c>
      <c r="H142" s="55">
        <f t="shared" si="26"/>
        <v>11.250641617052619</v>
      </c>
      <c r="I142" s="56">
        <f>IFERROR(F142/SQRT(F142^2+U142), "X")</f>
        <v>0.28208127557332185</v>
      </c>
      <c r="J142" s="57">
        <f>IFERROR(SQRT((1-I142^2)/U142), "X")</f>
        <v>1.3618312051253372E-2</v>
      </c>
      <c r="K142" s="57">
        <f t="shared" si="27"/>
        <v>73.430539426357484</v>
      </c>
      <c r="L142" s="58">
        <v>1</v>
      </c>
      <c r="M142" s="59">
        <v>0</v>
      </c>
      <c r="N142" s="58">
        <v>0</v>
      </c>
      <c r="O142" s="59">
        <v>0</v>
      </c>
      <c r="P142" s="59">
        <v>1</v>
      </c>
      <c r="Q142" s="59">
        <v>0</v>
      </c>
      <c r="R142" s="59">
        <v>0</v>
      </c>
      <c r="S142" s="58">
        <v>4979</v>
      </c>
      <c r="T142" s="59">
        <v>15</v>
      </c>
      <c r="U142" s="59">
        <f t="shared" si="28"/>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0.29799999999999999</v>
      </c>
      <c r="CQ142">
        <v>3</v>
      </c>
      <c r="CR142">
        <v>1</v>
      </c>
      <c r="CS142">
        <v>0</v>
      </c>
      <c r="CT142">
        <v>35</v>
      </c>
      <c r="CU142" s="66"/>
      <c r="CZ142" s="33" t="s">
        <v>85</v>
      </c>
    </row>
    <row r="143" spans="1:104" x14ac:dyDescent="0.25">
      <c r="A143">
        <v>142</v>
      </c>
      <c r="B143">
        <v>14</v>
      </c>
      <c r="C143" s="24" t="s">
        <v>141</v>
      </c>
      <c r="D143" s="12">
        <v>7.7</v>
      </c>
      <c r="E143" s="13">
        <v>0.3</v>
      </c>
      <c r="F143" s="7">
        <v>21.713380227424</v>
      </c>
      <c r="G143" s="7">
        <f t="shared" si="25"/>
        <v>7.4</v>
      </c>
      <c r="H143" s="15">
        <f t="shared" si="26"/>
        <v>8</v>
      </c>
      <c r="I143" s="11">
        <f>IFERROR(F143/SQRT(F143^2+U143), "X")</f>
        <v>0.12746257641128633</v>
      </c>
      <c r="J143" s="32">
        <f>IFERROR(SQRT((1-I143^2)/U143), "X")</f>
        <v>5.8702318605511773E-3</v>
      </c>
      <c r="K143" s="32">
        <f t="shared" si="27"/>
        <v>170.35102254140034</v>
      </c>
      <c r="L143" s="8">
        <v>1</v>
      </c>
      <c r="M143" s="9">
        <v>0</v>
      </c>
      <c r="N143" s="8">
        <v>0</v>
      </c>
      <c r="O143" s="9">
        <v>0</v>
      </c>
      <c r="P143" s="9">
        <v>0</v>
      </c>
      <c r="Q143" s="9">
        <v>1</v>
      </c>
      <c r="R143" s="9">
        <v>0</v>
      </c>
      <c r="S143" s="8">
        <v>28552</v>
      </c>
      <c r="T143" s="9">
        <v>3</v>
      </c>
      <c r="U143" s="9">
        <f t="shared" si="28"/>
        <v>28548</v>
      </c>
      <c r="V143" s="9">
        <f>COUNTIF(B:B,B143)</f>
        <v>12</v>
      </c>
      <c r="W143" s="7">
        <v>12.4</v>
      </c>
      <c r="X143" s="7">
        <f>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0.29799999999999999</v>
      </c>
      <c r="CQ143">
        <v>5</v>
      </c>
      <c r="CR143">
        <v>0</v>
      </c>
      <c r="CS143">
        <v>1</v>
      </c>
      <c r="CT143">
        <v>35</v>
      </c>
      <c r="CZ143" s="33" t="s">
        <v>85</v>
      </c>
    </row>
    <row r="144" spans="1:104" x14ac:dyDescent="0.25">
      <c r="A144">
        <v>143</v>
      </c>
      <c r="B144">
        <v>14</v>
      </c>
      <c r="C144" s="24" t="s">
        <v>141</v>
      </c>
      <c r="D144" s="12">
        <v>8</v>
      </c>
      <c r="E144" s="13">
        <v>0.5</v>
      </c>
      <c r="F144" s="7">
        <v>22.713380227424</v>
      </c>
      <c r="G144" s="7">
        <f t="shared" si="25"/>
        <v>7.5</v>
      </c>
      <c r="H144" s="15">
        <f t="shared" si="26"/>
        <v>8.5</v>
      </c>
      <c r="I144" s="11">
        <f>IFERROR(F144/SQRT(F144^2+U144), "X")</f>
        <v>0.13316215592883443</v>
      </c>
      <c r="J144" s="32">
        <f>IFERROR(SQRT((1-I144^2)/U144), "X")</f>
        <v>5.8627185648068023E-3</v>
      </c>
      <c r="K144" s="32">
        <f t="shared" si="27"/>
        <v>170.56933382456396</v>
      </c>
      <c r="L144" s="8">
        <v>1</v>
      </c>
      <c r="M144" s="9">
        <v>0</v>
      </c>
      <c r="N144" s="8">
        <v>0</v>
      </c>
      <c r="O144" s="9">
        <v>0</v>
      </c>
      <c r="P144" s="9">
        <v>0</v>
      </c>
      <c r="Q144" s="9">
        <v>1</v>
      </c>
      <c r="R144" s="9">
        <v>0</v>
      </c>
      <c r="S144" s="8">
        <v>28582</v>
      </c>
      <c r="T144" s="9">
        <v>3</v>
      </c>
      <c r="U144" s="9">
        <f t="shared" si="28"/>
        <v>28578</v>
      </c>
      <c r="V144" s="9">
        <f>COUNTIF(B:B,B144)</f>
        <v>12</v>
      </c>
      <c r="W144" s="7">
        <v>12.4</v>
      </c>
      <c r="X144" s="7">
        <f>BL144-W144-6</f>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0.29799999999999999</v>
      </c>
      <c r="CQ144">
        <v>5</v>
      </c>
      <c r="CR144">
        <v>0</v>
      </c>
      <c r="CS144">
        <v>1</v>
      </c>
      <c r="CT144">
        <v>35</v>
      </c>
      <c r="CZ144" s="33" t="s">
        <v>85</v>
      </c>
    </row>
    <row r="145" spans="1:104" x14ac:dyDescent="0.25">
      <c r="A145">
        <v>144</v>
      </c>
      <c r="B145">
        <v>14</v>
      </c>
      <c r="C145" s="24" t="s">
        <v>141</v>
      </c>
      <c r="D145" s="12">
        <v>9.3000000000000007</v>
      </c>
      <c r="E145" s="13">
        <v>0.5</v>
      </c>
      <c r="F145" s="7">
        <v>23.713380227424</v>
      </c>
      <c r="G145" s="7">
        <f t="shared" si="25"/>
        <v>8.8000000000000007</v>
      </c>
      <c r="H145" s="15">
        <f t="shared" si="26"/>
        <v>9.8000000000000007</v>
      </c>
      <c r="I145" s="11">
        <f>IFERROR(F145/SQRT(F145^2+U145), "X")</f>
        <v>0.13735334900738005</v>
      </c>
      <c r="J145" s="32">
        <f>IFERROR(SQRT((1-I145^2)/U145), "X")</f>
        <v>5.7922298588428973E-3</v>
      </c>
      <c r="K145" s="32">
        <f t="shared" si="27"/>
        <v>172.64508218252377</v>
      </c>
      <c r="L145" s="8">
        <v>1</v>
      </c>
      <c r="M145" s="9">
        <v>0</v>
      </c>
      <c r="N145" s="8">
        <v>0</v>
      </c>
      <c r="O145" s="9">
        <v>0</v>
      </c>
      <c r="P145" s="9">
        <v>0</v>
      </c>
      <c r="Q145" s="9">
        <v>1</v>
      </c>
      <c r="R145" s="9">
        <v>0</v>
      </c>
      <c r="S145" s="8">
        <v>29248</v>
      </c>
      <c r="T145" s="9">
        <v>3</v>
      </c>
      <c r="U145" s="9">
        <f t="shared" si="28"/>
        <v>29244</v>
      </c>
      <c r="V145" s="9">
        <f>COUNTIF(B:B,B145)</f>
        <v>12</v>
      </c>
      <c r="W145" s="7">
        <v>12.4</v>
      </c>
      <c r="X145" s="7">
        <f>BL145-W145-6</f>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0.29799999999999999</v>
      </c>
      <c r="CQ145">
        <v>5</v>
      </c>
      <c r="CR145">
        <v>0</v>
      </c>
      <c r="CS145">
        <v>1</v>
      </c>
      <c r="CT145">
        <v>35</v>
      </c>
      <c r="CZ145" s="33" t="s">
        <v>85</v>
      </c>
    </row>
    <row r="146" spans="1:104" x14ac:dyDescent="0.25">
      <c r="A146">
        <v>145</v>
      </c>
      <c r="B146">
        <v>14</v>
      </c>
      <c r="C146" s="24" t="s">
        <v>141</v>
      </c>
      <c r="D146" s="12">
        <v>7</v>
      </c>
      <c r="E146" s="13">
        <v>0.2</v>
      </c>
      <c r="F146" s="7">
        <v>24.713380227424</v>
      </c>
      <c r="G146" s="7">
        <f t="shared" si="25"/>
        <v>6.8</v>
      </c>
      <c r="H146" s="15">
        <f t="shared" si="26"/>
        <v>7.2</v>
      </c>
      <c r="I146" s="11">
        <f>IFERROR(F146/SQRT(F146^2+U146), "X")</f>
        <v>0.14675871989868494</v>
      </c>
      <c r="J146" s="32">
        <f>IFERROR(SQRT((1-I146^2)/U146), "X")</f>
        <v>5.9384316733746279E-3</v>
      </c>
      <c r="K146" s="32">
        <f t="shared" si="27"/>
        <v>168.39462925599864</v>
      </c>
      <c r="L146" s="8">
        <v>1</v>
      </c>
      <c r="M146" s="9">
        <v>0</v>
      </c>
      <c r="N146" s="8">
        <v>0</v>
      </c>
      <c r="O146" s="9">
        <v>0</v>
      </c>
      <c r="P146" s="9">
        <v>0</v>
      </c>
      <c r="Q146" s="9">
        <v>1</v>
      </c>
      <c r="R146" s="9">
        <v>0</v>
      </c>
      <c r="S146" s="8">
        <v>27750</v>
      </c>
      <c r="T146" s="9">
        <v>3</v>
      </c>
      <c r="U146" s="9">
        <f t="shared" si="28"/>
        <v>27746</v>
      </c>
      <c r="V146" s="9">
        <f>COUNTIF(B:B,B146)</f>
        <v>12</v>
      </c>
      <c r="W146" s="7">
        <v>12.6</v>
      </c>
      <c r="X146" s="7">
        <f>BL146-W146-6</f>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0.29799999999999999</v>
      </c>
      <c r="CQ146">
        <v>5</v>
      </c>
      <c r="CR146">
        <v>0</v>
      </c>
      <c r="CS146">
        <v>1</v>
      </c>
      <c r="CT146">
        <v>35</v>
      </c>
      <c r="CZ146" s="33" t="s">
        <v>85</v>
      </c>
    </row>
    <row r="147" spans="1:104" x14ac:dyDescent="0.25">
      <c r="A147">
        <v>146</v>
      </c>
      <c r="B147">
        <v>14</v>
      </c>
      <c r="C147" s="24" t="s">
        <v>141</v>
      </c>
      <c r="D147" s="12">
        <v>10.7</v>
      </c>
      <c r="E147" s="13">
        <v>0.4</v>
      </c>
      <c r="F147" s="7">
        <v>25.713380227424</v>
      </c>
      <c r="G147" s="7">
        <f t="shared" si="25"/>
        <v>10.299999999999999</v>
      </c>
      <c r="H147" s="15">
        <f t="shared" si="26"/>
        <v>11.1</v>
      </c>
      <c r="I147" s="11">
        <f>IFERROR(F147/SQRT(F147^2+U147), "X")</f>
        <v>0.15248911135300705</v>
      </c>
      <c r="J147" s="32">
        <f>IFERROR(SQRT((1-I147^2)/U147), "X")</f>
        <v>5.9303409355092639E-3</v>
      </c>
      <c r="K147" s="32">
        <f t="shared" si="27"/>
        <v>168.62436930266063</v>
      </c>
      <c r="L147" s="8">
        <v>1</v>
      </c>
      <c r="M147" s="9">
        <v>0</v>
      </c>
      <c r="N147" s="8">
        <v>0</v>
      </c>
      <c r="O147" s="9">
        <v>0</v>
      </c>
      <c r="P147" s="9">
        <v>0</v>
      </c>
      <c r="Q147" s="9">
        <v>1</v>
      </c>
      <c r="R147" s="9">
        <v>0</v>
      </c>
      <c r="S147" s="8">
        <v>27777</v>
      </c>
      <c r="T147" s="9">
        <v>3</v>
      </c>
      <c r="U147" s="9">
        <f t="shared" si="28"/>
        <v>27773</v>
      </c>
      <c r="V147" s="9">
        <f>COUNTIF(B:B,B147)</f>
        <v>12</v>
      </c>
      <c r="W147" s="7">
        <v>12.6</v>
      </c>
      <c r="X147" s="7">
        <f>BL147-W147-6</f>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0.29799999999999999</v>
      </c>
      <c r="CQ147">
        <v>5</v>
      </c>
      <c r="CR147">
        <v>0</v>
      </c>
      <c r="CS147">
        <v>1</v>
      </c>
      <c r="CT147">
        <v>35</v>
      </c>
      <c r="CZ147" s="33" t="s">
        <v>85</v>
      </c>
    </row>
    <row r="148" spans="1:104" x14ac:dyDescent="0.25">
      <c r="A148">
        <v>147</v>
      </c>
      <c r="B148">
        <v>14</v>
      </c>
      <c r="C148" s="24" t="s">
        <v>141</v>
      </c>
      <c r="D148" s="12">
        <v>11.2</v>
      </c>
      <c r="E148" s="13">
        <v>0.5</v>
      </c>
      <c r="F148" s="7">
        <v>26.713380227424</v>
      </c>
      <c r="G148" s="7">
        <f t="shared" si="25"/>
        <v>10.7</v>
      </c>
      <c r="H148" s="15">
        <f t="shared" si="26"/>
        <v>11.7</v>
      </c>
      <c r="I148" s="11">
        <f>IFERROR(F148/SQRT(F148^2+U148), "X")</f>
        <v>0.15809334365207181</v>
      </c>
      <c r="J148" s="32">
        <f>IFERROR(SQRT((1-I148^2)/U148), "X")</f>
        <v>5.9181332465658137E-3</v>
      </c>
      <c r="K148" s="32">
        <f t="shared" si="27"/>
        <v>168.97220091830172</v>
      </c>
      <c r="L148" s="8">
        <v>1</v>
      </c>
      <c r="M148" s="9">
        <v>0</v>
      </c>
      <c r="N148" s="8">
        <v>0</v>
      </c>
      <c r="O148" s="9">
        <v>0</v>
      </c>
      <c r="P148" s="9">
        <v>0</v>
      </c>
      <c r="Q148" s="9">
        <v>1</v>
      </c>
      <c r="R148" s="9">
        <v>0</v>
      </c>
      <c r="S148" s="8">
        <v>27842</v>
      </c>
      <c r="T148" s="9">
        <v>3</v>
      </c>
      <c r="U148" s="9">
        <f t="shared" si="28"/>
        <v>27838</v>
      </c>
      <c r="V148" s="9">
        <f>COUNTIF(B:B,B148)</f>
        <v>12</v>
      </c>
      <c r="W148" s="7">
        <v>12.6</v>
      </c>
      <c r="X148" s="7">
        <f>BL148-W148-6</f>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0.29799999999999999</v>
      </c>
      <c r="CQ148">
        <v>5</v>
      </c>
      <c r="CR148">
        <v>0</v>
      </c>
      <c r="CS148">
        <v>1</v>
      </c>
      <c r="CT148">
        <v>35</v>
      </c>
      <c r="CZ148" s="33" t="s">
        <v>85</v>
      </c>
    </row>
    <row r="149" spans="1:104" x14ac:dyDescent="0.25">
      <c r="A149">
        <v>148</v>
      </c>
      <c r="B149">
        <v>14</v>
      </c>
      <c r="C149" s="24" t="s">
        <v>141</v>
      </c>
      <c r="D149" s="12">
        <v>8.4</v>
      </c>
      <c r="E149" s="13">
        <v>0.5</v>
      </c>
      <c r="F149" s="7">
        <v>27.713380227424</v>
      </c>
      <c r="G149" s="7">
        <f t="shared" si="25"/>
        <v>7.9</v>
      </c>
      <c r="H149" s="15">
        <f t="shared" si="26"/>
        <v>8.9</v>
      </c>
      <c r="I149" s="11">
        <f>IFERROR(F149/SQRT(F149^2+U149), "X")</f>
        <v>0.15628859800169251</v>
      </c>
      <c r="J149" s="32">
        <f>IFERROR(SQRT((1-I149^2)/U149), "X")</f>
        <v>5.6394635630566577E-3</v>
      </c>
      <c r="K149" s="32">
        <f t="shared" si="27"/>
        <v>177.32183013839492</v>
      </c>
      <c r="L149" s="8">
        <v>1</v>
      </c>
      <c r="M149" s="9">
        <v>0</v>
      </c>
      <c r="N149" s="8">
        <v>0</v>
      </c>
      <c r="O149" s="9">
        <v>0</v>
      </c>
      <c r="P149" s="9">
        <v>0</v>
      </c>
      <c r="Q149" s="9">
        <v>1</v>
      </c>
      <c r="R149" s="9">
        <v>0</v>
      </c>
      <c r="S149" s="8">
        <v>30679</v>
      </c>
      <c r="T149" s="9">
        <v>3</v>
      </c>
      <c r="U149" s="9">
        <f t="shared" si="28"/>
        <v>30675</v>
      </c>
      <c r="V149" s="9">
        <f>COUNTIF(B:B,B149)</f>
        <v>12</v>
      </c>
      <c r="W149" s="7">
        <v>12.4</v>
      </c>
      <c r="X149" s="7">
        <f>BL149-W149-6</f>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0.29799999999999999</v>
      </c>
      <c r="CQ149">
        <v>5</v>
      </c>
      <c r="CR149">
        <v>0</v>
      </c>
      <c r="CS149">
        <v>1</v>
      </c>
      <c r="CT149">
        <v>35</v>
      </c>
      <c r="CZ149" s="33" t="s">
        <v>85</v>
      </c>
    </row>
    <row r="150" spans="1:104" x14ac:dyDescent="0.25">
      <c r="A150">
        <v>149</v>
      </c>
      <c r="B150">
        <v>14</v>
      </c>
      <c r="C150" s="24" t="s">
        <v>141</v>
      </c>
      <c r="D150" s="12">
        <v>8.6999999999999993</v>
      </c>
      <c r="E150" s="13">
        <v>0.6</v>
      </c>
      <c r="F150" s="7">
        <v>28.713380227424</v>
      </c>
      <c r="G150" s="7">
        <f t="shared" si="25"/>
        <v>8.1</v>
      </c>
      <c r="H150" s="15">
        <f t="shared" si="26"/>
        <v>9.2999999999999989</v>
      </c>
      <c r="I150" s="11">
        <f>IFERROR(F150/SQRT(F150^2+U150), "X")</f>
        <v>0.16170597526401623</v>
      </c>
      <c r="J150" s="32">
        <f>IFERROR(SQRT((1-I150^2)/U150), "X")</f>
        <v>5.6317289703694193E-3</v>
      </c>
      <c r="K150" s="32">
        <f t="shared" si="27"/>
        <v>177.56536318799516</v>
      </c>
      <c r="L150" s="8">
        <v>1</v>
      </c>
      <c r="M150" s="9">
        <v>0</v>
      </c>
      <c r="N150" s="8">
        <v>0</v>
      </c>
      <c r="O150" s="9">
        <v>0</v>
      </c>
      <c r="P150" s="9">
        <v>0</v>
      </c>
      <c r="Q150" s="9">
        <v>1</v>
      </c>
      <c r="R150" s="9">
        <v>0</v>
      </c>
      <c r="S150" s="8">
        <v>30709</v>
      </c>
      <c r="T150" s="9">
        <v>3</v>
      </c>
      <c r="U150" s="9">
        <f t="shared" si="28"/>
        <v>30705</v>
      </c>
      <c r="V150" s="9">
        <f>COUNTIF(B:B,B150)</f>
        <v>12</v>
      </c>
      <c r="W150" s="7">
        <v>12.4</v>
      </c>
      <c r="X150" s="7">
        <f>BL150-W150-6</f>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0.29799999999999999</v>
      </c>
      <c r="CQ150">
        <v>5</v>
      </c>
      <c r="CR150">
        <v>0</v>
      </c>
      <c r="CS150">
        <v>1</v>
      </c>
      <c r="CT150">
        <v>35</v>
      </c>
      <c r="CZ150" s="33" t="s">
        <v>85</v>
      </c>
    </row>
    <row r="151" spans="1:104" x14ac:dyDescent="0.25">
      <c r="A151">
        <v>150</v>
      </c>
      <c r="B151">
        <v>14</v>
      </c>
      <c r="C151" s="24" t="s">
        <v>141</v>
      </c>
      <c r="D151" s="12">
        <v>9.8000000000000007</v>
      </c>
      <c r="E151" s="13">
        <v>0.6</v>
      </c>
      <c r="F151" s="7">
        <v>29.713380227424</v>
      </c>
      <c r="G151" s="7">
        <f t="shared" si="25"/>
        <v>9.2000000000000011</v>
      </c>
      <c r="H151" s="15">
        <f t="shared" si="26"/>
        <v>10.4</v>
      </c>
      <c r="I151" s="11">
        <f>IFERROR(F151/SQRT(F151^2+U151), "X")</f>
        <v>0.16541448611109594</v>
      </c>
      <c r="J151" s="32">
        <f>IFERROR(SQRT((1-I151^2)/U151), "X")</f>
        <v>5.5670033111354465E-3</v>
      </c>
      <c r="K151" s="32">
        <f t="shared" si="27"/>
        <v>179.62985543761783</v>
      </c>
      <c r="L151" s="8">
        <v>1</v>
      </c>
      <c r="M151" s="9">
        <v>0</v>
      </c>
      <c r="N151" s="8">
        <v>0</v>
      </c>
      <c r="O151" s="9">
        <v>0</v>
      </c>
      <c r="P151" s="9">
        <v>0</v>
      </c>
      <c r="Q151" s="9">
        <v>1</v>
      </c>
      <c r="R151" s="9">
        <v>0</v>
      </c>
      <c r="S151" s="8">
        <v>31388</v>
      </c>
      <c r="T151" s="9">
        <v>3</v>
      </c>
      <c r="U151" s="9">
        <f t="shared" si="28"/>
        <v>31384</v>
      </c>
      <c r="V151" s="9">
        <f>COUNTIF(B:B,B151)</f>
        <v>12</v>
      </c>
      <c r="W151" s="7">
        <v>12.4</v>
      </c>
      <c r="X151" s="7">
        <f>BL151-W151-6</f>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0.29799999999999999</v>
      </c>
      <c r="CQ151">
        <v>5</v>
      </c>
      <c r="CR151">
        <v>0</v>
      </c>
      <c r="CS151">
        <v>1</v>
      </c>
      <c r="CT151">
        <v>35</v>
      </c>
      <c r="CZ151" s="33" t="s">
        <v>85</v>
      </c>
    </row>
    <row r="152" spans="1:104" x14ac:dyDescent="0.25">
      <c r="A152">
        <v>151</v>
      </c>
      <c r="B152">
        <v>14</v>
      </c>
      <c r="C152" s="24" t="s">
        <v>141</v>
      </c>
      <c r="D152" s="12">
        <v>7.5</v>
      </c>
      <c r="E152" s="13">
        <v>0.3</v>
      </c>
      <c r="F152" s="7">
        <v>30.713380227424</v>
      </c>
      <c r="G152" s="7">
        <f t="shared" si="25"/>
        <v>7.2</v>
      </c>
      <c r="H152" s="15">
        <f t="shared" si="26"/>
        <v>7.8</v>
      </c>
      <c r="I152" s="11">
        <f>IFERROR(F152/SQRT(F152^2+U152), "X")</f>
        <v>0.17506737478084128</v>
      </c>
      <c r="J152" s="32">
        <f>IFERROR(SQRT((1-I152^2)/U152), "X")</f>
        <v>5.7000360586987268E-3</v>
      </c>
      <c r="K152" s="32">
        <f t="shared" si="27"/>
        <v>175.43748665833741</v>
      </c>
      <c r="L152" s="8">
        <v>1</v>
      </c>
      <c r="M152" s="9">
        <v>0</v>
      </c>
      <c r="N152" s="8">
        <v>0</v>
      </c>
      <c r="O152" s="9">
        <v>0</v>
      </c>
      <c r="P152" s="9">
        <v>0</v>
      </c>
      <c r="Q152" s="9">
        <v>1</v>
      </c>
      <c r="R152" s="9">
        <v>0</v>
      </c>
      <c r="S152" s="8">
        <v>29839</v>
      </c>
      <c r="T152" s="9">
        <v>3</v>
      </c>
      <c r="U152" s="9">
        <f t="shared" si="28"/>
        <v>29835</v>
      </c>
      <c r="V152" s="9">
        <f>COUNTIF(B:B,B152)</f>
        <v>12</v>
      </c>
      <c r="W152" s="7">
        <v>12.6</v>
      </c>
      <c r="X152" s="7">
        <f>BL152-W152-6</f>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0.29799999999999999</v>
      </c>
      <c r="CQ152">
        <v>5</v>
      </c>
      <c r="CR152">
        <v>0</v>
      </c>
      <c r="CS152">
        <v>1</v>
      </c>
      <c r="CT152">
        <v>35</v>
      </c>
      <c r="CZ152" s="33" t="s">
        <v>85</v>
      </c>
    </row>
    <row r="153" spans="1:104" x14ac:dyDescent="0.25">
      <c r="A153">
        <v>152</v>
      </c>
      <c r="B153">
        <v>14</v>
      </c>
      <c r="C153" s="24" t="s">
        <v>141</v>
      </c>
      <c r="D153" s="12">
        <v>10.6</v>
      </c>
      <c r="E153" s="13">
        <v>0.5</v>
      </c>
      <c r="F153" s="7">
        <v>31.713380227424</v>
      </c>
      <c r="G153" s="7">
        <f t="shared" si="25"/>
        <v>10.1</v>
      </c>
      <c r="H153" s="15">
        <f t="shared" si="26"/>
        <v>11.1</v>
      </c>
      <c r="I153" s="11">
        <f>IFERROR(F153/SQRT(F153^2+U153), "X")</f>
        <v>0.18049659984710903</v>
      </c>
      <c r="J153" s="32">
        <f>IFERROR(SQRT((1-I153^2)/U153), "X")</f>
        <v>5.6914967295421072E-3</v>
      </c>
      <c r="K153" s="32">
        <f t="shared" si="27"/>
        <v>175.7007071284836</v>
      </c>
      <c r="L153" s="8">
        <v>1</v>
      </c>
      <c r="M153" s="9">
        <v>0</v>
      </c>
      <c r="N153" s="8">
        <v>0</v>
      </c>
      <c r="O153" s="9">
        <v>0</v>
      </c>
      <c r="P153" s="9">
        <v>0</v>
      </c>
      <c r="Q153" s="9">
        <v>1</v>
      </c>
      <c r="R153" s="9">
        <v>0</v>
      </c>
      <c r="S153" s="8">
        <v>29869</v>
      </c>
      <c r="T153" s="9">
        <v>3</v>
      </c>
      <c r="U153" s="9">
        <f t="shared" si="28"/>
        <v>29865</v>
      </c>
      <c r="V153" s="9">
        <f>COUNTIF(B:B,B153)</f>
        <v>12</v>
      </c>
      <c r="W153" s="7">
        <v>12.6</v>
      </c>
      <c r="X153" s="7">
        <f>BL153-W153-6</f>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0.29799999999999999</v>
      </c>
      <c r="CQ153">
        <v>5</v>
      </c>
      <c r="CR153">
        <v>0</v>
      </c>
      <c r="CS153">
        <v>1</v>
      </c>
      <c r="CT153">
        <v>35</v>
      </c>
      <c r="CZ153" s="33" t="s">
        <v>85</v>
      </c>
    </row>
    <row r="154" spans="1:104" s="50" customFormat="1" x14ac:dyDescent="0.25">
      <c r="A154" s="50">
        <v>153</v>
      </c>
      <c r="B154" s="50">
        <v>14</v>
      </c>
      <c r="C154" s="51" t="s">
        <v>141</v>
      </c>
      <c r="D154" s="52">
        <v>11.1</v>
      </c>
      <c r="E154" s="53">
        <v>0.6</v>
      </c>
      <c r="F154" s="54">
        <v>32.713380227423997</v>
      </c>
      <c r="G154" s="54">
        <f t="shared" si="25"/>
        <v>10.5</v>
      </c>
      <c r="H154" s="55">
        <f t="shared" si="26"/>
        <v>11.7</v>
      </c>
      <c r="I154" s="56">
        <f>IFERROR(F154/SQRT(F154^2+U154), "X")</f>
        <v>0.18598810220012707</v>
      </c>
      <c r="J154" s="57">
        <f>IFERROR(SQRT((1-I154^2)/U154), "X")</f>
        <v>5.6853831951065434E-3</v>
      </c>
      <c r="K154" s="57">
        <f t="shared" si="27"/>
        <v>175.88963939329687</v>
      </c>
      <c r="L154" s="58">
        <v>1</v>
      </c>
      <c r="M154" s="59">
        <v>0</v>
      </c>
      <c r="N154" s="58">
        <v>0</v>
      </c>
      <c r="O154" s="59">
        <v>0</v>
      </c>
      <c r="P154" s="59">
        <v>0</v>
      </c>
      <c r="Q154" s="59">
        <v>1</v>
      </c>
      <c r="R154" s="59">
        <v>0</v>
      </c>
      <c r="S154" s="58">
        <v>29871</v>
      </c>
      <c r="T154" s="59">
        <v>3</v>
      </c>
      <c r="U154" s="59">
        <f t="shared" si="28"/>
        <v>29867</v>
      </c>
      <c r="V154" s="59">
        <f>COUNTIF(B:B,B154)</f>
        <v>12</v>
      </c>
      <c r="W154" s="54">
        <v>12.6</v>
      </c>
      <c r="X154" s="54">
        <f>BL154-W154-6</f>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0.29799999999999999</v>
      </c>
      <c r="CQ154">
        <v>5</v>
      </c>
      <c r="CR154">
        <v>0</v>
      </c>
      <c r="CS154">
        <v>1</v>
      </c>
      <c r="CT154">
        <v>35</v>
      </c>
      <c r="CU154" s="66"/>
      <c r="CZ154" s="33" t="s">
        <v>85</v>
      </c>
    </row>
    <row r="155" spans="1:104" x14ac:dyDescent="0.25">
      <c r="A155">
        <v>154</v>
      </c>
      <c r="B155">
        <v>15</v>
      </c>
      <c r="C155" s="24" t="s">
        <v>166</v>
      </c>
      <c r="D155" s="12">
        <v>8.5</v>
      </c>
      <c r="E155" s="13">
        <v>0.1</v>
      </c>
      <c r="F155" s="7">
        <f>D155/E155</f>
        <v>85</v>
      </c>
      <c r="G155" s="7">
        <f t="shared" si="25"/>
        <v>8.4</v>
      </c>
      <c r="H155" s="15">
        <f t="shared" si="26"/>
        <v>8.6</v>
      </c>
      <c r="I155" s="11">
        <f>IFERROR(F155/SQRT(F155^2+U155), "X")</f>
        <v>0.36517364407708086</v>
      </c>
      <c r="J155" s="32">
        <f>IFERROR(SQRT((1-I155^2)/U155), "X")</f>
        <v>4.2961605185538919E-3</v>
      </c>
      <c r="K155" s="32">
        <f t="shared" si="27"/>
        <v>232.76597689524988</v>
      </c>
      <c r="L155" s="8">
        <v>1</v>
      </c>
      <c r="M155" s="9">
        <v>0</v>
      </c>
      <c r="N155" s="8">
        <v>0</v>
      </c>
      <c r="O155" s="9">
        <v>1</v>
      </c>
      <c r="P155" s="9">
        <v>0</v>
      </c>
      <c r="Q155" s="9">
        <v>0</v>
      </c>
      <c r="R155" s="9">
        <v>0</v>
      </c>
      <c r="S155" s="8">
        <v>46965</v>
      </c>
      <c r="T155" s="9">
        <v>9</v>
      </c>
      <c r="U155" s="9">
        <f t="shared" si="28"/>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30">1-SUM(AK155:AM155)</f>
        <v>0.15199999999999991</v>
      </c>
      <c r="AO155" s="41" t="s">
        <v>98</v>
      </c>
      <c r="AP155" s="17" t="s">
        <v>98</v>
      </c>
      <c r="AQ155">
        <v>0.27300000000000002</v>
      </c>
      <c r="AR155" s="39">
        <f t="shared" ref="AR155:AR218" si="31">1-AQ155</f>
        <v>0.72699999999999998</v>
      </c>
      <c r="AS155" t="s">
        <v>98</v>
      </c>
      <c r="AT155" s="39" t="s">
        <v>98</v>
      </c>
      <c r="AU155">
        <v>0</v>
      </c>
      <c r="AV155" s="17">
        <v>1</v>
      </c>
      <c r="AW155">
        <v>0.32100000000000001</v>
      </c>
      <c r="AX155" s="17">
        <f t="shared" ref="AX155:AX174" si="32">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33</v>
      </c>
      <c r="CZ155" s="33" t="s">
        <v>85</v>
      </c>
    </row>
    <row r="156" spans="1:104" x14ac:dyDescent="0.25">
      <c r="A156">
        <v>155</v>
      </c>
      <c r="B156">
        <v>15</v>
      </c>
      <c r="C156" s="24" t="s">
        <v>166</v>
      </c>
      <c r="D156" s="12">
        <v>7.7</v>
      </c>
      <c r="E156" s="13">
        <v>0.1</v>
      </c>
      <c r="F156" s="7">
        <f>D156/E156</f>
        <v>77</v>
      </c>
      <c r="G156" s="7">
        <f t="shared" si="25"/>
        <v>7.6000000000000005</v>
      </c>
      <c r="H156" s="15">
        <f t="shared" si="26"/>
        <v>7.8</v>
      </c>
      <c r="I156" s="11">
        <f>IFERROR(F156/SQRT(F156^2+U156), "X")</f>
        <v>0.33484591258365215</v>
      </c>
      <c r="J156" s="32">
        <f>IFERROR(SQRT((1-I156^2)/U156), "X")</f>
        <v>4.3486482153721057E-3</v>
      </c>
      <c r="K156" s="32">
        <f t="shared" si="27"/>
        <v>229.95651762887698</v>
      </c>
      <c r="L156" s="8">
        <v>1</v>
      </c>
      <c r="M156" s="9">
        <v>0</v>
      </c>
      <c r="N156" s="8">
        <v>0</v>
      </c>
      <c r="O156" s="9">
        <v>1</v>
      </c>
      <c r="P156" s="9">
        <v>0</v>
      </c>
      <c r="Q156" s="9">
        <v>0</v>
      </c>
      <c r="R156" s="9">
        <v>0</v>
      </c>
      <c r="S156" s="8">
        <v>46965</v>
      </c>
      <c r="T156" s="9">
        <v>13</v>
      </c>
      <c r="U156" s="9">
        <f t="shared" si="28"/>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30"/>
        <v>0.15199999999999991</v>
      </c>
      <c r="AO156" s="41" t="s">
        <v>98</v>
      </c>
      <c r="AP156" s="17" t="s">
        <v>98</v>
      </c>
      <c r="AQ156">
        <v>0.27300000000000002</v>
      </c>
      <c r="AR156" s="39">
        <f t="shared" si="31"/>
        <v>0.72699999999999998</v>
      </c>
      <c r="AS156" t="s">
        <v>98</v>
      </c>
      <c r="AT156" s="39" t="s">
        <v>98</v>
      </c>
      <c r="AU156">
        <v>0</v>
      </c>
      <c r="AV156" s="17">
        <v>1</v>
      </c>
      <c r="AW156">
        <v>0.32100000000000001</v>
      </c>
      <c r="AX156" s="17">
        <f t="shared" si="32"/>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33</v>
      </c>
      <c r="CZ156" s="33" t="s">
        <v>85</v>
      </c>
    </row>
    <row r="157" spans="1:104" x14ac:dyDescent="0.25">
      <c r="A157">
        <v>156</v>
      </c>
      <c r="B157">
        <v>15</v>
      </c>
      <c r="C157" s="24" t="s">
        <v>166</v>
      </c>
      <c r="D157" s="12">
        <v>6.8</v>
      </c>
      <c r="E157" s="13">
        <v>0.1</v>
      </c>
      <c r="F157" s="7">
        <f>D157/E157</f>
        <v>68</v>
      </c>
      <c r="G157" s="7">
        <f t="shared" si="25"/>
        <v>6.7</v>
      </c>
      <c r="H157" s="15">
        <f t="shared" si="26"/>
        <v>6.8999999999999995</v>
      </c>
      <c r="I157" s="11">
        <f>IFERROR(F157/SQRT(F157^2+U157), "X")</f>
        <v>0.29942585227104296</v>
      </c>
      <c r="J157" s="32">
        <f>IFERROR(SQRT((1-I157^2)/U157), "X")</f>
        <v>4.4033213569271024E-3</v>
      </c>
      <c r="K157" s="32">
        <f t="shared" si="27"/>
        <v>227.10129898351525</v>
      </c>
      <c r="L157" s="8">
        <v>1</v>
      </c>
      <c r="M157" s="9">
        <v>0</v>
      </c>
      <c r="N157" s="8">
        <v>0</v>
      </c>
      <c r="O157" s="9">
        <v>1</v>
      </c>
      <c r="P157" s="9">
        <v>0</v>
      </c>
      <c r="Q157" s="9">
        <v>0</v>
      </c>
      <c r="R157" s="9">
        <v>0</v>
      </c>
      <c r="S157" s="8">
        <v>46965</v>
      </c>
      <c r="T157" s="9">
        <v>13</v>
      </c>
      <c r="U157" s="9">
        <f t="shared" si="28"/>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30"/>
        <v>0.15199999999999991</v>
      </c>
      <c r="AO157" s="41" t="s">
        <v>98</v>
      </c>
      <c r="AP157" s="17" t="s">
        <v>98</v>
      </c>
      <c r="AQ157">
        <v>0.27300000000000002</v>
      </c>
      <c r="AR157" s="39">
        <f t="shared" si="31"/>
        <v>0.72699999999999998</v>
      </c>
      <c r="AS157" t="s">
        <v>98</v>
      </c>
      <c r="AT157" s="39" t="s">
        <v>98</v>
      </c>
      <c r="AU157">
        <v>0</v>
      </c>
      <c r="AV157" s="17">
        <v>1</v>
      </c>
      <c r="AW157">
        <v>0.32100000000000001</v>
      </c>
      <c r="AX157" s="17">
        <f t="shared" si="32"/>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33</v>
      </c>
      <c r="CZ157" s="33" t="s">
        <v>85</v>
      </c>
    </row>
    <row r="158" spans="1:104" x14ac:dyDescent="0.25">
      <c r="A158">
        <v>157</v>
      </c>
      <c r="B158">
        <v>15</v>
      </c>
      <c r="C158" s="24" t="s">
        <v>166</v>
      </c>
      <c r="D158" s="12">
        <v>8.5</v>
      </c>
      <c r="E158" s="13">
        <v>0.1</v>
      </c>
      <c r="F158" s="7">
        <f>D158/E158</f>
        <v>85</v>
      </c>
      <c r="G158" s="7">
        <f t="shared" si="25"/>
        <v>8.4</v>
      </c>
      <c r="H158" s="15">
        <f t="shared" si="26"/>
        <v>8.6</v>
      </c>
      <c r="I158" s="11">
        <f>IFERROR(F158/SQRT(F158^2+U158), "X")</f>
        <v>0.36519386578122887</v>
      </c>
      <c r="J158" s="32">
        <f>IFERROR(SQRT((1-I158^2)/U158), "X")</f>
        <v>4.2963984209556331E-3</v>
      </c>
      <c r="K158" s="32">
        <f t="shared" si="27"/>
        <v>232.75308805685052</v>
      </c>
      <c r="L158" s="8">
        <v>1</v>
      </c>
      <c r="M158" s="9">
        <v>0</v>
      </c>
      <c r="N158" s="8">
        <v>0</v>
      </c>
      <c r="O158" s="9">
        <v>1</v>
      </c>
      <c r="P158" s="9">
        <v>0</v>
      </c>
      <c r="Q158" s="9">
        <v>0</v>
      </c>
      <c r="R158" s="9">
        <v>0</v>
      </c>
      <c r="S158" s="8">
        <v>46965</v>
      </c>
      <c r="T158" s="9">
        <v>15</v>
      </c>
      <c r="U158" s="9">
        <f t="shared" si="28"/>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30"/>
        <v>0.15199999999999991</v>
      </c>
      <c r="AO158" s="41" t="s">
        <v>98</v>
      </c>
      <c r="AP158" s="17" t="s">
        <v>98</v>
      </c>
      <c r="AQ158">
        <v>0.27300000000000002</v>
      </c>
      <c r="AR158" s="39">
        <f t="shared" si="31"/>
        <v>0.72699999999999998</v>
      </c>
      <c r="AS158" t="s">
        <v>98</v>
      </c>
      <c r="AT158" s="39" t="s">
        <v>98</v>
      </c>
      <c r="AU158">
        <v>0</v>
      </c>
      <c r="AV158" s="17">
        <v>1</v>
      </c>
      <c r="AW158">
        <v>0.32100000000000001</v>
      </c>
      <c r="AX158" s="17">
        <f t="shared" si="32"/>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33</v>
      </c>
      <c r="CZ158" s="33" t="s">
        <v>85</v>
      </c>
    </row>
    <row r="159" spans="1:104" x14ac:dyDescent="0.25">
      <c r="A159">
        <v>158</v>
      </c>
      <c r="B159">
        <v>15</v>
      </c>
      <c r="C159" s="24" t="s">
        <v>166</v>
      </c>
      <c r="D159" s="12">
        <v>7.7</v>
      </c>
      <c r="E159" s="13">
        <v>0.1</v>
      </c>
      <c r="F159" s="7">
        <f>D159/E159</f>
        <v>77</v>
      </c>
      <c r="G159" s="7">
        <f t="shared" si="25"/>
        <v>7.6000000000000005</v>
      </c>
      <c r="H159" s="15">
        <f t="shared" si="26"/>
        <v>7.8</v>
      </c>
      <c r="I159" s="11">
        <f>IFERROR(F159/SQRT(F159^2+U159), "X")</f>
        <v>0.23671027339789866</v>
      </c>
      <c r="J159" s="32">
        <f>IFERROR(SQRT((1-I159^2)/U159), "X")</f>
        <v>3.0741593947779043E-3</v>
      </c>
      <c r="K159" s="32">
        <f t="shared" si="27"/>
        <v>325.292176358424</v>
      </c>
      <c r="L159" s="8">
        <v>1</v>
      </c>
      <c r="M159" s="9">
        <v>0</v>
      </c>
      <c r="N159" s="8">
        <v>0</v>
      </c>
      <c r="O159" s="9">
        <v>1</v>
      </c>
      <c r="P159" s="9">
        <v>0</v>
      </c>
      <c r="Q159" s="9">
        <v>0</v>
      </c>
      <c r="R159" s="9">
        <v>0</v>
      </c>
      <c r="S159" s="8">
        <v>99900</v>
      </c>
      <c r="T159" s="9">
        <v>13</v>
      </c>
      <c r="U159" s="9">
        <f t="shared" si="28"/>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30"/>
        <v>0.15199999999999991</v>
      </c>
      <c r="AO159" s="41" t="s">
        <v>98</v>
      </c>
      <c r="AP159" s="17" t="s">
        <v>98</v>
      </c>
      <c r="AQ159">
        <v>0.27300000000000002</v>
      </c>
      <c r="AR159" s="39">
        <f t="shared" si="31"/>
        <v>0.72699999999999998</v>
      </c>
      <c r="AS159" t="s">
        <v>98</v>
      </c>
      <c r="AT159" s="39" t="s">
        <v>98</v>
      </c>
      <c r="AU159">
        <v>0</v>
      </c>
      <c r="AV159" s="17">
        <v>1</v>
      </c>
      <c r="AW159">
        <v>0.32100000000000001</v>
      </c>
      <c r="AX159" s="17">
        <f t="shared" si="32"/>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33</v>
      </c>
      <c r="CZ159" s="33" t="s">
        <v>85</v>
      </c>
    </row>
    <row r="160" spans="1:104" x14ac:dyDescent="0.25">
      <c r="A160">
        <v>159</v>
      </c>
      <c r="B160">
        <v>15</v>
      </c>
      <c r="C160" s="24" t="s">
        <v>166</v>
      </c>
      <c r="D160" s="12">
        <v>5.1923910316380004</v>
      </c>
      <c r="E160" s="13">
        <v>0.28494828832159752</v>
      </c>
      <c r="F160" s="7">
        <v>18.222222222222221</v>
      </c>
      <c r="G160" s="7">
        <f t="shared" si="25"/>
        <v>4.9074427433164027</v>
      </c>
      <c r="H160" s="15">
        <f t="shared" si="26"/>
        <v>5.4773393199595981</v>
      </c>
      <c r="I160" s="11">
        <f>IFERROR(F160/SQRT(F160^2+U160), "X")</f>
        <v>5.7562153466299733E-2</v>
      </c>
      <c r="J160" s="32">
        <f>IFERROR(SQRT((1-I160^2)/U160), "X")</f>
        <v>3.1588986658335223E-3</v>
      </c>
      <c r="K160" s="32">
        <f t="shared" si="27"/>
        <v>316.56602689283648</v>
      </c>
      <c r="L160" s="8">
        <v>1</v>
      </c>
      <c r="M160" s="9">
        <v>0</v>
      </c>
      <c r="N160" s="8">
        <v>0</v>
      </c>
      <c r="O160" s="9">
        <v>1</v>
      </c>
      <c r="P160" s="9">
        <v>0</v>
      </c>
      <c r="Q160" s="9">
        <v>0</v>
      </c>
      <c r="R160" s="9">
        <v>0</v>
      </c>
      <c r="S160" s="8">
        <v>99900</v>
      </c>
      <c r="T160" s="9">
        <v>17</v>
      </c>
      <c r="U160" s="9">
        <f t="shared" si="28"/>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30"/>
        <v>0.18599999999999994</v>
      </c>
      <c r="AO160" s="41" t="s">
        <v>98</v>
      </c>
      <c r="AP160" s="17" t="s">
        <v>98</v>
      </c>
      <c r="AQ160">
        <v>0.504</v>
      </c>
      <c r="AR160" s="39">
        <f t="shared" si="31"/>
        <v>0.496</v>
      </c>
      <c r="AS160" t="s">
        <v>98</v>
      </c>
      <c r="AT160" s="39" t="s">
        <v>98</v>
      </c>
      <c r="AU160">
        <v>0</v>
      </c>
      <c r="AV160" s="17">
        <v>1</v>
      </c>
      <c r="AW160">
        <v>0.32100000000000001</v>
      </c>
      <c r="AX160" s="17">
        <f t="shared" si="32"/>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33</v>
      </c>
      <c r="CZ160" s="33" t="s">
        <v>85</v>
      </c>
    </row>
    <row r="161" spans="1:104" x14ac:dyDescent="0.25">
      <c r="A161">
        <v>160</v>
      </c>
      <c r="B161">
        <v>15</v>
      </c>
      <c r="C161" s="24" t="s">
        <v>166</v>
      </c>
      <c r="D161" s="12">
        <v>5.8212247015734242</v>
      </c>
      <c r="E161" s="13">
        <v>0.15011754244745221</v>
      </c>
      <c r="F161" s="7">
        <v>38.777777777777779</v>
      </c>
      <c r="G161" s="7">
        <f t="shared" si="25"/>
        <v>5.6711071591259721</v>
      </c>
      <c r="H161" s="15">
        <f t="shared" si="26"/>
        <v>5.9713422440208763</v>
      </c>
      <c r="I161" s="11">
        <f>IFERROR(F161/SQRT(F161^2+U161), "X")</f>
        <v>0.12178520489602178</v>
      </c>
      <c r="J161" s="32">
        <f>IFERROR(SQRT((1-I161^2)/U161), "X")</f>
        <v>3.1405926764017074E-3</v>
      </c>
      <c r="K161" s="32">
        <f t="shared" si="27"/>
        <v>318.41123731643444</v>
      </c>
      <c r="L161" s="8">
        <v>1</v>
      </c>
      <c r="M161" s="9">
        <v>0</v>
      </c>
      <c r="N161" s="8">
        <v>0</v>
      </c>
      <c r="O161" s="9">
        <v>1</v>
      </c>
      <c r="P161" s="9">
        <v>0</v>
      </c>
      <c r="Q161" s="9">
        <v>0</v>
      </c>
      <c r="R161" s="9">
        <v>0</v>
      </c>
      <c r="S161" s="8">
        <v>99900</v>
      </c>
      <c r="T161" s="9">
        <v>17</v>
      </c>
      <c r="U161" s="9">
        <f t="shared" si="28"/>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30"/>
        <v>0.18599999999999994</v>
      </c>
      <c r="AO161" s="41" t="s">
        <v>98</v>
      </c>
      <c r="AP161" s="17" t="s">
        <v>98</v>
      </c>
      <c r="AQ161">
        <v>0.504</v>
      </c>
      <c r="AR161" s="39">
        <f t="shared" si="31"/>
        <v>0.496</v>
      </c>
      <c r="AS161" t="s">
        <v>98</v>
      </c>
      <c r="AT161" s="39" t="s">
        <v>98</v>
      </c>
      <c r="AU161">
        <v>0</v>
      </c>
      <c r="AV161" s="17">
        <v>1</v>
      </c>
      <c r="AW161">
        <v>0.32100000000000001</v>
      </c>
      <c r="AX161" s="17">
        <f t="shared" si="32"/>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33</v>
      </c>
      <c r="CZ161" s="33" t="s">
        <v>85</v>
      </c>
    </row>
    <row r="162" spans="1:104" x14ac:dyDescent="0.25">
      <c r="A162">
        <v>161</v>
      </c>
      <c r="B162">
        <v>15</v>
      </c>
      <c r="C162" s="24" t="s">
        <v>166</v>
      </c>
      <c r="D162" s="12">
        <v>10.770032048383911</v>
      </c>
      <c r="E162" s="13">
        <v>0.18697972306222069</v>
      </c>
      <c r="F162" s="7">
        <v>57.599999999999987</v>
      </c>
      <c r="G162" s="7">
        <f t="shared" si="25"/>
        <v>10.58305232532169</v>
      </c>
      <c r="H162" s="15">
        <f t="shared" si="26"/>
        <v>10.957011771446131</v>
      </c>
      <c r="I162" s="11">
        <f>IFERROR(F162/SQRT(F162^2+U162), "X")</f>
        <v>0.17930117672289236</v>
      </c>
      <c r="J162" s="32">
        <f>IFERROR(SQRT((1-I162^2)/U162), "X")</f>
        <v>3.1128676514391041E-3</v>
      </c>
      <c r="K162" s="32">
        <f t="shared" si="27"/>
        <v>321.24719454027922</v>
      </c>
      <c r="L162" s="8">
        <v>1</v>
      </c>
      <c r="M162" s="9">
        <v>0</v>
      </c>
      <c r="N162" s="8">
        <v>0</v>
      </c>
      <c r="O162" s="9">
        <v>1</v>
      </c>
      <c r="P162" s="9">
        <v>0</v>
      </c>
      <c r="Q162" s="9">
        <v>0</v>
      </c>
      <c r="R162" s="9">
        <v>0</v>
      </c>
      <c r="S162" s="8">
        <v>99900</v>
      </c>
      <c r="T162" s="9">
        <v>17</v>
      </c>
      <c r="U162" s="9">
        <f t="shared" si="28"/>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30"/>
        <v>0.18599999999999994</v>
      </c>
      <c r="AO162" s="41" t="s">
        <v>98</v>
      </c>
      <c r="AP162" s="17" t="s">
        <v>98</v>
      </c>
      <c r="AQ162">
        <v>0.504</v>
      </c>
      <c r="AR162" s="39">
        <f t="shared" si="31"/>
        <v>0.496</v>
      </c>
      <c r="AS162" t="s">
        <v>98</v>
      </c>
      <c r="AT162" s="39" t="s">
        <v>98</v>
      </c>
      <c r="AU162">
        <v>0</v>
      </c>
      <c r="AV162" s="17">
        <v>1</v>
      </c>
      <c r="AW162">
        <v>0.32100000000000001</v>
      </c>
      <c r="AX162" s="17">
        <f t="shared" si="32"/>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33</v>
      </c>
      <c r="CZ162" s="33" t="s">
        <v>85</v>
      </c>
    </row>
    <row r="163" spans="1:104" x14ac:dyDescent="0.25">
      <c r="A163">
        <v>162</v>
      </c>
      <c r="B163">
        <v>15</v>
      </c>
      <c r="C163" s="24" t="s">
        <v>166</v>
      </c>
      <c r="D163" s="12">
        <v>11.53474794878948</v>
      </c>
      <c r="E163" s="13">
        <v>0.18286795528568689</v>
      </c>
      <c r="F163" s="7">
        <v>63.076923076923073</v>
      </c>
      <c r="G163" s="7">
        <f t="shared" si="25"/>
        <v>11.351879993503793</v>
      </c>
      <c r="H163" s="15">
        <f t="shared" si="26"/>
        <v>11.717615904075167</v>
      </c>
      <c r="I163" s="11">
        <f>IFERROR(F163/SQRT(F163^2+U163), "X")</f>
        <v>0.19572435976928337</v>
      </c>
      <c r="J163" s="32">
        <f>IFERROR(SQRT((1-I163^2)/U163), "X")</f>
        <v>3.1029471670740048E-3</v>
      </c>
      <c r="K163" s="32">
        <f t="shared" si="27"/>
        <v>322.27425932713282</v>
      </c>
      <c r="L163" s="8">
        <v>1</v>
      </c>
      <c r="M163" s="9">
        <v>0</v>
      </c>
      <c r="N163" s="8">
        <v>0</v>
      </c>
      <c r="O163" s="9">
        <v>1</v>
      </c>
      <c r="P163" s="9">
        <v>0</v>
      </c>
      <c r="Q163" s="9">
        <v>0</v>
      </c>
      <c r="R163" s="9">
        <v>0</v>
      </c>
      <c r="S163" s="8">
        <v>99900</v>
      </c>
      <c r="T163" s="9">
        <v>17</v>
      </c>
      <c r="U163" s="9">
        <f t="shared" si="28"/>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30"/>
        <v>0.18599999999999994</v>
      </c>
      <c r="AO163" s="41" t="s">
        <v>98</v>
      </c>
      <c r="AP163" s="17" t="s">
        <v>98</v>
      </c>
      <c r="AQ163">
        <v>0.504</v>
      </c>
      <c r="AR163" s="39">
        <f t="shared" si="31"/>
        <v>0.496</v>
      </c>
      <c r="AS163" t="s">
        <v>98</v>
      </c>
      <c r="AT163" s="39" t="s">
        <v>98</v>
      </c>
      <c r="AU163">
        <v>0</v>
      </c>
      <c r="AV163" s="17">
        <v>1</v>
      </c>
      <c r="AW163">
        <v>0.32100000000000001</v>
      </c>
      <c r="AX163" s="17">
        <f t="shared" si="32"/>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33</v>
      </c>
      <c r="CZ163" s="33" t="s">
        <v>85</v>
      </c>
    </row>
    <row r="164" spans="1:104" x14ac:dyDescent="0.25">
      <c r="A164">
        <v>163</v>
      </c>
      <c r="B164">
        <v>15</v>
      </c>
      <c r="C164" s="24" t="s">
        <v>166</v>
      </c>
      <c r="D164" s="12">
        <v>13.85762466127971</v>
      </c>
      <c r="E164" s="13">
        <v>0.1390039510776514</v>
      </c>
      <c r="F164" s="7">
        <v>99.692307692307693</v>
      </c>
      <c r="G164" s="7">
        <f t="shared" si="25"/>
        <v>13.718620710202059</v>
      </c>
      <c r="H164" s="15">
        <f t="shared" si="26"/>
        <v>13.996628612357361</v>
      </c>
      <c r="I164" s="11">
        <f>IFERROR(F164/SQRT(F164^2+U164), "X")</f>
        <v>0.30082908983803991</v>
      </c>
      <c r="J164" s="32">
        <f>IFERROR(SQRT((1-I164^2)/U164), "X")</f>
        <v>3.0175757468321905E-3</v>
      </c>
      <c r="K164" s="32">
        <f t="shared" si="27"/>
        <v>331.39184693202355</v>
      </c>
      <c r="L164" s="8">
        <v>1</v>
      </c>
      <c r="M164" s="9">
        <v>0</v>
      </c>
      <c r="N164" s="8">
        <v>0</v>
      </c>
      <c r="O164" s="9">
        <v>1</v>
      </c>
      <c r="P164" s="9">
        <v>0</v>
      </c>
      <c r="Q164" s="9">
        <v>0</v>
      </c>
      <c r="R164" s="9">
        <v>0</v>
      </c>
      <c r="S164" s="8">
        <v>99900</v>
      </c>
      <c r="T164" s="9">
        <v>17</v>
      </c>
      <c r="U164" s="9">
        <f t="shared" si="28"/>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30"/>
        <v>0.18599999999999994</v>
      </c>
      <c r="AO164" s="41" t="s">
        <v>98</v>
      </c>
      <c r="AP164" s="17" t="s">
        <v>98</v>
      </c>
      <c r="AQ164">
        <v>0.504</v>
      </c>
      <c r="AR164" s="39">
        <f t="shared" si="31"/>
        <v>0.496</v>
      </c>
      <c r="AS164" t="s">
        <v>98</v>
      </c>
      <c r="AT164" s="39" t="s">
        <v>98</v>
      </c>
      <c r="AU164">
        <v>0</v>
      </c>
      <c r="AV164" s="17">
        <v>1</v>
      </c>
      <c r="AW164">
        <v>0.32100000000000001</v>
      </c>
      <c r="AX164" s="17">
        <f t="shared" si="32"/>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33</v>
      </c>
      <c r="CZ164" s="33" t="s">
        <v>85</v>
      </c>
    </row>
    <row r="165" spans="1:104" x14ac:dyDescent="0.25">
      <c r="A165">
        <v>164</v>
      </c>
      <c r="B165">
        <v>15</v>
      </c>
      <c r="C165" s="24" t="s">
        <v>166</v>
      </c>
      <c r="D165" s="12">
        <v>4.4338386024890264</v>
      </c>
      <c r="E165" s="13">
        <v>0.31898119442367101</v>
      </c>
      <c r="F165" s="7">
        <v>13.9</v>
      </c>
      <c r="G165" s="7">
        <f t="shared" si="25"/>
        <v>4.1148574080653555</v>
      </c>
      <c r="H165" s="15">
        <f t="shared" si="26"/>
        <v>4.7528197969126973</v>
      </c>
      <c r="I165" s="11">
        <f>IFERROR(F165/SQRT(F165^2+U165), "X")</f>
        <v>5.7463430514540191E-2</v>
      </c>
      <c r="J165" s="32">
        <f>IFERROR(SQRT((1-I165^2)/U165), "X")</f>
        <v>4.1340597492474955E-3</v>
      </c>
      <c r="K165" s="32">
        <f t="shared" si="27"/>
        <v>241.89297220051682</v>
      </c>
      <c r="L165" s="8">
        <v>1</v>
      </c>
      <c r="M165" s="9">
        <v>0</v>
      </c>
      <c r="N165" s="8">
        <v>0</v>
      </c>
      <c r="O165" s="9">
        <v>1</v>
      </c>
      <c r="P165" s="9">
        <v>0</v>
      </c>
      <c r="Q165" s="9">
        <v>0</v>
      </c>
      <c r="R165" s="9">
        <v>0</v>
      </c>
      <c r="S165" s="8">
        <v>58336</v>
      </c>
      <c r="T165" s="9">
        <v>16</v>
      </c>
      <c r="U165" s="9">
        <f t="shared" si="28"/>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30"/>
        <v>0.18599999999999994</v>
      </c>
      <c r="AO165" s="41" t="s">
        <v>98</v>
      </c>
      <c r="AP165" s="17" t="s">
        <v>98</v>
      </c>
      <c r="AQ165">
        <v>0.504</v>
      </c>
      <c r="AR165" s="39">
        <f t="shared" si="31"/>
        <v>0.496</v>
      </c>
      <c r="AS165" t="s">
        <v>98</v>
      </c>
      <c r="AT165" s="39" t="s">
        <v>98</v>
      </c>
      <c r="AU165">
        <v>0</v>
      </c>
      <c r="AV165" s="17">
        <v>1</v>
      </c>
      <c r="AW165">
        <v>0.32100000000000001</v>
      </c>
      <c r="AX165" s="17">
        <f t="shared" si="32"/>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33</v>
      </c>
      <c r="CZ165" s="33" t="s">
        <v>85</v>
      </c>
    </row>
    <row r="166" spans="1:104" x14ac:dyDescent="0.25">
      <c r="A166">
        <v>165</v>
      </c>
      <c r="B166">
        <v>15</v>
      </c>
      <c r="C166" s="24" t="s">
        <v>166</v>
      </c>
      <c r="D166" s="12">
        <v>5.4927707062356168</v>
      </c>
      <c r="E166" s="13">
        <v>0.1930366701871942</v>
      </c>
      <c r="F166" s="7">
        <v>28.45454545454545</v>
      </c>
      <c r="G166" s="7">
        <f t="shared" si="25"/>
        <v>5.2997340360484229</v>
      </c>
      <c r="H166" s="15">
        <f t="shared" si="26"/>
        <v>5.6858073764228108</v>
      </c>
      <c r="I166" s="11">
        <f>IFERROR(F166/SQRT(F166^2+U166), "X")</f>
        <v>0.11701798882572796</v>
      </c>
      <c r="J166" s="32">
        <f>IFERROR(SQRT((1-I166^2)/U166), "X")</f>
        <v>4.1124532814153601E-3</v>
      </c>
      <c r="K166" s="32">
        <f t="shared" si="27"/>
        <v>243.16385660090359</v>
      </c>
      <c r="L166" s="8">
        <v>1</v>
      </c>
      <c r="M166" s="9">
        <v>0</v>
      </c>
      <c r="N166" s="8">
        <v>0</v>
      </c>
      <c r="O166" s="9">
        <v>1</v>
      </c>
      <c r="P166" s="9">
        <v>0</v>
      </c>
      <c r="Q166" s="9">
        <v>0</v>
      </c>
      <c r="R166" s="9">
        <v>0</v>
      </c>
      <c r="S166" s="8">
        <v>58336</v>
      </c>
      <c r="T166" s="9">
        <v>16</v>
      </c>
      <c r="U166" s="9">
        <f t="shared" si="28"/>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30"/>
        <v>0.18599999999999994</v>
      </c>
      <c r="AO166" s="41" t="s">
        <v>98</v>
      </c>
      <c r="AP166" s="17" t="s">
        <v>98</v>
      </c>
      <c r="AQ166">
        <v>0.504</v>
      </c>
      <c r="AR166" s="39">
        <f t="shared" si="31"/>
        <v>0.496</v>
      </c>
      <c r="AS166" t="s">
        <v>98</v>
      </c>
      <c r="AT166" s="39" t="s">
        <v>98</v>
      </c>
      <c r="AU166">
        <v>0</v>
      </c>
      <c r="AV166" s="17">
        <v>1</v>
      </c>
      <c r="AW166">
        <v>0.32100000000000001</v>
      </c>
      <c r="AX166" s="17">
        <f t="shared" si="32"/>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33</v>
      </c>
      <c r="CZ166" s="33" t="s">
        <v>85</v>
      </c>
    </row>
    <row r="167" spans="1:104" x14ac:dyDescent="0.25">
      <c r="A167">
        <v>166</v>
      </c>
      <c r="B167">
        <v>15</v>
      </c>
      <c r="C167" s="24" t="s">
        <v>166</v>
      </c>
      <c r="D167" s="12">
        <v>9.8180313063387601</v>
      </c>
      <c r="E167" s="13">
        <v>0.22700650419280369</v>
      </c>
      <c r="F167" s="7">
        <v>43.25</v>
      </c>
      <c r="G167" s="7">
        <f t="shared" si="25"/>
        <v>9.5910248021459559</v>
      </c>
      <c r="H167" s="15">
        <f t="shared" si="26"/>
        <v>10.045037810531564</v>
      </c>
      <c r="I167" s="11">
        <f>IFERROR(F167/SQRT(F167^2+U167), "X")</f>
        <v>0.17628912351109532</v>
      </c>
      <c r="J167" s="32">
        <f>IFERROR(SQRT((1-I167^2)/U167), "X")</f>
        <v>4.0760490985224359E-3</v>
      </c>
      <c r="K167" s="32">
        <f t="shared" si="27"/>
        <v>245.33561196858474</v>
      </c>
      <c r="L167" s="8">
        <v>1</v>
      </c>
      <c r="M167" s="9">
        <v>0</v>
      </c>
      <c r="N167" s="8">
        <v>0</v>
      </c>
      <c r="O167" s="9">
        <v>1</v>
      </c>
      <c r="P167" s="9">
        <v>0</v>
      </c>
      <c r="Q167" s="9">
        <v>0</v>
      </c>
      <c r="R167" s="9">
        <v>0</v>
      </c>
      <c r="S167" s="8">
        <v>58336</v>
      </c>
      <c r="T167" s="9">
        <v>16</v>
      </c>
      <c r="U167" s="9">
        <f t="shared" si="28"/>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30"/>
        <v>0.18599999999999994</v>
      </c>
      <c r="AO167" s="41" t="s">
        <v>98</v>
      </c>
      <c r="AP167" s="17" t="s">
        <v>98</v>
      </c>
      <c r="AQ167">
        <v>0.504</v>
      </c>
      <c r="AR167" s="39">
        <f t="shared" si="31"/>
        <v>0.496</v>
      </c>
      <c r="AS167" t="s">
        <v>98</v>
      </c>
      <c r="AT167" s="39" t="s">
        <v>98</v>
      </c>
      <c r="AU167">
        <v>0</v>
      </c>
      <c r="AV167" s="17">
        <v>1</v>
      </c>
      <c r="AW167">
        <v>0.32100000000000001</v>
      </c>
      <c r="AX167" s="17">
        <f t="shared" si="32"/>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33</v>
      </c>
      <c r="CZ167" s="33" t="s">
        <v>85</v>
      </c>
    </row>
    <row r="168" spans="1:104" x14ac:dyDescent="0.25">
      <c r="A168">
        <v>167</v>
      </c>
      <c r="B168">
        <v>15</v>
      </c>
      <c r="C168" s="24" t="s">
        <v>166</v>
      </c>
      <c r="D168" s="12">
        <v>9.1787525116494351</v>
      </c>
      <c r="E168" s="13">
        <v>0.2194638434571595</v>
      </c>
      <c r="F168" s="7">
        <v>41.823529411764703</v>
      </c>
      <c r="G168" s="7">
        <f t="shared" si="25"/>
        <v>8.9592886681922757</v>
      </c>
      <c r="H168" s="15">
        <f t="shared" si="26"/>
        <v>9.3982163551065945</v>
      </c>
      <c r="I168" s="11">
        <f>IFERROR(F168/SQRT(F168^2+U168), "X")</f>
        <v>0.17064687625203045</v>
      </c>
      <c r="J168" s="32">
        <f>IFERROR(SQRT((1-I168^2)/U168), "X")</f>
        <v>4.080164411089336E-3</v>
      </c>
      <c r="K168" s="32">
        <f t="shared" si="27"/>
        <v>245.08816293827155</v>
      </c>
      <c r="L168" s="8">
        <v>1</v>
      </c>
      <c r="M168" s="9">
        <v>0</v>
      </c>
      <c r="N168" s="8">
        <v>0</v>
      </c>
      <c r="O168" s="9">
        <v>1</v>
      </c>
      <c r="P168" s="9">
        <v>0</v>
      </c>
      <c r="Q168" s="9">
        <v>0</v>
      </c>
      <c r="R168" s="9">
        <v>0</v>
      </c>
      <c r="S168" s="8">
        <v>58336</v>
      </c>
      <c r="T168" s="9">
        <v>16</v>
      </c>
      <c r="U168" s="9">
        <f t="shared" si="28"/>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30"/>
        <v>0.18599999999999994</v>
      </c>
      <c r="AO168" s="41" t="s">
        <v>98</v>
      </c>
      <c r="AP168" s="17" t="s">
        <v>98</v>
      </c>
      <c r="AQ168">
        <v>0.504</v>
      </c>
      <c r="AR168" s="39">
        <f t="shared" si="31"/>
        <v>0.496</v>
      </c>
      <c r="AS168" t="s">
        <v>98</v>
      </c>
      <c r="AT168" s="39" t="s">
        <v>98</v>
      </c>
      <c r="AU168">
        <v>0</v>
      </c>
      <c r="AV168" s="17">
        <v>1</v>
      </c>
      <c r="AW168">
        <v>0.32100000000000001</v>
      </c>
      <c r="AX168" s="17">
        <f t="shared" si="32"/>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33</v>
      </c>
      <c r="CZ168" s="33" t="s">
        <v>85</v>
      </c>
    </row>
    <row r="169" spans="1:104" x14ac:dyDescent="0.25">
      <c r="A169">
        <v>168</v>
      </c>
      <c r="B169">
        <v>15</v>
      </c>
      <c r="C169" s="24" t="s">
        <v>166</v>
      </c>
      <c r="D169" s="12">
        <v>14.29307988242752</v>
      </c>
      <c r="E169" s="13">
        <v>0.22555524731405549</v>
      </c>
      <c r="F169" s="7">
        <v>63.368421052631582</v>
      </c>
      <c r="G169" s="7">
        <f t="shared" si="25"/>
        <v>14.067524635113465</v>
      </c>
      <c r="H169" s="15">
        <f t="shared" si="26"/>
        <v>14.518635129741575</v>
      </c>
      <c r="I169" s="11">
        <f>IFERROR(F169/SQRT(F169^2+U169), "X")</f>
        <v>0.25380983573220656</v>
      </c>
      <c r="J169" s="32">
        <f>IFERROR(SQRT((1-I169^2)/U169), "X")</f>
        <v>4.0053047167042562E-3</v>
      </c>
      <c r="K169" s="32">
        <f t="shared" si="27"/>
        <v>249.66889431145322</v>
      </c>
      <c r="L169" s="8">
        <v>1</v>
      </c>
      <c r="M169" s="9">
        <v>0</v>
      </c>
      <c r="N169" s="8">
        <v>0</v>
      </c>
      <c r="O169" s="9">
        <v>1</v>
      </c>
      <c r="P169" s="9">
        <v>0</v>
      </c>
      <c r="Q169" s="9">
        <v>0</v>
      </c>
      <c r="R169" s="9">
        <v>0</v>
      </c>
      <c r="S169" s="8">
        <v>58336</v>
      </c>
      <c r="T169" s="9">
        <v>16</v>
      </c>
      <c r="U169" s="9">
        <f t="shared" si="28"/>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30"/>
        <v>0.18599999999999994</v>
      </c>
      <c r="AO169" s="41" t="s">
        <v>98</v>
      </c>
      <c r="AP169" s="17" t="s">
        <v>98</v>
      </c>
      <c r="AQ169">
        <v>0.504</v>
      </c>
      <c r="AR169" s="39">
        <f t="shared" si="31"/>
        <v>0.496</v>
      </c>
      <c r="AS169" t="s">
        <v>98</v>
      </c>
      <c r="AT169" s="39" t="s">
        <v>98</v>
      </c>
      <c r="AU169">
        <v>0</v>
      </c>
      <c r="AV169" s="17">
        <v>1</v>
      </c>
      <c r="AW169">
        <v>0.32100000000000001</v>
      </c>
      <c r="AX169" s="17">
        <f t="shared" si="32"/>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33</v>
      </c>
      <c r="CZ169" s="33" t="s">
        <v>85</v>
      </c>
    </row>
    <row r="170" spans="1:104" x14ac:dyDescent="0.25">
      <c r="A170">
        <v>169</v>
      </c>
      <c r="B170">
        <v>15</v>
      </c>
      <c r="C170" s="24" t="s">
        <v>166</v>
      </c>
      <c r="D170" s="12">
        <v>6.206787502577904</v>
      </c>
      <c r="E170" s="13">
        <v>0.62694823258362664</v>
      </c>
      <c r="F170" s="7">
        <v>9.9</v>
      </c>
      <c r="G170" s="7">
        <f t="shared" si="25"/>
        <v>5.5798392699942774</v>
      </c>
      <c r="H170" s="15">
        <f t="shared" si="26"/>
        <v>6.8337357351615307</v>
      </c>
      <c r="I170" s="11">
        <f>IFERROR(F170/SQRT(F170^2+U170), "X")</f>
        <v>4.8512505975795248E-2</v>
      </c>
      <c r="J170" s="32">
        <f>IFERROR(SQRT((1-I170^2)/U170), "X")</f>
        <v>4.9002531288682072E-3</v>
      </c>
      <c r="K170" s="32">
        <f t="shared" si="27"/>
        <v>204.0710905542478</v>
      </c>
      <c r="L170" s="8">
        <v>1</v>
      </c>
      <c r="M170" s="9">
        <v>0</v>
      </c>
      <c r="N170" s="8">
        <v>0</v>
      </c>
      <c r="O170" s="9">
        <v>1</v>
      </c>
      <c r="P170" s="9">
        <v>0</v>
      </c>
      <c r="Q170" s="9">
        <v>0</v>
      </c>
      <c r="R170" s="9">
        <v>0</v>
      </c>
      <c r="S170" s="8">
        <v>41564</v>
      </c>
      <c r="T170" s="9">
        <v>16</v>
      </c>
      <c r="U170" s="9">
        <f t="shared" si="28"/>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30"/>
        <v>0.18599999999999994</v>
      </c>
      <c r="AO170" s="41" t="s">
        <v>98</v>
      </c>
      <c r="AP170" s="17" t="s">
        <v>98</v>
      </c>
      <c r="AQ170">
        <v>0.504</v>
      </c>
      <c r="AR170" s="39">
        <f t="shared" si="31"/>
        <v>0.496</v>
      </c>
      <c r="AS170" t="s">
        <v>98</v>
      </c>
      <c r="AT170" s="39" t="s">
        <v>98</v>
      </c>
      <c r="AU170">
        <v>0</v>
      </c>
      <c r="AV170" s="17">
        <v>1</v>
      </c>
      <c r="AW170">
        <v>0.32100000000000001</v>
      </c>
      <c r="AX170" s="17">
        <f t="shared" si="32"/>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33</v>
      </c>
      <c r="CZ170" s="33" t="s">
        <v>85</v>
      </c>
    </row>
    <row r="171" spans="1:104" x14ac:dyDescent="0.25">
      <c r="A171">
        <v>170</v>
      </c>
      <c r="B171">
        <v>15</v>
      </c>
      <c r="C171" s="24" t="s">
        <v>166</v>
      </c>
      <c r="D171" s="12">
        <v>5.8509832027769706</v>
      </c>
      <c r="E171" s="13">
        <v>0.28950177305406888</v>
      </c>
      <c r="F171" s="7">
        <v>20.21052631578948</v>
      </c>
      <c r="G171" s="7">
        <f t="shared" si="25"/>
        <v>5.5614814297229014</v>
      </c>
      <c r="H171" s="15">
        <f t="shared" si="26"/>
        <v>6.1404849758310398</v>
      </c>
      <c r="I171" s="11">
        <f>IFERROR(F171/SQRT(F171^2+U171), "X")</f>
        <v>9.8669596470575952E-2</v>
      </c>
      <c r="J171" s="32">
        <f>IFERROR(SQRT((1-I171^2)/U171), "X")</f>
        <v>4.8820894087003713E-3</v>
      </c>
      <c r="K171" s="32">
        <f t="shared" si="27"/>
        <v>204.83033313931122</v>
      </c>
      <c r="L171" s="8">
        <v>1</v>
      </c>
      <c r="M171" s="9">
        <v>0</v>
      </c>
      <c r="N171" s="8">
        <v>0</v>
      </c>
      <c r="O171" s="9">
        <v>1</v>
      </c>
      <c r="P171" s="9">
        <v>0</v>
      </c>
      <c r="Q171" s="9">
        <v>0</v>
      </c>
      <c r="R171" s="9">
        <v>0</v>
      </c>
      <c r="S171" s="8">
        <v>41564</v>
      </c>
      <c r="T171" s="9">
        <v>16</v>
      </c>
      <c r="U171" s="9">
        <f t="shared" si="28"/>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30"/>
        <v>0.18599999999999994</v>
      </c>
      <c r="AO171" s="41" t="s">
        <v>98</v>
      </c>
      <c r="AP171" s="17" t="s">
        <v>98</v>
      </c>
      <c r="AQ171">
        <v>0.504</v>
      </c>
      <c r="AR171" s="39">
        <f t="shared" si="31"/>
        <v>0.496</v>
      </c>
      <c r="AS171" t="s">
        <v>98</v>
      </c>
      <c r="AT171" s="39" t="s">
        <v>98</v>
      </c>
      <c r="AU171">
        <v>0</v>
      </c>
      <c r="AV171" s="17">
        <v>1</v>
      </c>
      <c r="AW171">
        <v>0.32100000000000001</v>
      </c>
      <c r="AX171" s="17">
        <f t="shared" si="32"/>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33</v>
      </c>
      <c r="CZ171" s="33" t="s">
        <v>85</v>
      </c>
    </row>
    <row r="172" spans="1:104" x14ac:dyDescent="0.25">
      <c r="A172">
        <v>171</v>
      </c>
      <c r="B172">
        <v>15</v>
      </c>
      <c r="C172" s="24" t="s">
        <v>166</v>
      </c>
      <c r="D172" s="12">
        <v>12.02678251204039</v>
      </c>
      <c r="E172" s="13">
        <v>0.35760386186035592</v>
      </c>
      <c r="F172" s="7">
        <v>33.631578947368418</v>
      </c>
      <c r="G172" s="7">
        <f t="shared" si="25"/>
        <v>11.669178650180033</v>
      </c>
      <c r="H172" s="15">
        <f t="shared" si="26"/>
        <v>12.384386373900746</v>
      </c>
      <c r="I172" s="11">
        <f>IFERROR(F172/SQRT(F172^2+U172), "X")</f>
        <v>0.16279640298126366</v>
      </c>
      <c r="J172" s="32">
        <f>IFERROR(SQRT((1-I172^2)/U172), "X")</f>
        <v>4.8405816222910954E-3</v>
      </c>
      <c r="K172" s="32">
        <f t="shared" si="27"/>
        <v>206.5867447405401</v>
      </c>
      <c r="L172" s="8">
        <v>1</v>
      </c>
      <c r="M172" s="9">
        <v>0</v>
      </c>
      <c r="N172" s="8">
        <v>0</v>
      </c>
      <c r="O172" s="9">
        <v>1</v>
      </c>
      <c r="P172" s="9">
        <v>0</v>
      </c>
      <c r="Q172" s="9">
        <v>0</v>
      </c>
      <c r="R172" s="9">
        <v>0</v>
      </c>
      <c r="S172" s="8">
        <v>41564</v>
      </c>
      <c r="T172" s="9">
        <v>16</v>
      </c>
      <c r="U172" s="9">
        <f t="shared" si="28"/>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30"/>
        <v>0.18599999999999994</v>
      </c>
      <c r="AO172" s="41" t="s">
        <v>98</v>
      </c>
      <c r="AP172" s="17" t="s">
        <v>98</v>
      </c>
      <c r="AQ172">
        <v>0.504</v>
      </c>
      <c r="AR172" s="39">
        <f t="shared" si="31"/>
        <v>0.496</v>
      </c>
      <c r="AS172" t="s">
        <v>98</v>
      </c>
      <c r="AT172" s="39" t="s">
        <v>98</v>
      </c>
      <c r="AU172">
        <v>0</v>
      </c>
      <c r="AV172" s="17">
        <v>1</v>
      </c>
      <c r="AW172">
        <v>0.32100000000000001</v>
      </c>
      <c r="AX172" s="17">
        <f t="shared" si="32"/>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33</v>
      </c>
      <c r="CZ172" s="33" t="s">
        <v>85</v>
      </c>
    </row>
    <row r="173" spans="1:104" x14ac:dyDescent="0.25">
      <c r="A173">
        <v>172</v>
      </c>
      <c r="B173">
        <v>15</v>
      </c>
      <c r="C173" s="24" t="s">
        <v>166</v>
      </c>
      <c r="D173" s="12">
        <v>13.71015785759864</v>
      </c>
      <c r="E173" s="13">
        <v>0.33834080549867879</v>
      </c>
      <c r="F173" s="7">
        <v>40.521739130434788</v>
      </c>
      <c r="G173" s="7">
        <f t="shared" si="25"/>
        <v>13.371817052099962</v>
      </c>
      <c r="H173" s="15">
        <f t="shared" si="26"/>
        <v>14.048498663097318</v>
      </c>
      <c r="I173" s="11">
        <f>IFERROR(F173/SQRT(F173^2+U173), "X")</f>
        <v>0.19498510876513081</v>
      </c>
      <c r="J173" s="32">
        <f>IFERROR(SQRT((1-I173^2)/U173), "X")</f>
        <v>4.8118642721008669E-3</v>
      </c>
      <c r="K173" s="32">
        <f t="shared" si="27"/>
        <v>207.81966062467481</v>
      </c>
      <c r="L173" s="8">
        <v>1</v>
      </c>
      <c r="M173" s="9">
        <v>0</v>
      </c>
      <c r="N173" s="8">
        <v>0</v>
      </c>
      <c r="O173" s="9">
        <v>1</v>
      </c>
      <c r="P173" s="9">
        <v>0</v>
      </c>
      <c r="Q173" s="9">
        <v>0</v>
      </c>
      <c r="R173" s="9">
        <v>0</v>
      </c>
      <c r="S173" s="8">
        <v>41564</v>
      </c>
      <c r="T173" s="9">
        <v>16</v>
      </c>
      <c r="U173" s="9">
        <f t="shared" si="28"/>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30"/>
        <v>0.18599999999999994</v>
      </c>
      <c r="AO173" s="41" t="s">
        <v>98</v>
      </c>
      <c r="AP173" s="17" t="s">
        <v>98</v>
      </c>
      <c r="AQ173">
        <v>0.504</v>
      </c>
      <c r="AR173" s="39">
        <f t="shared" si="31"/>
        <v>0.496</v>
      </c>
      <c r="AS173" t="s">
        <v>98</v>
      </c>
      <c r="AT173" s="39" t="s">
        <v>98</v>
      </c>
      <c r="AU173">
        <v>0</v>
      </c>
      <c r="AV173" s="17">
        <v>1</v>
      </c>
      <c r="AW173">
        <v>0.32100000000000001</v>
      </c>
      <c r="AX173" s="17">
        <f t="shared" si="32"/>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33</v>
      </c>
      <c r="CZ173" s="33" t="s">
        <v>85</v>
      </c>
    </row>
    <row r="174" spans="1:104" s="50" customFormat="1" x14ac:dyDescent="0.25">
      <c r="A174" s="50">
        <v>173</v>
      </c>
      <c r="B174" s="50">
        <v>15</v>
      </c>
      <c r="C174" s="51" t="s">
        <v>166</v>
      </c>
      <c r="D174" s="52">
        <v>13.28910230943492</v>
      </c>
      <c r="E174" s="53">
        <v>0.21093813189579241</v>
      </c>
      <c r="F174" s="54">
        <v>63</v>
      </c>
      <c r="G174" s="54">
        <f t="shared" si="25"/>
        <v>13.078164177539128</v>
      </c>
      <c r="H174" s="55">
        <f t="shared" si="26"/>
        <v>13.500040441330713</v>
      </c>
      <c r="I174" s="56">
        <f>IFERROR(F174/SQRT(F174^2+U174), "X")</f>
        <v>0.29529663976656012</v>
      </c>
      <c r="J174" s="57">
        <f>IFERROR(SQRT((1-I174^2)/U174), "X")</f>
        <v>4.6872482502628588E-3</v>
      </c>
      <c r="K174" s="57">
        <f t="shared" si="27"/>
        <v>213.34479135896427</v>
      </c>
      <c r="L174" s="58">
        <v>1</v>
      </c>
      <c r="M174" s="59">
        <v>0</v>
      </c>
      <c r="N174" s="58">
        <v>0</v>
      </c>
      <c r="O174" s="59">
        <v>1</v>
      </c>
      <c r="P174" s="59">
        <v>0</v>
      </c>
      <c r="Q174" s="59">
        <v>0</v>
      </c>
      <c r="R174" s="59">
        <v>0</v>
      </c>
      <c r="S174" s="58">
        <v>41564</v>
      </c>
      <c r="T174" s="59">
        <v>16</v>
      </c>
      <c r="U174" s="59">
        <f t="shared" si="28"/>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30"/>
        <v>0.18599999999999994</v>
      </c>
      <c r="AO174" s="63" t="s">
        <v>98</v>
      </c>
      <c r="AP174" s="64" t="s">
        <v>98</v>
      </c>
      <c r="AQ174" s="50">
        <v>0.504</v>
      </c>
      <c r="AR174" s="65">
        <f t="shared" si="31"/>
        <v>0.496</v>
      </c>
      <c r="AS174" s="50" t="s">
        <v>98</v>
      </c>
      <c r="AT174" s="65" t="s">
        <v>98</v>
      </c>
      <c r="AU174">
        <v>0</v>
      </c>
      <c r="AV174" s="64">
        <v>1</v>
      </c>
      <c r="AW174" s="50">
        <v>0.32100000000000001</v>
      </c>
      <c r="AX174" s="64">
        <f t="shared" si="32"/>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33</v>
      </c>
      <c r="CU174" s="66"/>
      <c r="CZ174" s="33" t="s">
        <v>85</v>
      </c>
    </row>
    <row r="175" spans="1:104" x14ac:dyDescent="0.25">
      <c r="A175">
        <v>174</v>
      </c>
      <c r="B175">
        <v>16</v>
      </c>
      <c r="C175" s="24" t="s">
        <v>192</v>
      </c>
      <c r="D175" s="12">
        <v>3.2706237490793382</v>
      </c>
      <c r="E175" s="13">
        <v>0.79384071579595572</v>
      </c>
      <c r="F175" s="7">
        <v>4.12</v>
      </c>
      <c r="G175" s="7">
        <f t="shared" si="25"/>
        <v>2.4767830332833825</v>
      </c>
      <c r="H175" s="15">
        <f t="shared" si="26"/>
        <v>4.0644644648752939</v>
      </c>
      <c r="I175" s="11">
        <f>IFERROR(F175/SQRT(F175^2+U175), "X")</f>
        <v>7.3536563247082132E-2</v>
      </c>
      <c r="J175" s="32">
        <f>IFERROR(SQRT((1-I175^2)/U175), "X")</f>
        <v>1.7848680399777217E-2</v>
      </c>
      <c r="K175" s="32">
        <f t="shared" si="27"/>
        <v>56.026550848682447</v>
      </c>
      <c r="L175" s="8">
        <v>0</v>
      </c>
      <c r="M175" s="9">
        <v>1</v>
      </c>
      <c r="N175" s="8">
        <v>0</v>
      </c>
      <c r="O175" s="9">
        <v>0</v>
      </c>
      <c r="P175" s="9">
        <v>1</v>
      </c>
      <c r="Q175" s="9">
        <v>0</v>
      </c>
      <c r="R175" s="9">
        <v>0</v>
      </c>
      <c r="S175" s="8">
        <v>3132</v>
      </c>
      <c r="T175" s="9">
        <v>9</v>
      </c>
      <c r="U175" s="9">
        <f t="shared" si="28"/>
        <v>3122</v>
      </c>
      <c r="V175" s="9">
        <f>COUNTIF(B:B,B175)</f>
        <v>48</v>
      </c>
      <c r="W175" s="7">
        <v>9.8249999999999993</v>
      </c>
      <c r="X175" s="7">
        <f>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33">(1-AL175-AM175)/2</f>
        <v>0.26250000000000001</v>
      </c>
      <c r="AL175" s="32">
        <v>0.25</v>
      </c>
      <c r="AM175" s="32">
        <v>0.22500000000000001</v>
      </c>
      <c r="AN175" s="42">
        <f t="shared" ref="AN175:AN214" si="34">(1-AL175-AM175)/2</f>
        <v>0.26250000000000001</v>
      </c>
      <c r="AO175" s="41">
        <v>0.67</v>
      </c>
      <c r="AP175" s="17">
        <v>0.33</v>
      </c>
      <c r="AQ175">
        <v>0</v>
      </c>
      <c r="AR175" s="39">
        <f t="shared" si="31"/>
        <v>1</v>
      </c>
      <c r="AS175">
        <v>0.38</v>
      </c>
      <c r="AT175" s="39">
        <v>0.62</v>
      </c>
      <c r="AU175">
        <v>0</v>
      </c>
      <c r="AV175" s="17">
        <v>1</v>
      </c>
      <c r="AW175">
        <f t="shared" ref="AW175:AW222" si="35">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29</v>
      </c>
      <c r="CZ175" s="33" t="s">
        <v>85</v>
      </c>
    </row>
    <row r="176" spans="1:104" x14ac:dyDescent="0.25">
      <c r="A176">
        <v>175</v>
      </c>
      <c r="B176">
        <v>16</v>
      </c>
      <c r="C176" s="24" t="s">
        <v>192</v>
      </c>
      <c r="D176" s="12">
        <v>3.6008025644540531</v>
      </c>
      <c r="E176" s="13">
        <v>0.54066104571382179</v>
      </c>
      <c r="F176" s="7">
        <v>6.66</v>
      </c>
      <c r="G176" s="7">
        <f t="shared" si="25"/>
        <v>3.0601415187402314</v>
      </c>
      <c r="H176" s="15">
        <f t="shared" si="26"/>
        <v>4.1414636101678752</v>
      </c>
      <c r="I176" s="11">
        <f>IFERROR(F176/SQRT(F176^2+U176), "X")</f>
        <v>0.11835711912237923</v>
      </c>
      <c r="J176" s="32">
        <f>IFERROR(SQRT((1-I176^2)/U176), "X")</f>
        <v>1.7771339207564449E-2</v>
      </c>
      <c r="K176" s="32">
        <f t="shared" si="27"/>
        <v>56.270379419371253</v>
      </c>
      <c r="L176" s="8">
        <v>0</v>
      </c>
      <c r="M176" s="9">
        <v>1</v>
      </c>
      <c r="N176" s="8">
        <v>0</v>
      </c>
      <c r="O176" s="9">
        <v>0</v>
      </c>
      <c r="P176" s="9">
        <v>1</v>
      </c>
      <c r="Q176" s="9">
        <v>0</v>
      </c>
      <c r="R176" s="9">
        <v>0</v>
      </c>
      <c r="S176" s="8">
        <v>3132</v>
      </c>
      <c r="T176" s="9">
        <v>9</v>
      </c>
      <c r="U176" s="9">
        <f t="shared" si="28"/>
        <v>3122</v>
      </c>
      <c r="V176" s="9">
        <f>COUNTIF(B:B,B176)</f>
        <v>48</v>
      </c>
      <c r="W176" s="7">
        <v>9.8249999999999993</v>
      </c>
      <c r="X176" s="7">
        <f>BL176-W176-6</f>
        <v>24.175000000000001</v>
      </c>
      <c r="Y176" s="9">
        <v>0</v>
      </c>
      <c r="Z176" s="9">
        <v>1</v>
      </c>
      <c r="AA176" s="9">
        <v>0</v>
      </c>
      <c r="AB176" s="9">
        <v>0</v>
      </c>
      <c r="AC176" s="9">
        <v>1</v>
      </c>
      <c r="AD176" s="29">
        <v>0</v>
      </c>
      <c r="AE176" s="9">
        <v>0</v>
      </c>
      <c r="AF176" s="9">
        <v>1</v>
      </c>
      <c r="AG176" s="29">
        <v>0</v>
      </c>
      <c r="AH176" s="9">
        <v>0</v>
      </c>
      <c r="AI176" s="29">
        <v>1</v>
      </c>
      <c r="AJ176" s="20">
        <v>1992</v>
      </c>
      <c r="AK176" s="32">
        <f t="shared" si="33"/>
        <v>0.26250000000000001</v>
      </c>
      <c r="AL176" s="32">
        <v>0.25</v>
      </c>
      <c r="AM176" s="32">
        <v>0.22500000000000001</v>
      </c>
      <c r="AN176" s="42">
        <f t="shared" si="34"/>
        <v>0.26250000000000001</v>
      </c>
      <c r="AO176" s="41">
        <v>0.67</v>
      </c>
      <c r="AP176" s="17">
        <v>0.33</v>
      </c>
      <c r="AQ176">
        <v>0</v>
      </c>
      <c r="AR176" s="39">
        <f t="shared" si="31"/>
        <v>1</v>
      </c>
      <c r="AS176">
        <v>0.38</v>
      </c>
      <c r="AT176" s="39">
        <v>0.62</v>
      </c>
      <c r="AU176">
        <v>0</v>
      </c>
      <c r="AV176" s="17">
        <v>1</v>
      </c>
      <c r="AW176">
        <f t="shared" si="35"/>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29</v>
      </c>
      <c r="CZ176" s="33" t="s">
        <v>85</v>
      </c>
    </row>
    <row r="177" spans="1:104" x14ac:dyDescent="0.25">
      <c r="A177">
        <v>176</v>
      </c>
      <c r="B177">
        <v>16</v>
      </c>
      <c r="C177" s="24" t="s">
        <v>192</v>
      </c>
      <c r="D177" s="12">
        <v>6.4052053179784352</v>
      </c>
      <c r="E177" s="13">
        <v>1.0622231041423611</v>
      </c>
      <c r="F177" s="7">
        <v>6.03</v>
      </c>
      <c r="G177" s="7">
        <f t="shared" si="25"/>
        <v>5.3429822138360743</v>
      </c>
      <c r="H177" s="15">
        <f t="shared" si="26"/>
        <v>7.467428422120796</v>
      </c>
      <c r="I177" s="11">
        <f>IFERROR(F177/SQRT(F177^2+U177), "X")</f>
        <v>0.10729671724387244</v>
      </c>
      <c r="J177" s="32">
        <f>IFERROR(SQRT((1-I177^2)/U177), "X")</f>
        <v>1.7793817121703553E-2</v>
      </c>
      <c r="K177" s="32">
        <f t="shared" si="27"/>
        <v>56.199296258939043</v>
      </c>
      <c r="L177" s="8">
        <v>0</v>
      </c>
      <c r="M177" s="9">
        <v>1</v>
      </c>
      <c r="N177" s="8">
        <v>0</v>
      </c>
      <c r="O177" s="9">
        <v>0</v>
      </c>
      <c r="P177" s="9">
        <v>1</v>
      </c>
      <c r="Q177" s="9">
        <v>0</v>
      </c>
      <c r="R177" s="9">
        <v>0</v>
      </c>
      <c r="S177" s="8">
        <v>3132</v>
      </c>
      <c r="T177" s="9">
        <v>9</v>
      </c>
      <c r="U177" s="9">
        <f t="shared" si="28"/>
        <v>3122</v>
      </c>
      <c r="V177" s="9">
        <f>COUNTIF(B:B,B177)</f>
        <v>48</v>
      </c>
      <c r="W177" s="7">
        <v>9.8249999999999993</v>
      </c>
      <c r="X177" s="7">
        <f>BL177-W177-6</f>
        <v>24.175000000000001</v>
      </c>
      <c r="Y177" s="9">
        <v>0</v>
      </c>
      <c r="Z177" s="9">
        <v>1</v>
      </c>
      <c r="AA177" s="9">
        <v>0</v>
      </c>
      <c r="AB177" s="9">
        <v>0</v>
      </c>
      <c r="AC177" s="9">
        <v>1</v>
      </c>
      <c r="AD177" s="29">
        <v>0</v>
      </c>
      <c r="AE177" s="9">
        <v>0</v>
      </c>
      <c r="AF177" s="9">
        <v>1</v>
      </c>
      <c r="AG177" s="29">
        <v>0</v>
      </c>
      <c r="AH177" s="9">
        <v>0</v>
      </c>
      <c r="AI177" s="29">
        <v>1</v>
      </c>
      <c r="AJ177" s="20">
        <v>1992</v>
      </c>
      <c r="AK177" s="32">
        <f t="shared" si="33"/>
        <v>0.26250000000000001</v>
      </c>
      <c r="AL177" s="32">
        <v>0.25</v>
      </c>
      <c r="AM177" s="32">
        <v>0.22500000000000001</v>
      </c>
      <c r="AN177" s="42">
        <f t="shared" si="34"/>
        <v>0.26250000000000001</v>
      </c>
      <c r="AO177" s="41">
        <v>0.67</v>
      </c>
      <c r="AP177" s="17">
        <v>0.33</v>
      </c>
      <c r="AQ177">
        <v>0</v>
      </c>
      <c r="AR177" s="39">
        <f t="shared" si="31"/>
        <v>1</v>
      </c>
      <c r="AS177">
        <v>0.38</v>
      </c>
      <c r="AT177" s="39">
        <v>0.62</v>
      </c>
      <c r="AU177">
        <v>0</v>
      </c>
      <c r="AV177" s="17">
        <v>1</v>
      </c>
      <c r="AW177">
        <f t="shared" si="35"/>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29</v>
      </c>
      <c r="CZ177" s="33" t="s">
        <v>85</v>
      </c>
    </row>
    <row r="178" spans="1:104" x14ac:dyDescent="0.25">
      <c r="A178">
        <v>177</v>
      </c>
      <c r="B178">
        <v>16</v>
      </c>
      <c r="C178" s="24" t="s">
        <v>192</v>
      </c>
      <c r="D178" s="12">
        <v>9.0746131060373223</v>
      </c>
      <c r="E178" s="13">
        <v>2.6847967769341188</v>
      </c>
      <c r="F178" s="7">
        <v>3.38</v>
      </c>
      <c r="G178" s="7">
        <f t="shared" si="25"/>
        <v>6.3898163291032031</v>
      </c>
      <c r="H178" s="15">
        <f t="shared" si="26"/>
        <v>11.759409882971442</v>
      </c>
      <c r="I178" s="11">
        <f>IFERROR(F178/SQRT(F178^2+U178), "X")</f>
        <v>6.0381943826493679E-2</v>
      </c>
      <c r="J178" s="32">
        <f>IFERROR(SQRT((1-I178^2)/U178), "X")</f>
        <v>1.7864480422039548E-2</v>
      </c>
      <c r="K178" s="32">
        <f t="shared" si="27"/>
        <v>55.976998847741029</v>
      </c>
      <c r="L178" s="8">
        <v>0</v>
      </c>
      <c r="M178" s="9">
        <v>1</v>
      </c>
      <c r="N178" s="8">
        <v>0</v>
      </c>
      <c r="O178" s="9">
        <v>0</v>
      </c>
      <c r="P178" s="9">
        <v>1</v>
      </c>
      <c r="Q178" s="9">
        <v>0</v>
      </c>
      <c r="R178" s="9">
        <v>0</v>
      </c>
      <c r="S178" s="8">
        <v>3132</v>
      </c>
      <c r="T178" s="9">
        <v>9</v>
      </c>
      <c r="U178" s="9">
        <f t="shared" si="28"/>
        <v>3122</v>
      </c>
      <c r="V178" s="9">
        <f>COUNTIF(B:B,B178)</f>
        <v>48</v>
      </c>
      <c r="W178" s="7">
        <v>9.8249999999999993</v>
      </c>
      <c r="X178" s="7">
        <f>BL178-W178-6</f>
        <v>24.175000000000001</v>
      </c>
      <c r="Y178" s="9">
        <v>0</v>
      </c>
      <c r="Z178" s="9">
        <v>1</v>
      </c>
      <c r="AA178" s="9">
        <v>0</v>
      </c>
      <c r="AB178" s="9">
        <v>0</v>
      </c>
      <c r="AC178" s="9">
        <v>1</v>
      </c>
      <c r="AD178" s="29">
        <v>0</v>
      </c>
      <c r="AE178" s="9">
        <v>0</v>
      </c>
      <c r="AF178" s="9">
        <v>1</v>
      </c>
      <c r="AG178" s="29">
        <v>0</v>
      </c>
      <c r="AH178" s="9">
        <v>0</v>
      </c>
      <c r="AI178" s="29">
        <v>1</v>
      </c>
      <c r="AJ178" s="20">
        <v>1992</v>
      </c>
      <c r="AK178" s="32">
        <f t="shared" si="33"/>
        <v>0.26250000000000001</v>
      </c>
      <c r="AL178" s="32">
        <v>0.25</v>
      </c>
      <c r="AM178" s="32">
        <v>0.22500000000000001</v>
      </c>
      <c r="AN178" s="42">
        <f t="shared" si="34"/>
        <v>0.26250000000000001</v>
      </c>
      <c r="AO178" s="41">
        <v>0.67</v>
      </c>
      <c r="AP178" s="17">
        <v>0.33</v>
      </c>
      <c r="AQ178">
        <v>0</v>
      </c>
      <c r="AR178" s="39">
        <f t="shared" si="31"/>
        <v>1</v>
      </c>
      <c r="AS178">
        <v>0.38</v>
      </c>
      <c r="AT178" s="39">
        <v>0.62</v>
      </c>
      <c r="AU178">
        <v>0</v>
      </c>
      <c r="AV178" s="17">
        <v>1</v>
      </c>
      <c r="AW178">
        <f t="shared" si="35"/>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29</v>
      </c>
      <c r="CZ178" s="33" t="s">
        <v>85</v>
      </c>
    </row>
    <row r="179" spans="1:104" x14ac:dyDescent="0.25">
      <c r="A179">
        <v>178</v>
      </c>
      <c r="B179">
        <v>16</v>
      </c>
      <c r="C179" s="24" t="s">
        <v>192</v>
      </c>
      <c r="D179" s="12">
        <v>0.39605768733643743</v>
      </c>
      <c r="E179" s="13">
        <v>0.8251201819509113</v>
      </c>
      <c r="F179" s="7">
        <v>0.48</v>
      </c>
      <c r="G179" s="7">
        <f t="shared" si="25"/>
        <v>-0.42906249461447388</v>
      </c>
      <c r="H179" s="15">
        <f t="shared" si="26"/>
        <v>1.2211778692873487</v>
      </c>
      <c r="I179" s="11">
        <f>IFERROR(F179/SQRT(F179^2+U179), "X")</f>
        <v>8.3440660789958192E-3</v>
      </c>
      <c r="J179" s="32">
        <f>IFERROR(SQRT((1-I179^2)/U179), "X")</f>
        <v>1.7383470997907959E-2</v>
      </c>
      <c r="K179" s="32">
        <f t="shared" si="27"/>
        <v>57.525910683795345</v>
      </c>
      <c r="L179" s="8">
        <v>0</v>
      </c>
      <c r="M179" s="9">
        <v>1</v>
      </c>
      <c r="N179" s="8">
        <v>0</v>
      </c>
      <c r="O179" s="9">
        <v>0</v>
      </c>
      <c r="P179" s="9">
        <v>1</v>
      </c>
      <c r="Q179" s="9">
        <v>0</v>
      </c>
      <c r="R179" s="9">
        <v>0</v>
      </c>
      <c r="S179" s="8">
        <v>3319</v>
      </c>
      <c r="T179" s="9">
        <v>9</v>
      </c>
      <c r="U179" s="9">
        <f t="shared" si="28"/>
        <v>3309</v>
      </c>
      <c r="V179" s="9">
        <f>COUNTIF(B:B,B179)</f>
        <v>48</v>
      </c>
      <c r="W179" s="7">
        <v>10.52</v>
      </c>
      <c r="X179" s="7">
        <f>BL179-W179-6</f>
        <v>23.48</v>
      </c>
      <c r="Y179" s="9">
        <v>0</v>
      </c>
      <c r="Z179" s="9">
        <v>1</v>
      </c>
      <c r="AA179" s="9">
        <v>0</v>
      </c>
      <c r="AB179" s="9">
        <v>0</v>
      </c>
      <c r="AC179" s="9">
        <v>1</v>
      </c>
      <c r="AD179" s="29">
        <v>0</v>
      </c>
      <c r="AE179" s="9">
        <v>0</v>
      </c>
      <c r="AF179" s="9">
        <v>1</v>
      </c>
      <c r="AG179" s="29">
        <v>0</v>
      </c>
      <c r="AH179" s="9">
        <v>0</v>
      </c>
      <c r="AI179" s="29">
        <v>1</v>
      </c>
      <c r="AJ179" s="20">
        <v>1992</v>
      </c>
      <c r="AK179" s="32">
        <f t="shared" si="33"/>
        <v>0.17</v>
      </c>
      <c r="AL179" s="32">
        <v>0.2</v>
      </c>
      <c r="AM179" s="32">
        <v>0.46</v>
      </c>
      <c r="AN179" s="42">
        <f t="shared" si="34"/>
        <v>0.17</v>
      </c>
      <c r="AO179" s="41">
        <v>0.67</v>
      </c>
      <c r="AP179" s="17">
        <v>0.33</v>
      </c>
      <c r="AQ179">
        <v>1</v>
      </c>
      <c r="AR179" s="39">
        <f t="shared" si="31"/>
        <v>0</v>
      </c>
      <c r="AS179">
        <v>0.31</v>
      </c>
      <c r="AT179" s="39">
        <v>0.69</v>
      </c>
      <c r="AU179">
        <v>0</v>
      </c>
      <c r="AV179" s="17">
        <v>1</v>
      </c>
      <c r="AW179">
        <f t="shared" si="35"/>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29</v>
      </c>
      <c r="CZ179" s="33" t="s">
        <v>85</v>
      </c>
    </row>
    <row r="180" spans="1:104" x14ac:dyDescent="0.25">
      <c r="A180">
        <v>179</v>
      </c>
      <c r="B180">
        <v>16</v>
      </c>
      <c r="C180" s="24" t="s">
        <v>192</v>
      </c>
      <c r="D180" s="12">
        <v>3.9809133284585352</v>
      </c>
      <c r="E180" s="13">
        <v>0.99274646594975946</v>
      </c>
      <c r="F180" s="7">
        <v>4.01</v>
      </c>
      <c r="G180" s="7">
        <f t="shared" si="25"/>
        <v>2.9881668625087756</v>
      </c>
      <c r="H180" s="15">
        <f t="shared" si="26"/>
        <v>4.9736597944082943</v>
      </c>
      <c r="I180" s="11">
        <f>IFERROR(F180/SQRT(F180^2+U180), "X")</f>
        <v>6.9541381927090723E-2</v>
      </c>
      <c r="J180" s="32">
        <f>IFERROR(SQRT((1-I180^2)/U180), "X")</f>
        <v>1.7341990505508911E-2</v>
      </c>
      <c r="K180" s="32">
        <f t="shared" si="27"/>
        <v>57.663507524256623</v>
      </c>
      <c r="L180" s="8">
        <v>0</v>
      </c>
      <c r="M180" s="9">
        <v>1</v>
      </c>
      <c r="N180" s="8">
        <v>0</v>
      </c>
      <c r="O180" s="9">
        <v>0</v>
      </c>
      <c r="P180" s="9">
        <v>1</v>
      </c>
      <c r="Q180" s="9">
        <v>0</v>
      </c>
      <c r="R180" s="9">
        <v>0</v>
      </c>
      <c r="S180" s="8">
        <v>3319</v>
      </c>
      <c r="T180" s="9">
        <v>9</v>
      </c>
      <c r="U180" s="9">
        <f t="shared" si="28"/>
        <v>3309</v>
      </c>
      <c r="V180" s="9">
        <f>COUNTIF(B:B,B180)</f>
        <v>48</v>
      </c>
      <c r="W180" s="7">
        <v>10.52</v>
      </c>
      <c r="X180" s="7">
        <f>BL180-W180-6</f>
        <v>23.48</v>
      </c>
      <c r="Y180" s="9">
        <v>0</v>
      </c>
      <c r="Z180" s="9">
        <v>1</v>
      </c>
      <c r="AA180" s="9">
        <v>0</v>
      </c>
      <c r="AB180" s="9">
        <v>0</v>
      </c>
      <c r="AC180" s="9">
        <v>1</v>
      </c>
      <c r="AD180" s="29">
        <v>0</v>
      </c>
      <c r="AE180" s="9">
        <v>0</v>
      </c>
      <c r="AF180" s="9">
        <v>1</v>
      </c>
      <c r="AG180" s="29">
        <v>0</v>
      </c>
      <c r="AH180" s="9">
        <v>0</v>
      </c>
      <c r="AI180" s="29">
        <v>1</v>
      </c>
      <c r="AJ180" s="20">
        <v>1992</v>
      </c>
      <c r="AK180" s="32">
        <f t="shared" si="33"/>
        <v>0.17</v>
      </c>
      <c r="AL180" s="32">
        <v>0.2</v>
      </c>
      <c r="AM180" s="32">
        <v>0.46</v>
      </c>
      <c r="AN180" s="42">
        <f t="shared" si="34"/>
        <v>0.17</v>
      </c>
      <c r="AO180" s="41">
        <v>0.67</v>
      </c>
      <c r="AP180" s="17">
        <v>0.33</v>
      </c>
      <c r="AQ180">
        <v>1</v>
      </c>
      <c r="AR180" s="39">
        <f t="shared" si="31"/>
        <v>0</v>
      </c>
      <c r="AS180">
        <v>0.31</v>
      </c>
      <c r="AT180" s="39">
        <v>0.69</v>
      </c>
      <c r="AU180">
        <v>0</v>
      </c>
      <c r="AV180" s="17">
        <v>1</v>
      </c>
      <c r="AW180">
        <f t="shared" si="35"/>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29</v>
      </c>
      <c r="CZ180" s="33" t="s">
        <v>85</v>
      </c>
    </row>
    <row r="181" spans="1:104" x14ac:dyDescent="0.25">
      <c r="A181">
        <v>180</v>
      </c>
      <c r="B181">
        <v>16</v>
      </c>
      <c r="C181" s="24" t="s">
        <v>192</v>
      </c>
      <c r="D181" s="12">
        <v>6.498652656427617</v>
      </c>
      <c r="E181" s="13">
        <v>0.97577367213627886</v>
      </c>
      <c r="F181" s="7">
        <v>6.66</v>
      </c>
      <c r="G181" s="7">
        <f t="shared" si="25"/>
        <v>5.5228789842913386</v>
      </c>
      <c r="H181" s="15">
        <f t="shared" si="26"/>
        <v>7.4744263285638954</v>
      </c>
      <c r="I181" s="11">
        <f>IFERROR(F181/SQRT(F181^2+U181), "X")</f>
        <v>0.1150096877331656</v>
      </c>
      <c r="J181" s="32">
        <f>IFERROR(SQRT((1-I181^2)/U181), "X")</f>
        <v>1.7268721881856693E-2</v>
      </c>
      <c r="K181" s="32">
        <f t="shared" si="27"/>
        <v>57.908165227366688</v>
      </c>
      <c r="L181" s="8">
        <v>0</v>
      </c>
      <c r="M181" s="9">
        <v>1</v>
      </c>
      <c r="N181" s="8">
        <v>0</v>
      </c>
      <c r="O181" s="9">
        <v>0</v>
      </c>
      <c r="P181" s="9">
        <v>1</v>
      </c>
      <c r="Q181" s="9">
        <v>0</v>
      </c>
      <c r="R181" s="9">
        <v>0</v>
      </c>
      <c r="S181" s="8">
        <v>3319</v>
      </c>
      <c r="T181" s="9">
        <v>9</v>
      </c>
      <c r="U181" s="9">
        <f t="shared" si="28"/>
        <v>3309</v>
      </c>
      <c r="V181" s="9">
        <f>COUNTIF(B:B,B181)</f>
        <v>48</v>
      </c>
      <c r="W181" s="7">
        <v>10.52</v>
      </c>
      <c r="X181" s="7">
        <f>BL181-W181-6</f>
        <v>23.48</v>
      </c>
      <c r="Y181" s="9">
        <v>0</v>
      </c>
      <c r="Z181" s="9">
        <v>1</v>
      </c>
      <c r="AA181" s="9">
        <v>0</v>
      </c>
      <c r="AB181" s="9">
        <v>0</v>
      </c>
      <c r="AC181" s="9">
        <v>1</v>
      </c>
      <c r="AD181" s="29">
        <v>0</v>
      </c>
      <c r="AE181" s="9">
        <v>0</v>
      </c>
      <c r="AF181" s="9">
        <v>1</v>
      </c>
      <c r="AG181" s="29">
        <v>0</v>
      </c>
      <c r="AH181" s="9">
        <v>0</v>
      </c>
      <c r="AI181" s="29">
        <v>1</v>
      </c>
      <c r="AJ181" s="20">
        <v>1992</v>
      </c>
      <c r="AK181" s="32">
        <f t="shared" si="33"/>
        <v>0.17</v>
      </c>
      <c r="AL181" s="32">
        <v>0.2</v>
      </c>
      <c r="AM181" s="32">
        <v>0.46</v>
      </c>
      <c r="AN181" s="42">
        <f t="shared" si="34"/>
        <v>0.17</v>
      </c>
      <c r="AO181" s="41">
        <v>0.67</v>
      </c>
      <c r="AP181" s="17">
        <v>0.33</v>
      </c>
      <c r="AQ181">
        <v>1</v>
      </c>
      <c r="AR181" s="39">
        <f t="shared" si="31"/>
        <v>0</v>
      </c>
      <c r="AS181">
        <v>0.31</v>
      </c>
      <c r="AT181" s="39">
        <v>0.69</v>
      </c>
      <c r="AU181">
        <v>0</v>
      </c>
      <c r="AV181" s="17">
        <v>1</v>
      </c>
      <c r="AW181">
        <f t="shared" si="35"/>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29</v>
      </c>
      <c r="CZ181" s="33" t="s">
        <v>85</v>
      </c>
    </row>
    <row r="182" spans="1:104" x14ac:dyDescent="0.25">
      <c r="A182">
        <v>181</v>
      </c>
      <c r="B182">
        <v>16</v>
      </c>
      <c r="C182" s="24" t="s">
        <v>192</v>
      </c>
      <c r="D182" s="12">
        <v>10.23099809516752</v>
      </c>
      <c r="E182" s="13">
        <v>1.7252947883924989</v>
      </c>
      <c r="F182" s="7">
        <v>5.93</v>
      </c>
      <c r="G182" s="7">
        <f t="shared" si="25"/>
        <v>8.5057033067750201</v>
      </c>
      <c r="H182" s="15">
        <f t="shared" si="26"/>
        <v>11.956292883560019</v>
      </c>
      <c r="I182" s="11">
        <f>IFERROR(F182/SQRT(F182^2+U182), "X")</f>
        <v>0.10254414096067127</v>
      </c>
      <c r="J182" s="32">
        <f>IFERROR(SQRT((1-I182^2)/U182), "X")</f>
        <v>1.7292435237887233E-2</v>
      </c>
      <c r="K182" s="32">
        <f t="shared" si="27"/>
        <v>57.828754958065623</v>
      </c>
      <c r="L182" s="8">
        <v>0</v>
      </c>
      <c r="M182" s="9">
        <v>1</v>
      </c>
      <c r="N182" s="8">
        <v>0</v>
      </c>
      <c r="O182" s="9">
        <v>0</v>
      </c>
      <c r="P182" s="9">
        <v>1</v>
      </c>
      <c r="Q182" s="9">
        <v>0</v>
      </c>
      <c r="R182" s="9">
        <v>0</v>
      </c>
      <c r="S182" s="8">
        <v>3319</v>
      </c>
      <c r="T182" s="9">
        <v>9</v>
      </c>
      <c r="U182" s="9">
        <f t="shared" si="28"/>
        <v>3309</v>
      </c>
      <c r="V182" s="9">
        <f>COUNTIF(B:B,B182)</f>
        <v>48</v>
      </c>
      <c r="W182" s="7">
        <v>10.52</v>
      </c>
      <c r="X182" s="7">
        <f>BL182-W182-6</f>
        <v>23.48</v>
      </c>
      <c r="Y182" s="9">
        <v>0</v>
      </c>
      <c r="Z182" s="9">
        <v>1</v>
      </c>
      <c r="AA182" s="9">
        <v>0</v>
      </c>
      <c r="AB182" s="9">
        <v>0</v>
      </c>
      <c r="AC182" s="9">
        <v>1</v>
      </c>
      <c r="AD182" s="29">
        <v>0</v>
      </c>
      <c r="AE182" s="9">
        <v>0</v>
      </c>
      <c r="AF182" s="9">
        <v>1</v>
      </c>
      <c r="AG182" s="29">
        <v>0</v>
      </c>
      <c r="AH182" s="9">
        <v>0</v>
      </c>
      <c r="AI182" s="29">
        <v>1</v>
      </c>
      <c r="AJ182" s="20">
        <v>1992</v>
      </c>
      <c r="AK182" s="32">
        <f t="shared" si="33"/>
        <v>0.17</v>
      </c>
      <c r="AL182" s="32">
        <v>0.2</v>
      </c>
      <c r="AM182" s="32">
        <v>0.46</v>
      </c>
      <c r="AN182" s="42">
        <f t="shared" si="34"/>
        <v>0.17</v>
      </c>
      <c r="AO182" s="41">
        <v>0.67</v>
      </c>
      <c r="AP182" s="17">
        <v>0.33</v>
      </c>
      <c r="AQ182">
        <v>1</v>
      </c>
      <c r="AR182" s="39">
        <f t="shared" si="31"/>
        <v>0</v>
      </c>
      <c r="AS182">
        <v>0.31</v>
      </c>
      <c r="AT182" s="39">
        <v>0.69</v>
      </c>
      <c r="AU182">
        <v>0</v>
      </c>
      <c r="AV182" s="17">
        <v>1</v>
      </c>
      <c r="AW182">
        <f t="shared" si="35"/>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29</v>
      </c>
      <c r="CZ182" s="33" t="s">
        <v>85</v>
      </c>
    </row>
    <row r="183" spans="1:104" x14ac:dyDescent="0.25">
      <c r="A183">
        <v>182</v>
      </c>
      <c r="B183">
        <v>16</v>
      </c>
      <c r="C183" s="24" t="s">
        <v>192</v>
      </c>
      <c r="D183" s="12">
        <v>4.4697507923277202</v>
      </c>
      <c r="E183" s="13">
        <v>1.0228262682672129</v>
      </c>
      <c r="F183" s="7">
        <v>4.37</v>
      </c>
      <c r="G183" s="7">
        <f t="shared" si="25"/>
        <v>3.4469245240605071</v>
      </c>
      <c r="H183" s="15">
        <f t="shared" si="26"/>
        <v>5.4925770605949333</v>
      </c>
      <c r="I183" s="11">
        <f>IFERROR(F183/SQRT(F183^2+U183), "X")</f>
        <v>9.2496418034845096E-2</v>
      </c>
      <c r="J183" s="32">
        <f>IFERROR(SQRT((1-I183^2)/U183), "X")</f>
        <v>2.1166228383259746E-2</v>
      </c>
      <c r="K183" s="32">
        <f t="shared" si="27"/>
        <v>47.245072758966096</v>
      </c>
      <c r="L183" s="8">
        <v>0</v>
      </c>
      <c r="M183" s="9">
        <v>1</v>
      </c>
      <c r="N183" s="8">
        <v>0</v>
      </c>
      <c r="O183" s="9">
        <v>0</v>
      </c>
      <c r="P183" s="9">
        <v>1</v>
      </c>
      <c r="Q183" s="9">
        <v>0</v>
      </c>
      <c r="R183" s="9">
        <v>0</v>
      </c>
      <c r="S183" s="8">
        <v>2223</v>
      </c>
      <c r="T183" s="9">
        <v>9</v>
      </c>
      <c r="U183" s="9">
        <f t="shared" si="28"/>
        <v>2213</v>
      </c>
      <c r="V183" s="9">
        <f>COUNTIF(B:B,B183)</f>
        <v>48</v>
      </c>
      <c r="W183" s="7">
        <v>9.8450000000000006</v>
      </c>
      <c r="X183" s="7">
        <f>BL183-W183-6</f>
        <v>24.155000000000001</v>
      </c>
      <c r="Y183" s="9">
        <v>0</v>
      </c>
      <c r="Z183" s="9">
        <v>1</v>
      </c>
      <c r="AA183" s="9">
        <v>0</v>
      </c>
      <c r="AB183" s="9">
        <v>0</v>
      </c>
      <c r="AC183" s="9">
        <v>1</v>
      </c>
      <c r="AD183" s="29">
        <v>0</v>
      </c>
      <c r="AE183" s="9">
        <v>0</v>
      </c>
      <c r="AF183" s="9">
        <v>1</v>
      </c>
      <c r="AG183" s="29">
        <v>0</v>
      </c>
      <c r="AH183" s="9">
        <v>0</v>
      </c>
      <c r="AI183" s="29">
        <v>1</v>
      </c>
      <c r="AJ183" s="20">
        <v>1999</v>
      </c>
      <c r="AK183" s="32">
        <f t="shared" si="33"/>
        <v>0.19249999999999998</v>
      </c>
      <c r="AL183" s="32">
        <v>0.28999999999999998</v>
      </c>
      <c r="AM183" s="32">
        <v>0.32500000000000001</v>
      </c>
      <c r="AN183" s="42">
        <f t="shared" si="34"/>
        <v>0.19249999999999998</v>
      </c>
      <c r="AO183" s="41">
        <v>0.67</v>
      </c>
      <c r="AP183" s="17">
        <v>0.33</v>
      </c>
      <c r="AQ183">
        <v>0</v>
      </c>
      <c r="AR183" s="39">
        <f t="shared" si="31"/>
        <v>1</v>
      </c>
      <c r="AS183">
        <v>0.38</v>
      </c>
      <c r="AT183" s="39">
        <v>0.62</v>
      </c>
      <c r="AU183">
        <v>0</v>
      </c>
      <c r="AV183" s="17">
        <v>1</v>
      </c>
      <c r="AW183">
        <f t="shared" si="35"/>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29</v>
      </c>
      <c r="CZ183" s="33" t="s">
        <v>85</v>
      </c>
    </row>
    <row r="184" spans="1:104" x14ac:dyDescent="0.25">
      <c r="A184">
        <v>183</v>
      </c>
      <c r="B184">
        <v>16</v>
      </c>
      <c r="C184" s="24" t="s">
        <v>192</v>
      </c>
      <c r="D184" s="12">
        <v>3.802557760590775</v>
      </c>
      <c r="E184" s="13">
        <v>0.56924517374113393</v>
      </c>
      <c r="F184" s="7">
        <v>6.68</v>
      </c>
      <c r="G184" s="7">
        <f t="shared" si="25"/>
        <v>3.2333125868496411</v>
      </c>
      <c r="H184" s="15">
        <f t="shared" si="26"/>
        <v>4.3718029343319085</v>
      </c>
      <c r="I184" s="11">
        <f>IFERROR(F184/SQRT(F184^2+U184), "X")</f>
        <v>0.14058882775051673</v>
      </c>
      <c r="J184" s="32">
        <f>IFERROR(SQRT((1-I184^2)/U184), "X")</f>
        <v>2.1046231699179154E-2</v>
      </c>
      <c r="K184" s="32">
        <f t="shared" si="27"/>
        <v>47.514444119656922</v>
      </c>
      <c r="L184" s="8">
        <v>0</v>
      </c>
      <c r="M184" s="9">
        <v>1</v>
      </c>
      <c r="N184" s="8">
        <v>0</v>
      </c>
      <c r="O184" s="9">
        <v>0</v>
      </c>
      <c r="P184" s="9">
        <v>1</v>
      </c>
      <c r="Q184" s="9">
        <v>0</v>
      </c>
      <c r="R184" s="9">
        <v>0</v>
      </c>
      <c r="S184" s="8">
        <v>2223</v>
      </c>
      <c r="T184" s="9">
        <v>9</v>
      </c>
      <c r="U184" s="9">
        <f t="shared" si="28"/>
        <v>2213</v>
      </c>
      <c r="V184" s="9">
        <f>COUNTIF(B:B,B184)</f>
        <v>48</v>
      </c>
      <c r="W184" s="7">
        <v>9.8450000000000006</v>
      </c>
      <c r="X184" s="7">
        <f>BL184-W184-6</f>
        <v>24.155000000000001</v>
      </c>
      <c r="Y184" s="9">
        <v>0</v>
      </c>
      <c r="Z184" s="9">
        <v>1</v>
      </c>
      <c r="AA184" s="9">
        <v>0</v>
      </c>
      <c r="AB184" s="9">
        <v>0</v>
      </c>
      <c r="AC184" s="9">
        <v>1</v>
      </c>
      <c r="AD184" s="29">
        <v>0</v>
      </c>
      <c r="AE184" s="9">
        <v>0</v>
      </c>
      <c r="AF184" s="9">
        <v>1</v>
      </c>
      <c r="AG184" s="29">
        <v>0</v>
      </c>
      <c r="AH184" s="9">
        <v>0</v>
      </c>
      <c r="AI184" s="29">
        <v>1</v>
      </c>
      <c r="AJ184" s="20">
        <v>1999</v>
      </c>
      <c r="AK184" s="32">
        <f t="shared" si="33"/>
        <v>0.19249999999999998</v>
      </c>
      <c r="AL184" s="32">
        <v>0.28999999999999998</v>
      </c>
      <c r="AM184" s="32">
        <v>0.32500000000000001</v>
      </c>
      <c r="AN184" s="42">
        <f t="shared" si="34"/>
        <v>0.19249999999999998</v>
      </c>
      <c r="AO184" s="41">
        <v>0.67</v>
      </c>
      <c r="AP184" s="17">
        <v>0.33</v>
      </c>
      <c r="AQ184">
        <v>0</v>
      </c>
      <c r="AR184" s="39">
        <f t="shared" si="31"/>
        <v>1</v>
      </c>
      <c r="AS184">
        <v>0.38</v>
      </c>
      <c r="AT184" s="39">
        <v>0.62</v>
      </c>
      <c r="AU184">
        <v>0</v>
      </c>
      <c r="AV184" s="17">
        <v>1</v>
      </c>
      <c r="AW184">
        <f t="shared" si="35"/>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29</v>
      </c>
      <c r="CZ184" s="33" t="s">
        <v>85</v>
      </c>
    </row>
    <row r="185" spans="1:104" x14ac:dyDescent="0.25">
      <c r="A185">
        <v>184</v>
      </c>
      <c r="B185">
        <v>16</v>
      </c>
      <c r="C185" s="24" t="s">
        <v>192</v>
      </c>
      <c r="D185" s="12">
        <v>10.047633068422289</v>
      </c>
      <c r="E185" s="13">
        <v>1.8503928302803481</v>
      </c>
      <c r="F185" s="7">
        <v>5.43</v>
      </c>
      <c r="G185" s="7">
        <f t="shared" si="25"/>
        <v>8.1972402381419407</v>
      </c>
      <c r="H185" s="15">
        <f t="shared" si="26"/>
        <v>11.898025898702638</v>
      </c>
      <c r="I185" s="11">
        <f>IFERROR(F185/SQRT(F185^2+U185), "X")</f>
        <v>0.11466610641194247</v>
      </c>
      <c r="J185" s="32">
        <f>IFERROR(SQRT((1-I185^2)/U185), "X")</f>
        <v>2.1117146668866014E-2</v>
      </c>
      <c r="K185" s="32">
        <f t="shared" si="27"/>
        <v>47.354882536017342</v>
      </c>
      <c r="L185" s="8">
        <v>0</v>
      </c>
      <c r="M185" s="9">
        <v>1</v>
      </c>
      <c r="N185" s="8">
        <v>0</v>
      </c>
      <c r="O185" s="9">
        <v>0</v>
      </c>
      <c r="P185" s="9">
        <v>1</v>
      </c>
      <c r="Q185" s="9">
        <v>0</v>
      </c>
      <c r="R185" s="9">
        <v>0</v>
      </c>
      <c r="S185" s="8">
        <v>2223</v>
      </c>
      <c r="T185" s="9">
        <v>9</v>
      </c>
      <c r="U185" s="9">
        <f t="shared" si="28"/>
        <v>2213</v>
      </c>
      <c r="V185" s="9">
        <f>COUNTIF(B:B,B185)</f>
        <v>48</v>
      </c>
      <c r="W185" s="7">
        <v>9.8450000000000006</v>
      </c>
      <c r="X185" s="7">
        <f>BL185-W185-6</f>
        <v>24.155000000000001</v>
      </c>
      <c r="Y185" s="9">
        <v>0</v>
      </c>
      <c r="Z185" s="9">
        <v>1</v>
      </c>
      <c r="AA185" s="9">
        <v>0</v>
      </c>
      <c r="AB185" s="9">
        <v>0</v>
      </c>
      <c r="AC185" s="9">
        <v>1</v>
      </c>
      <c r="AD185" s="29">
        <v>0</v>
      </c>
      <c r="AE185" s="9">
        <v>0</v>
      </c>
      <c r="AF185" s="9">
        <v>1</v>
      </c>
      <c r="AG185" s="29">
        <v>0</v>
      </c>
      <c r="AH185" s="9">
        <v>0</v>
      </c>
      <c r="AI185" s="29">
        <v>1</v>
      </c>
      <c r="AJ185" s="20">
        <v>1999</v>
      </c>
      <c r="AK185" s="32">
        <f t="shared" si="33"/>
        <v>0.19249999999999998</v>
      </c>
      <c r="AL185" s="32">
        <v>0.28999999999999998</v>
      </c>
      <c r="AM185" s="32">
        <v>0.32500000000000001</v>
      </c>
      <c r="AN185" s="42">
        <f t="shared" si="34"/>
        <v>0.19249999999999998</v>
      </c>
      <c r="AO185" s="41">
        <v>0.67</v>
      </c>
      <c r="AP185" s="17">
        <v>0.33</v>
      </c>
      <c r="AQ185">
        <v>0</v>
      </c>
      <c r="AR185" s="39">
        <f t="shared" si="31"/>
        <v>1</v>
      </c>
      <c r="AS185">
        <v>0.38</v>
      </c>
      <c r="AT185" s="39">
        <v>0.62</v>
      </c>
      <c r="AU185">
        <v>0</v>
      </c>
      <c r="AV185" s="17">
        <v>1</v>
      </c>
      <c r="AW185">
        <f t="shared" si="35"/>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29</v>
      </c>
      <c r="CZ185" s="33" t="s">
        <v>85</v>
      </c>
    </row>
    <row r="186" spans="1:104" x14ac:dyDescent="0.25">
      <c r="A186">
        <v>185</v>
      </c>
      <c r="B186">
        <v>16</v>
      </c>
      <c r="C186" s="24" t="s">
        <v>192</v>
      </c>
      <c r="D186" s="12">
        <v>13.171657196739091</v>
      </c>
      <c r="E186" s="13">
        <v>3.795866627302332</v>
      </c>
      <c r="F186" s="7">
        <v>3.47</v>
      </c>
      <c r="G186" s="7">
        <f t="shared" si="25"/>
        <v>9.3757905694367594</v>
      </c>
      <c r="H186" s="15">
        <f t="shared" si="26"/>
        <v>16.967523824041422</v>
      </c>
      <c r="I186" s="11">
        <f>IFERROR(F186/SQRT(F186^2+U186), "X")</f>
        <v>7.3563176755564355E-2</v>
      </c>
      <c r="J186" s="32">
        <f>IFERROR(SQRT((1-I186^2)/U186), "X")</f>
        <v>2.1199762753764943E-2</v>
      </c>
      <c r="K186" s="32">
        <f t="shared" si="27"/>
        <v>47.17033919742363</v>
      </c>
      <c r="L186" s="8">
        <v>0</v>
      </c>
      <c r="M186" s="9">
        <v>1</v>
      </c>
      <c r="N186" s="8">
        <v>0</v>
      </c>
      <c r="O186" s="9">
        <v>0</v>
      </c>
      <c r="P186" s="9">
        <v>1</v>
      </c>
      <c r="Q186" s="9">
        <v>0</v>
      </c>
      <c r="R186" s="9">
        <v>0</v>
      </c>
      <c r="S186" s="8">
        <v>2223</v>
      </c>
      <c r="T186" s="9">
        <v>9</v>
      </c>
      <c r="U186" s="9">
        <f t="shared" si="28"/>
        <v>2213</v>
      </c>
      <c r="V186" s="9">
        <f>COUNTIF(B:B,B186)</f>
        <v>48</v>
      </c>
      <c r="W186" s="7">
        <v>9.8450000000000006</v>
      </c>
      <c r="X186" s="7">
        <f>BL186-W186-6</f>
        <v>24.155000000000001</v>
      </c>
      <c r="Y186" s="9">
        <v>0</v>
      </c>
      <c r="Z186" s="9">
        <v>1</v>
      </c>
      <c r="AA186" s="9">
        <v>0</v>
      </c>
      <c r="AB186" s="9">
        <v>0</v>
      </c>
      <c r="AC186" s="9">
        <v>1</v>
      </c>
      <c r="AD186" s="29">
        <v>0</v>
      </c>
      <c r="AE186" s="9">
        <v>0</v>
      </c>
      <c r="AF186" s="9">
        <v>1</v>
      </c>
      <c r="AG186" s="29">
        <v>0</v>
      </c>
      <c r="AH186" s="9">
        <v>0</v>
      </c>
      <c r="AI186" s="29">
        <v>1</v>
      </c>
      <c r="AJ186" s="20">
        <v>1999</v>
      </c>
      <c r="AK186" s="32">
        <f t="shared" si="33"/>
        <v>0.19249999999999998</v>
      </c>
      <c r="AL186" s="32">
        <v>0.28999999999999998</v>
      </c>
      <c r="AM186" s="32">
        <v>0.32500000000000001</v>
      </c>
      <c r="AN186" s="42">
        <f t="shared" si="34"/>
        <v>0.19249999999999998</v>
      </c>
      <c r="AO186" s="41">
        <v>0.67</v>
      </c>
      <c r="AP186" s="17">
        <v>0.33</v>
      </c>
      <c r="AQ186">
        <v>0</v>
      </c>
      <c r="AR186" s="39">
        <f t="shared" si="31"/>
        <v>1</v>
      </c>
      <c r="AS186">
        <v>0.38</v>
      </c>
      <c r="AT186" s="39">
        <v>0.62</v>
      </c>
      <c r="AU186">
        <v>0</v>
      </c>
      <c r="AV186" s="17">
        <v>1</v>
      </c>
      <c r="AW186">
        <f t="shared" si="35"/>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29</v>
      </c>
      <c r="CZ186" s="33" t="s">
        <v>85</v>
      </c>
    </row>
    <row r="187" spans="1:104" x14ac:dyDescent="0.25">
      <c r="A187">
        <v>186</v>
      </c>
      <c r="B187">
        <v>16</v>
      </c>
      <c r="C187" s="24" t="s">
        <v>192</v>
      </c>
      <c r="D187" s="12">
        <v>1.2596589090453361</v>
      </c>
      <c r="E187" s="13">
        <v>1.384240559390479</v>
      </c>
      <c r="F187" s="7">
        <v>0.91</v>
      </c>
      <c r="G187" s="7">
        <f t="shared" si="25"/>
        <v>-0.1245816503451429</v>
      </c>
      <c r="H187" s="15">
        <f t="shared" si="26"/>
        <v>2.6438994684358148</v>
      </c>
      <c r="I187" s="11">
        <f>IFERROR(F187/SQRT(F187^2+U187), "X")</f>
        <v>2.1987937949940178E-2</v>
      </c>
      <c r="J187" s="32">
        <f>IFERROR(SQRT((1-I187^2)/U187), "X")</f>
        <v>2.4162569175758434E-2</v>
      </c>
      <c r="K187" s="32">
        <f t="shared" si="27"/>
        <v>41.386327452432887</v>
      </c>
      <c r="L187" s="8">
        <v>0</v>
      </c>
      <c r="M187" s="9">
        <v>1</v>
      </c>
      <c r="N187" s="8">
        <v>0</v>
      </c>
      <c r="O187" s="9">
        <v>0</v>
      </c>
      <c r="P187" s="9">
        <v>1</v>
      </c>
      <c r="Q187" s="9">
        <v>0</v>
      </c>
      <c r="R187" s="9">
        <v>0</v>
      </c>
      <c r="S187" s="8">
        <v>1722</v>
      </c>
      <c r="T187" s="9">
        <v>9</v>
      </c>
      <c r="U187" s="9">
        <f t="shared" si="28"/>
        <v>1712</v>
      </c>
      <c r="V187" s="9">
        <f>COUNTIF(B:B,B187)</f>
        <v>48</v>
      </c>
      <c r="W187" s="7">
        <v>10.525</v>
      </c>
      <c r="X187" s="7">
        <f>BL187-W187-6</f>
        <v>23.475000000000001</v>
      </c>
      <c r="Y187" s="9">
        <v>0</v>
      </c>
      <c r="Z187" s="9">
        <v>1</v>
      </c>
      <c r="AA187" s="9">
        <v>0</v>
      </c>
      <c r="AB187" s="9">
        <v>0</v>
      </c>
      <c r="AC187" s="9">
        <v>1</v>
      </c>
      <c r="AD187" s="29">
        <v>0</v>
      </c>
      <c r="AE187" s="9">
        <v>0</v>
      </c>
      <c r="AF187" s="9">
        <v>1</v>
      </c>
      <c r="AG187" s="29">
        <v>0</v>
      </c>
      <c r="AH187" s="9">
        <v>0</v>
      </c>
      <c r="AI187" s="29">
        <v>1</v>
      </c>
      <c r="AJ187" s="20">
        <v>1999</v>
      </c>
      <c r="AK187" s="32">
        <f t="shared" si="33"/>
        <v>0.12</v>
      </c>
      <c r="AL187" s="32">
        <v>0.23</v>
      </c>
      <c r="AM187" s="32">
        <v>0.53</v>
      </c>
      <c r="AN187" s="42">
        <f t="shared" si="34"/>
        <v>0.12</v>
      </c>
      <c r="AO187" s="41">
        <v>0.67</v>
      </c>
      <c r="AP187" s="17">
        <v>0.33</v>
      </c>
      <c r="AQ187">
        <v>1</v>
      </c>
      <c r="AR187" s="39">
        <f t="shared" si="31"/>
        <v>0</v>
      </c>
      <c r="AS187">
        <v>0.31</v>
      </c>
      <c r="AT187" s="39">
        <v>0.69</v>
      </c>
      <c r="AU187">
        <v>0</v>
      </c>
      <c r="AV187" s="17">
        <v>1</v>
      </c>
      <c r="AW187">
        <f t="shared" si="35"/>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29</v>
      </c>
      <c r="CZ187" s="33" t="s">
        <v>85</v>
      </c>
    </row>
    <row r="188" spans="1:104" x14ac:dyDescent="0.25">
      <c r="A188">
        <v>187</v>
      </c>
      <c r="B188">
        <v>16</v>
      </c>
      <c r="C188" s="24" t="s">
        <v>192</v>
      </c>
      <c r="D188" s="12">
        <v>5.1614617659882178</v>
      </c>
      <c r="E188" s="13">
        <v>1.3371662606187089</v>
      </c>
      <c r="F188" s="7">
        <v>3.86</v>
      </c>
      <c r="G188" s="7">
        <f t="shared" si="25"/>
        <v>3.8242955053695091</v>
      </c>
      <c r="H188" s="15">
        <f t="shared" si="26"/>
        <v>6.4986280266069265</v>
      </c>
      <c r="I188" s="11">
        <f>IFERROR(F188/SQRT(F188^2+U188), "X")</f>
        <v>9.2886748403319508E-2</v>
      </c>
      <c r="J188" s="32">
        <f>IFERROR(SQRT((1-I188^2)/U188), "X")</f>
        <v>2.4063924456818524E-2</v>
      </c>
      <c r="K188" s="32">
        <f t="shared" si="27"/>
        <v>41.555981518910123</v>
      </c>
      <c r="L188" s="8">
        <v>0</v>
      </c>
      <c r="M188" s="9">
        <v>1</v>
      </c>
      <c r="N188" s="8">
        <v>0</v>
      </c>
      <c r="O188" s="9">
        <v>0</v>
      </c>
      <c r="P188" s="9">
        <v>1</v>
      </c>
      <c r="Q188" s="9">
        <v>0</v>
      </c>
      <c r="R188" s="9">
        <v>0</v>
      </c>
      <c r="S188" s="8">
        <v>1722</v>
      </c>
      <c r="T188" s="9">
        <v>9</v>
      </c>
      <c r="U188" s="9">
        <f t="shared" si="28"/>
        <v>1712</v>
      </c>
      <c r="V188" s="9">
        <f>COUNTIF(B:B,B188)</f>
        <v>48</v>
      </c>
      <c r="W188" s="7">
        <v>10.525</v>
      </c>
      <c r="X188" s="7">
        <f>BL188-W188-6</f>
        <v>23.475000000000001</v>
      </c>
      <c r="Y188" s="9">
        <v>0</v>
      </c>
      <c r="Z188" s="9">
        <v>1</v>
      </c>
      <c r="AA188" s="9">
        <v>0</v>
      </c>
      <c r="AB188" s="9">
        <v>0</v>
      </c>
      <c r="AC188" s="9">
        <v>1</v>
      </c>
      <c r="AD188" s="29">
        <v>0</v>
      </c>
      <c r="AE188" s="9">
        <v>0</v>
      </c>
      <c r="AF188" s="9">
        <v>1</v>
      </c>
      <c r="AG188" s="29">
        <v>0</v>
      </c>
      <c r="AH188" s="9">
        <v>0</v>
      </c>
      <c r="AI188" s="29">
        <v>1</v>
      </c>
      <c r="AJ188" s="20">
        <v>1999</v>
      </c>
      <c r="AK188" s="32">
        <f t="shared" si="33"/>
        <v>0.12</v>
      </c>
      <c r="AL188" s="32">
        <v>0.23</v>
      </c>
      <c r="AM188" s="32">
        <v>0.53</v>
      </c>
      <c r="AN188" s="42">
        <f t="shared" si="34"/>
        <v>0.12</v>
      </c>
      <c r="AO188" s="41">
        <v>0.67</v>
      </c>
      <c r="AP188" s="17">
        <v>0.33</v>
      </c>
      <c r="AQ188">
        <v>1</v>
      </c>
      <c r="AR188" s="39">
        <f t="shared" si="31"/>
        <v>0</v>
      </c>
      <c r="AS188">
        <v>0.31</v>
      </c>
      <c r="AT188" s="39">
        <v>0.69</v>
      </c>
      <c r="AU188">
        <v>0</v>
      </c>
      <c r="AV188" s="17">
        <v>1</v>
      </c>
      <c r="AW188">
        <f t="shared" si="35"/>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29</v>
      </c>
      <c r="CZ188" s="33" t="s">
        <v>85</v>
      </c>
    </row>
    <row r="189" spans="1:104" x14ac:dyDescent="0.25">
      <c r="A189">
        <v>188</v>
      </c>
      <c r="B189">
        <v>16</v>
      </c>
      <c r="C189" s="24" t="s">
        <v>192</v>
      </c>
      <c r="D189" s="12">
        <v>5.1430632213731453</v>
      </c>
      <c r="E189" s="13">
        <v>1.201650285367557</v>
      </c>
      <c r="F189" s="7">
        <v>4.28</v>
      </c>
      <c r="G189" s="7">
        <f t="shared" si="25"/>
        <v>3.9414129360055883</v>
      </c>
      <c r="H189" s="15">
        <f t="shared" si="26"/>
        <v>6.3447135067407023</v>
      </c>
      <c r="I189" s="11">
        <f>IFERROR(F189/SQRT(F189^2+U189), "X")</f>
        <v>0.10289179789375939</v>
      </c>
      <c r="J189" s="32">
        <f>IFERROR(SQRT((1-I189^2)/U189), "X")</f>
        <v>2.4040139694803595E-2</v>
      </c>
      <c r="K189" s="32">
        <f t="shared" si="27"/>
        <v>41.59709605248905</v>
      </c>
      <c r="L189" s="8">
        <v>0</v>
      </c>
      <c r="M189" s="9">
        <v>1</v>
      </c>
      <c r="N189" s="8">
        <v>0</v>
      </c>
      <c r="O189" s="9">
        <v>0</v>
      </c>
      <c r="P189" s="9">
        <v>1</v>
      </c>
      <c r="Q189" s="9">
        <v>0</v>
      </c>
      <c r="R189" s="9">
        <v>0</v>
      </c>
      <c r="S189" s="8">
        <v>1722</v>
      </c>
      <c r="T189" s="9">
        <v>9</v>
      </c>
      <c r="U189" s="9">
        <f t="shared" si="28"/>
        <v>1712</v>
      </c>
      <c r="V189" s="9">
        <f>COUNTIF(B:B,B189)</f>
        <v>48</v>
      </c>
      <c r="W189" s="7">
        <v>10.525</v>
      </c>
      <c r="X189" s="7">
        <f>BL189-W189-6</f>
        <v>23.475000000000001</v>
      </c>
      <c r="Y189" s="9">
        <v>0</v>
      </c>
      <c r="Z189" s="9">
        <v>1</v>
      </c>
      <c r="AA189" s="9">
        <v>0</v>
      </c>
      <c r="AB189" s="9">
        <v>0</v>
      </c>
      <c r="AC189" s="9">
        <v>1</v>
      </c>
      <c r="AD189" s="29">
        <v>0</v>
      </c>
      <c r="AE189" s="9">
        <v>0</v>
      </c>
      <c r="AF189" s="9">
        <v>1</v>
      </c>
      <c r="AG189" s="29">
        <v>0</v>
      </c>
      <c r="AH189" s="9">
        <v>0</v>
      </c>
      <c r="AI189" s="29">
        <v>1</v>
      </c>
      <c r="AJ189" s="20">
        <v>1999</v>
      </c>
      <c r="AK189" s="32">
        <f t="shared" si="33"/>
        <v>0.12</v>
      </c>
      <c r="AL189" s="32">
        <v>0.23</v>
      </c>
      <c r="AM189" s="32">
        <v>0.53</v>
      </c>
      <c r="AN189" s="42">
        <f t="shared" si="34"/>
        <v>0.12</v>
      </c>
      <c r="AO189" s="41">
        <v>0.67</v>
      </c>
      <c r="AP189" s="17">
        <v>0.33</v>
      </c>
      <c r="AQ189">
        <v>1</v>
      </c>
      <c r="AR189" s="39">
        <f t="shared" si="31"/>
        <v>0</v>
      </c>
      <c r="AS189">
        <v>0.31</v>
      </c>
      <c r="AT189" s="39">
        <v>0.69</v>
      </c>
      <c r="AU189">
        <v>0</v>
      </c>
      <c r="AV189" s="17">
        <v>1</v>
      </c>
      <c r="AW189">
        <f t="shared" si="35"/>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29</v>
      </c>
      <c r="CZ189" s="33" t="s">
        <v>85</v>
      </c>
    </row>
    <row r="190" spans="1:104" x14ac:dyDescent="0.25">
      <c r="A190">
        <v>189</v>
      </c>
      <c r="B190">
        <v>16</v>
      </c>
      <c r="C190" s="24" t="s">
        <v>192</v>
      </c>
      <c r="D190" s="12">
        <v>13.44826715670064</v>
      </c>
      <c r="E190" s="13">
        <v>2.8921004638065901</v>
      </c>
      <c r="F190" s="7">
        <v>4.6500000000000004</v>
      </c>
      <c r="G190" s="7">
        <f t="shared" si="25"/>
        <v>10.556166692894049</v>
      </c>
      <c r="H190" s="15">
        <f t="shared" si="26"/>
        <v>16.34036762050723</v>
      </c>
      <c r="I190" s="11">
        <f>IFERROR(F190/SQRT(F190^2+U190), "X")</f>
        <v>0.11168007204614576</v>
      </c>
      <c r="J190" s="32">
        <f>IFERROR(SQRT((1-I190^2)/U190), "X")</f>
        <v>2.4017219794870051E-2</v>
      </c>
      <c r="K190" s="32">
        <f t="shared" si="27"/>
        <v>41.636792623832115</v>
      </c>
      <c r="L190" s="8">
        <v>0</v>
      </c>
      <c r="M190" s="9">
        <v>1</v>
      </c>
      <c r="N190" s="8">
        <v>0</v>
      </c>
      <c r="O190" s="9">
        <v>0</v>
      </c>
      <c r="P190" s="9">
        <v>1</v>
      </c>
      <c r="Q190" s="9">
        <v>0</v>
      </c>
      <c r="R190" s="9">
        <v>0</v>
      </c>
      <c r="S190" s="8">
        <v>1722</v>
      </c>
      <c r="T190" s="9">
        <v>9</v>
      </c>
      <c r="U190" s="9">
        <f t="shared" si="28"/>
        <v>1712</v>
      </c>
      <c r="V190" s="9">
        <f>COUNTIF(B:B,B190)</f>
        <v>48</v>
      </c>
      <c r="W190" s="7">
        <v>10.53</v>
      </c>
      <c r="X190" s="7">
        <f>BL190-W190-6</f>
        <v>23.47</v>
      </c>
      <c r="Y190" s="9">
        <v>0</v>
      </c>
      <c r="Z190" s="9">
        <v>1</v>
      </c>
      <c r="AA190" s="9">
        <v>0</v>
      </c>
      <c r="AB190" s="9">
        <v>0</v>
      </c>
      <c r="AC190" s="9">
        <v>1</v>
      </c>
      <c r="AD190" s="29">
        <v>0</v>
      </c>
      <c r="AE190" s="9">
        <v>0</v>
      </c>
      <c r="AF190" s="9">
        <v>1</v>
      </c>
      <c r="AG190" s="29">
        <v>0</v>
      </c>
      <c r="AH190" s="9">
        <v>0</v>
      </c>
      <c r="AI190" s="29">
        <v>1</v>
      </c>
      <c r="AJ190" s="20">
        <v>1999</v>
      </c>
      <c r="AK190" s="32">
        <f t="shared" si="33"/>
        <v>0.12</v>
      </c>
      <c r="AL190" s="32">
        <v>0.23</v>
      </c>
      <c r="AM190" s="32">
        <v>0.53</v>
      </c>
      <c r="AN190" s="42">
        <f t="shared" si="34"/>
        <v>0.12</v>
      </c>
      <c r="AO190" s="41">
        <v>0.67</v>
      </c>
      <c r="AP190" s="17">
        <v>0.33</v>
      </c>
      <c r="AQ190">
        <v>1</v>
      </c>
      <c r="AR190" s="39">
        <f t="shared" si="31"/>
        <v>0</v>
      </c>
      <c r="AS190">
        <v>0.31</v>
      </c>
      <c r="AT190" s="39">
        <v>0.69</v>
      </c>
      <c r="AU190">
        <v>0</v>
      </c>
      <c r="AV190" s="17">
        <v>1</v>
      </c>
      <c r="AW190">
        <f t="shared" si="35"/>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29</v>
      </c>
      <c r="CZ190" s="33" t="s">
        <v>85</v>
      </c>
    </row>
    <row r="191" spans="1:104" x14ac:dyDescent="0.25">
      <c r="A191">
        <v>190</v>
      </c>
      <c r="B191">
        <v>16</v>
      </c>
      <c r="C191" s="24" t="s">
        <v>192</v>
      </c>
      <c r="D191" s="12">
        <v>2.98486577125241</v>
      </c>
      <c r="E191" s="13">
        <v>0.81331492404697814</v>
      </c>
      <c r="F191" s="7">
        <v>3.67</v>
      </c>
      <c r="G191" s="7">
        <f t="shared" si="25"/>
        <v>2.1715508472054319</v>
      </c>
      <c r="H191" s="15">
        <f t="shared" si="26"/>
        <v>3.7981806952993882</v>
      </c>
      <c r="I191" s="11">
        <f>IFERROR(F191/SQRT(F191^2+U191), "X")</f>
        <v>6.5656535286206769E-2</v>
      </c>
      <c r="J191" s="32">
        <f>IFERROR(SQRT((1-I191^2)/U191), "X")</f>
        <v>1.7890064110683043E-2</v>
      </c>
      <c r="K191" s="32">
        <f t="shared" si="27"/>
        <v>55.896948932835322</v>
      </c>
      <c r="L191" s="8">
        <v>0</v>
      </c>
      <c r="M191" s="9">
        <v>1</v>
      </c>
      <c r="N191" s="8">
        <v>0</v>
      </c>
      <c r="O191" s="9">
        <v>0</v>
      </c>
      <c r="P191" s="9">
        <v>1</v>
      </c>
      <c r="Q191" s="9">
        <v>0</v>
      </c>
      <c r="R191" s="9">
        <v>0</v>
      </c>
      <c r="S191" s="8">
        <v>3124</v>
      </c>
      <c r="T191" s="9">
        <v>12</v>
      </c>
      <c r="U191" s="9">
        <f t="shared" si="28"/>
        <v>3111</v>
      </c>
      <c r="V191" s="9">
        <f>COUNTIF(B:B,B191)</f>
        <v>48</v>
      </c>
      <c r="W191" s="7">
        <v>9.8249999999999993</v>
      </c>
      <c r="X191" s="7">
        <f>BL191-W191-6</f>
        <v>24.175000000000001</v>
      </c>
      <c r="Y191" s="9">
        <v>0</v>
      </c>
      <c r="Z191" s="9">
        <v>1</v>
      </c>
      <c r="AA191" s="9">
        <v>0</v>
      </c>
      <c r="AB191" s="9">
        <v>0</v>
      </c>
      <c r="AC191" s="9">
        <v>1</v>
      </c>
      <c r="AD191" s="29">
        <v>0</v>
      </c>
      <c r="AE191" s="9">
        <v>0</v>
      </c>
      <c r="AF191" s="9">
        <v>1</v>
      </c>
      <c r="AG191" s="29">
        <v>0</v>
      </c>
      <c r="AH191" s="9">
        <v>0</v>
      </c>
      <c r="AI191" s="29">
        <v>1</v>
      </c>
      <c r="AJ191" s="20">
        <v>1992</v>
      </c>
      <c r="AK191" s="32">
        <f t="shared" si="33"/>
        <v>0.26250000000000001</v>
      </c>
      <c r="AL191" s="32">
        <v>0.25</v>
      </c>
      <c r="AM191" s="32">
        <v>0.22500000000000001</v>
      </c>
      <c r="AN191" s="42">
        <f t="shared" si="34"/>
        <v>0.26250000000000001</v>
      </c>
      <c r="AO191" s="41">
        <v>0.67</v>
      </c>
      <c r="AP191" s="17">
        <v>0.33</v>
      </c>
      <c r="AQ191">
        <v>0</v>
      </c>
      <c r="AR191" s="39">
        <f t="shared" si="31"/>
        <v>1</v>
      </c>
      <c r="AS191">
        <v>0.38</v>
      </c>
      <c r="AT191" s="39">
        <v>0.62</v>
      </c>
      <c r="AU191">
        <v>0</v>
      </c>
      <c r="AV191" s="17">
        <v>1</v>
      </c>
      <c r="AW191">
        <f t="shared" si="35"/>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29</v>
      </c>
      <c r="CZ191" s="33" t="s">
        <v>85</v>
      </c>
    </row>
    <row r="192" spans="1:104" x14ac:dyDescent="0.25">
      <c r="A192">
        <v>191</v>
      </c>
      <c r="B192">
        <v>16</v>
      </c>
      <c r="C192" s="24" t="s">
        <v>192</v>
      </c>
      <c r="D192" s="12">
        <v>3.4882050689460491</v>
      </c>
      <c r="E192" s="13">
        <v>0.58526930687014245</v>
      </c>
      <c r="F192" s="7">
        <v>5.9599999999999991</v>
      </c>
      <c r="G192" s="7">
        <f t="shared" si="25"/>
        <v>2.9029357620759066</v>
      </c>
      <c r="H192" s="15">
        <f t="shared" si="26"/>
        <v>4.0734743758161915</v>
      </c>
      <c r="I192" s="11">
        <f>IFERROR(F192/SQRT(F192^2+U192), "X")</f>
        <v>0.10625048008086851</v>
      </c>
      <c r="J192" s="32">
        <f>IFERROR(SQRT((1-I192^2)/U192), "X")</f>
        <v>1.7827261758534989E-2</v>
      </c>
      <c r="K192" s="32">
        <f t="shared" si="27"/>
        <v>56.093864192084325</v>
      </c>
      <c r="L192" s="8">
        <v>0</v>
      </c>
      <c r="M192" s="9">
        <v>1</v>
      </c>
      <c r="N192" s="8">
        <v>0</v>
      </c>
      <c r="O192" s="9">
        <v>0</v>
      </c>
      <c r="P192" s="9">
        <v>1</v>
      </c>
      <c r="Q192" s="9">
        <v>0</v>
      </c>
      <c r="R192" s="9">
        <v>0</v>
      </c>
      <c r="S192" s="8">
        <v>3124</v>
      </c>
      <c r="T192" s="9">
        <v>12</v>
      </c>
      <c r="U192" s="9">
        <f t="shared" si="28"/>
        <v>3111</v>
      </c>
      <c r="V192" s="9">
        <f>COUNTIF(B:B,B192)</f>
        <v>48</v>
      </c>
      <c r="W192" s="7">
        <v>9.8249999999999993</v>
      </c>
      <c r="X192" s="7">
        <f>BL192-W192-6</f>
        <v>24.175000000000001</v>
      </c>
      <c r="Y192" s="9">
        <v>0</v>
      </c>
      <c r="Z192" s="9">
        <v>1</v>
      </c>
      <c r="AA192" s="9">
        <v>0</v>
      </c>
      <c r="AB192" s="9">
        <v>0</v>
      </c>
      <c r="AC192" s="9">
        <v>1</v>
      </c>
      <c r="AD192" s="29">
        <v>0</v>
      </c>
      <c r="AE192" s="9">
        <v>0</v>
      </c>
      <c r="AF192" s="9">
        <v>1</v>
      </c>
      <c r="AG192" s="29">
        <v>0</v>
      </c>
      <c r="AH192" s="9">
        <v>0</v>
      </c>
      <c r="AI192" s="29">
        <v>1</v>
      </c>
      <c r="AJ192" s="20">
        <v>1992</v>
      </c>
      <c r="AK192" s="32">
        <f t="shared" si="33"/>
        <v>0.26250000000000001</v>
      </c>
      <c r="AL192" s="32">
        <v>0.25</v>
      </c>
      <c r="AM192" s="32">
        <v>0.22500000000000001</v>
      </c>
      <c r="AN192" s="42">
        <f t="shared" si="34"/>
        <v>0.26250000000000001</v>
      </c>
      <c r="AO192" s="41">
        <v>0.67</v>
      </c>
      <c r="AP192" s="17">
        <v>0.33</v>
      </c>
      <c r="AQ192">
        <v>0</v>
      </c>
      <c r="AR192" s="39">
        <f t="shared" si="31"/>
        <v>1</v>
      </c>
      <c r="AS192">
        <v>0.38</v>
      </c>
      <c r="AT192" s="39">
        <v>0.62</v>
      </c>
      <c r="AU192">
        <v>0</v>
      </c>
      <c r="AV192" s="17">
        <v>1</v>
      </c>
      <c r="AW192">
        <f t="shared" si="35"/>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29</v>
      </c>
      <c r="CZ192" s="33" t="s">
        <v>85</v>
      </c>
    </row>
    <row r="193" spans="1:104" x14ac:dyDescent="0.25">
      <c r="A193">
        <v>192</v>
      </c>
      <c r="B193">
        <v>16</v>
      </c>
      <c r="C193" s="24" t="s">
        <v>192</v>
      </c>
      <c r="D193" s="12">
        <v>6.185875879493441</v>
      </c>
      <c r="E193" s="13">
        <v>1.1165840937713789</v>
      </c>
      <c r="F193" s="7">
        <v>5.5400000000000009</v>
      </c>
      <c r="G193" s="7">
        <f t="shared" si="25"/>
        <v>5.0692917857220623</v>
      </c>
      <c r="H193" s="15">
        <f t="shared" si="26"/>
        <v>7.3024599732648197</v>
      </c>
      <c r="I193" s="11">
        <f>IFERROR(F193/SQRT(F193^2+U193), "X")</f>
        <v>9.8838919550565119E-2</v>
      </c>
      <c r="J193" s="32">
        <f>IFERROR(SQRT((1-I193^2)/U193), "X")</f>
        <v>1.7840960207683235E-2</v>
      </c>
      <c r="K193" s="32">
        <f t="shared" si="27"/>
        <v>56.050794820412669</v>
      </c>
      <c r="L193" s="8">
        <v>0</v>
      </c>
      <c r="M193" s="9">
        <v>1</v>
      </c>
      <c r="N193" s="8">
        <v>0</v>
      </c>
      <c r="O193" s="9">
        <v>0</v>
      </c>
      <c r="P193" s="9">
        <v>1</v>
      </c>
      <c r="Q193" s="9">
        <v>0</v>
      </c>
      <c r="R193" s="9">
        <v>0</v>
      </c>
      <c r="S193" s="8">
        <v>3124</v>
      </c>
      <c r="T193" s="9">
        <v>12</v>
      </c>
      <c r="U193" s="9">
        <f t="shared" si="28"/>
        <v>3111</v>
      </c>
      <c r="V193" s="9">
        <f>COUNTIF(B:B,B193)</f>
        <v>48</v>
      </c>
      <c r="W193" s="7">
        <v>9.8249999999999993</v>
      </c>
      <c r="X193" s="7">
        <f>BL193-W193-6</f>
        <v>24.175000000000001</v>
      </c>
      <c r="Y193" s="9">
        <v>0</v>
      </c>
      <c r="Z193" s="9">
        <v>1</v>
      </c>
      <c r="AA193" s="9">
        <v>0</v>
      </c>
      <c r="AB193" s="9">
        <v>0</v>
      </c>
      <c r="AC193" s="9">
        <v>1</v>
      </c>
      <c r="AD193" s="29">
        <v>0</v>
      </c>
      <c r="AE193" s="9">
        <v>0</v>
      </c>
      <c r="AF193" s="9">
        <v>1</v>
      </c>
      <c r="AG193" s="29">
        <v>0</v>
      </c>
      <c r="AH193" s="9">
        <v>0</v>
      </c>
      <c r="AI193" s="29">
        <v>1</v>
      </c>
      <c r="AJ193" s="20">
        <v>1992</v>
      </c>
      <c r="AK193" s="32">
        <f t="shared" si="33"/>
        <v>0.26250000000000001</v>
      </c>
      <c r="AL193" s="32">
        <v>0.25</v>
      </c>
      <c r="AM193" s="32">
        <v>0.22500000000000001</v>
      </c>
      <c r="AN193" s="42">
        <f t="shared" si="34"/>
        <v>0.26250000000000001</v>
      </c>
      <c r="AO193" s="41">
        <v>0.67</v>
      </c>
      <c r="AP193" s="17">
        <v>0.33</v>
      </c>
      <c r="AQ193">
        <v>0</v>
      </c>
      <c r="AR193" s="39">
        <f t="shared" si="31"/>
        <v>1</v>
      </c>
      <c r="AS193">
        <v>0.38</v>
      </c>
      <c r="AT193" s="39">
        <v>0.62</v>
      </c>
      <c r="AU193">
        <v>0</v>
      </c>
      <c r="AV193" s="17">
        <v>1</v>
      </c>
      <c r="AW193">
        <f t="shared" si="35"/>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29</v>
      </c>
      <c r="CZ193" s="33" t="s">
        <v>85</v>
      </c>
    </row>
    <row r="194" spans="1:104" x14ac:dyDescent="0.25">
      <c r="A194">
        <v>193</v>
      </c>
      <c r="B194">
        <v>16</v>
      </c>
      <c r="C194" s="24" t="s">
        <v>192</v>
      </c>
      <c r="D194" s="12">
        <v>8.9989155533993994</v>
      </c>
      <c r="E194" s="13">
        <v>2.7604035439875458</v>
      </c>
      <c r="F194" s="7">
        <v>3.26</v>
      </c>
      <c r="G194" s="7">
        <f t="shared" ref="G194:G257" si="36">D194-E194</f>
        <v>6.2385120094118536</v>
      </c>
      <c r="H194" s="15">
        <f t="shared" ref="H194:H257" si="37">D194+E194</f>
        <v>11.759319097386946</v>
      </c>
      <c r="I194" s="11">
        <f>IFERROR(F194/SQRT(F194^2+U194), "X")</f>
        <v>5.834814507735156E-2</v>
      </c>
      <c r="J194" s="32">
        <f>IFERROR(SQRT((1-I194^2)/U194), "X")</f>
        <v>1.7898204011457534E-2</v>
      </c>
      <c r="K194" s="32">
        <f t="shared" ref="K194:K257" si="38">IFERROR(1/J194, "X")</f>
        <v>55.871527632596546</v>
      </c>
      <c r="L194" s="8">
        <v>0</v>
      </c>
      <c r="M194" s="9">
        <v>1</v>
      </c>
      <c r="N194" s="8">
        <v>0</v>
      </c>
      <c r="O194" s="9">
        <v>0</v>
      </c>
      <c r="P194" s="9">
        <v>1</v>
      </c>
      <c r="Q194" s="9">
        <v>0</v>
      </c>
      <c r="R194" s="9">
        <v>0</v>
      </c>
      <c r="S194" s="8">
        <v>3124</v>
      </c>
      <c r="T194" s="9">
        <v>12</v>
      </c>
      <c r="U194" s="9">
        <f t="shared" ref="U194:U257" si="39">S194-T194-1</f>
        <v>3111</v>
      </c>
      <c r="V194" s="9">
        <f>COUNTIF(B:B,B194)</f>
        <v>48</v>
      </c>
      <c r="W194" s="7">
        <v>9.8249999999999993</v>
      </c>
      <c r="X194" s="7">
        <f>BL194-W194-6</f>
        <v>24.175000000000001</v>
      </c>
      <c r="Y194" s="9">
        <v>0</v>
      </c>
      <c r="Z194" s="9">
        <v>1</v>
      </c>
      <c r="AA194" s="9">
        <v>0</v>
      </c>
      <c r="AB194" s="9">
        <v>0</v>
      </c>
      <c r="AC194" s="9">
        <v>1</v>
      </c>
      <c r="AD194" s="29">
        <v>0</v>
      </c>
      <c r="AE194" s="9">
        <v>0</v>
      </c>
      <c r="AF194" s="9">
        <v>1</v>
      </c>
      <c r="AG194" s="29">
        <v>0</v>
      </c>
      <c r="AH194" s="9">
        <v>0</v>
      </c>
      <c r="AI194" s="29">
        <v>1</v>
      </c>
      <c r="AJ194" s="20">
        <v>1992</v>
      </c>
      <c r="AK194" s="32">
        <f t="shared" si="33"/>
        <v>0.26250000000000001</v>
      </c>
      <c r="AL194" s="32">
        <v>0.25</v>
      </c>
      <c r="AM194" s="32">
        <v>0.22500000000000001</v>
      </c>
      <c r="AN194" s="42">
        <f t="shared" si="34"/>
        <v>0.26250000000000001</v>
      </c>
      <c r="AO194" s="41">
        <v>0.67</v>
      </c>
      <c r="AP194" s="17">
        <v>0.33</v>
      </c>
      <c r="AQ194">
        <v>0</v>
      </c>
      <c r="AR194" s="39">
        <f t="shared" si="31"/>
        <v>1</v>
      </c>
      <c r="AS194">
        <v>0.38</v>
      </c>
      <c r="AT194" s="39">
        <v>0.62</v>
      </c>
      <c r="AU194">
        <v>0</v>
      </c>
      <c r="AV194" s="17">
        <v>1</v>
      </c>
      <c r="AW194">
        <f t="shared" si="35"/>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29</v>
      </c>
      <c r="CZ194" s="33" t="s">
        <v>85</v>
      </c>
    </row>
    <row r="195" spans="1:104" x14ac:dyDescent="0.25">
      <c r="A195">
        <v>194</v>
      </c>
      <c r="B195">
        <v>16</v>
      </c>
      <c r="C195" s="24" t="s">
        <v>192</v>
      </c>
      <c r="D195" s="12">
        <v>3.113947038055342</v>
      </c>
      <c r="E195" s="13">
        <v>0.8025636696018924</v>
      </c>
      <c r="F195" s="7">
        <v>3.88</v>
      </c>
      <c r="G195" s="7">
        <f t="shared" si="36"/>
        <v>2.3113833684534497</v>
      </c>
      <c r="H195" s="15">
        <f t="shared" si="37"/>
        <v>3.9165107076572343</v>
      </c>
      <c r="I195" s="11">
        <f>IFERROR(F195/SQRT(F195^2+U195), "X")</f>
        <v>6.9307217002947966E-2</v>
      </c>
      <c r="J195" s="32">
        <f>IFERROR(SQRT((1-I195^2)/U195), "X")</f>
        <v>1.7862684794574219E-2</v>
      </c>
      <c r="K195" s="32">
        <f t="shared" si="38"/>
        <v>55.982625876248427</v>
      </c>
      <c r="L195" s="8">
        <v>0</v>
      </c>
      <c r="M195" s="9">
        <v>1</v>
      </c>
      <c r="N195" s="8">
        <v>0</v>
      </c>
      <c r="O195" s="9">
        <v>0</v>
      </c>
      <c r="P195" s="9">
        <v>1</v>
      </c>
      <c r="Q195" s="9">
        <v>0</v>
      </c>
      <c r="R195" s="9">
        <v>0</v>
      </c>
      <c r="S195" s="8">
        <v>3132</v>
      </c>
      <c r="T195" s="9">
        <v>12</v>
      </c>
      <c r="U195" s="9">
        <f t="shared" si="39"/>
        <v>3119</v>
      </c>
      <c r="V195" s="9">
        <f>COUNTIF(B:B,B195)</f>
        <v>48</v>
      </c>
      <c r="W195" s="7">
        <v>9.8249999999999993</v>
      </c>
      <c r="X195" s="7">
        <f>BL195-W195-6</f>
        <v>24.175000000000001</v>
      </c>
      <c r="Y195" s="9">
        <v>0</v>
      </c>
      <c r="Z195" s="9">
        <v>1</v>
      </c>
      <c r="AA195" s="9">
        <v>0</v>
      </c>
      <c r="AB195" s="9">
        <v>0</v>
      </c>
      <c r="AC195" s="9">
        <v>1</v>
      </c>
      <c r="AD195" s="29">
        <v>0</v>
      </c>
      <c r="AE195" s="9">
        <v>0</v>
      </c>
      <c r="AF195" s="9">
        <v>1</v>
      </c>
      <c r="AG195" s="29">
        <v>0</v>
      </c>
      <c r="AH195" s="9">
        <v>0</v>
      </c>
      <c r="AI195" s="29">
        <v>1</v>
      </c>
      <c r="AJ195" s="20">
        <v>1992</v>
      </c>
      <c r="AK195" s="32">
        <f t="shared" si="33"/>
        <v>0.26250000000000001</v>
      </c>
      <c r="AL195" s="32">
        <v>0.25</v>
      </c>
      <c r="AM195" s="32">
        <v>0.22500000000000001</v>
      </c>
      <c r="AN195" s="42">
        <f t="shared" si="34"/>
        <v>0.26250000000000001</v>
      </c>
      <c r="AO195" s="41">
        <v>0.67</v>
      </c>
      <c r="AP195" s="17">
        <v>0.33</v>
      </c>
      <c r="AQ195">
        <v>0</v>
      </c>
      <c r="AR195" s="39">
        <f t="shared" si="31"/>
        <v>1</v>
      </c>
      <c r="AS195">
        <v>0.38</v>
      </c>
      <c r="AT195" s="39">
        <v>0.62</v>
      </c>
      <c r="AU195">
        <v>0</v>
      </c>
      <c r="AV195" s="17">
        <v>1</v>
      </c>
      <c r="AW195">
        <f t="shared" si="35"/>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29</v>
      </c>
      <c r="CZ195" s="33" t="s">
        <v>85</v>
      </c>
    </row>
    <row r="196" spans="1:104" x14ac:dyDescent="0.25">
      <c r="A196">
        <v>195</v>
      </c>
      <c r="B196">
        <v>16</v>
      </c>
      <c r="C196" s="24" t="s">
        <v>192</v>
      </c>
      <c r="D196" s="12">
        <v>3.4204697615358488</v>
      </c>
      <c r="E196" s="13">
        <v>0.5516886712154595</v>
      </c>
      <c r="F196" s="7">
        <v>6.2</v>
      </c>
      <c r="G196" s="7">
        <f t="shared" si="36"/>
        <v>2.8687810903203892</v>
      </c>
      <c r="H196" s="15">
        <f t="shared" si="37"/>
        <v>3.9721584327513084</v>
      </c>
      <c r="I196" s="11">
        <f>IFERROR(F196/SQRT(F196^2+U196), "X")</f>
        <v>0.11033775320857062</v>
      </c>
      <c r="J196" s="32">
        <f>IFERROR(SQRT((1-I196^2)/U196), "X")</f>
        <v>1.7796411807833971E-2</v>
      </c>
      <c r="K196" s="32">
        <f t="shared" si="38"/>
        <v>56.191102498527286</v>
      </c>
      <c r="L196" s="8">
        <v>0</v>
      </c>
      <c r="M196" s="9">
        <v>1</v>
      </c>
      <c r="N196" s="8">
        <v>0</v>
      </c>
      <c r="O196" s="9">
        <v>0</v>
      </c>
      <c r="P196" s="9">
        <v>1</v>
      </c>
      <c r="Q196" s="9">
        <v>0</v>
      </c>
      <c r="R196" s="9">
        <v>0</v>
      </c>
      <c r="S196" s="8">
        <v>3132</v>
      </c>
      <c r="T196" s="9">
        <v>12</v>
      </c>
      <c r="U196" s="9">
        <f t="shared" si="39"/>
        <v>3119</v>
      </c>
      <c r="V196" s="9">
        <f>COUNTIF(B:B,B196)</f>
        <v>48</v>
      </c>
      <c r="W196" s="7">
        <v>9.8249999999999993</v>
      </c>
      <c r="X196" s="7">
        <f>BL196-W196-6</f>
        <v>24.175000000000001</v>
      </c>
      <c r="Y196" s="9">
        <v>0</v>
      </c>
      <c r="Z196" s="9">
        <v>1</v>
      </c>
      <c r="AA196" s="9">
        <v>0</v>
      </c>
      <c r="AB196" s="9">
        <v>0</v>
      </c>
      <c r="AC196" s="9">
        <v>1</v>
      </c>
      <c r="AD196" s="29">
        <v>0</v>
      </c>
      <c r="AE196" s="9">
        <v>0</v>
      </c>
      <c r="AF196" s="9">
        <v>1</v>
      </c>
      <c r="AG196" s="29">
        <v>0</v>
      </c>
      <c r="AH196" s="9">
        <v>0</v>
      </c>
      <c r="AI196" s="29">
        <v>1</v>
      </c>
      <c r="AJ196" s="20">
        <v>1992</v>
      </c>
      <c r="AK196" s="32">
        <f t="shared" si="33"/>
        <v>0.26250000000000001</v>
      </c>
      <c r="AL196" s="32">
        <v>0.25</v>
      </c>
      <c r="AM196" s="32">
        <v>0.22500000000000001</v>
      </c>
      <c r="AN196" s="42">
        <f t="shared" si="34"/>
        <v>0.26250000000000001</v>
      </c>
      <c r="AO196" s="41">
        <v>0.67</v>
      </c>
      <c r="AP196" s="17">
        <v>0.33</v>
      </c>
      <c r="AQ196">
        <v>0</v>
      </c>
      <c r="AR196" s="39">
        <f t="shared" si="31"/>
        <v>1</v>
      </c>
      <c r="AS196">
        <v>0.38</v>
      </c>
      <c r="AT196" s="39">
        <v>0.62</v>
      </c>
      <c r="AU196">
        <v>0</v>
      </c>
      <c r="AV196" s="17">
        <v>1</v>
      </c>
      <c r="AW196">
        <f t="shared" si="35"/>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29</v>
      </c>
      <c r="CZ196" s="33" t="s">
        <v>85</v>
      </c>
    </row>
    <row r="197" spans="1:104" x14ac:dyDescent="0.25">
      <c r="A197">
        <v>196</v>
      </c>
      <c r="B197">
        <v>16</v>
      </c>
      <c r="C197" s="24" t="s">
        <v>192</v>
      </c>
      <c r="D197" s="12">
        <v>6.1386401508842336</v>
      </c>
      <c r="E197" s="13">
        <v>1.090344609393292</v>
      </c>
      <c r="F197" s="7">
        <v>5.63</v>
      </c>
      <c r="G197" s="7">
        <f t="shared" si="36"/>
        <v>5.0482955414909414</v>
      </c>
      <c r="H197" s="15">
        <f t="shared" si="37"/>
        <v>7.2289847602775259</v>
      </c>
      <c r="I197" s="11">
        <f>IFERROR(F197/SQRT(F197^2+U197), "X")</f>
        <v>0.10030095821492577</v>
      </c>
      <c r="J197" s="32">
        <f>IFERROR(SQRT((1-I197^2)/U197), "X")</f>
        <v>1.7815445508867808E-2</v>
      </c>
      <c r="K197" s="32">
        <f t="shared" si="38"/>
        <v>56.131068936908733</v>
      </c>
      <c r="L197" s="8">
        <v>0</v>
      </c>
      <c r="M197" s="9">
        <v>1</v>
      </c>
      <c r="N197" s="8">
        <v>0</v>
      </c>
      <c r="O197" s="9">
        <v>0</v>
      </c>
      <c r="P197" s="9">
        <v>1</v>
      </c>
      <c r="Q197" s="9">
        <v>0</v>
      </c>
      <c r="R197" s="9">
        <v>0</v>
      </c>
      <c r="S197" s="8">
        <v>3132</v>
      </c>
      <c r="T197" s="9">
        <v>12</v>
      </c>
      <c r="U197" s="9">
        <f t="shared" si="39"/>
        <v>3119</v>
      </c>
      <c r="V197" s="9">
        <f>COUNTIF(B:B,B197)</f>
        <v>48</v>
      </c>
      <c r="W197" s="7">
        <v>9.8249999999999993</v>
      </c>
      <c r="X197" s="7">
        <f>BL197-W197-6</f>
        <v>24.175000000000001</v>
      </c>
      <c r="Y197" s="9">
        <v>0</v>
      </c>
      <c r="Z197" s="9">
        <v>1</v>
      </c>
      <c r="AA197" s="9">
        <v>0</v>
      </c>
      <c r="AB197" s="9">
        <v>0</v>
      </c>
      <c r="AC197" s="9">
        <v>1</v>
      </c>
      <c r="AD197" s="29">
        <v>0</v>
      </c>
      <c r="AE197" s="9">
        <v>0</v>
      </c>
      <c r="AF197" s="9">
        <v>1</v>
      </c>
      <c r="AG197" s="29">
        <v>0</v>
      </c>
      <c r="AH197" s="9">
        <v>0</v>
      </c>
      <c r="AI197" s="29">
        <v>1</v>
      </c>
      <c r="AJ197" s="20">
        <v>1992</v>
      </c>
      <c r="AK197" s="32">
        <f t="shared" si="33"/>
        <v>0.26250000000000001</v>
      </c>
      <c r="AL197" s="32">
        <v>0.25</v>
      </c>
      <c r="AM197" s="32">
        <v>0.22500000000000001</v>
      </c>
      <c r="AN197" s="42">
        <f t="shared" si="34"/>
        <v>0.26250000000000001</v>
      </c>
      <c r="AO197" s="41">
        <v>0.67</v>
      </c>
      <c r="AP197" s="17">
        <v>0.33</v>
      </c>
      <c r="AQ197">
        <v>0</v>
      </c>
      <c r="AR197" s="39">
        <f t="shared" si="31"/>
        <v>1</v>
      </c>
      <c r="AS197">
        <v>0.38</v>
      </c>
      <c r="AT197" s="39">
        <v>0.62</v>
      </c>
      <c r="AU197">
        <v>0</v>
      </c>
      <c r="AV197" s="17">
        <v>1</v>
      </c>
      <c r="AW197">
        <f t="shared" si="35"/>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29</v>
      </c>
      <c r="CZ197" s="33" t="s">
        <v>85</v>
      </c>
    </row>
    <row r="198" spans="1:104" x14ac:dyDescent="0.25">
      <c r="A198">
        <v>197</v>
      </c>
      <c r="B198">
        <v>16</v>
      </c>
      <c r="C198" s="24" t="s">
        <v>192</v>
      </c>
      <c r="D198" s="12">
        <v>9.1285224080682958</v>
      </c>
      <c r="E198" s="13">
        <v>2.7578617547034132</v>
      </c>
      <c r="F198" s="7">
        <v>3.31</v>
      </c>
      <c r="G198" s="7">
        <f t="shared" si="36"/>
        <v>6.3706606533648831</v>
      </c>
      <c r="H198" s="15">
        <f t="shared" si="37"/>
        <v>11.886384162771709</v>
      </c>
      <c r="I198" s="11">
        <f>IFERROR(F198/SQRT(F198^2+U198), "X")</f>
        <v>5.9164182853938298E-2</v>
      </c>
      <c r="J198" s="32">
        <f>IFERROR(SQRT((1-I198^2)/U198), "X")</f>
        <v>1.7874375484573501E-2</v>
      </c>
      <c r="K198" s="32">
        <f t="shared" si="38"/>
        <v>55.946010581631292</v>
      </c>
      <c r="L198" s="8">
        <v>0</v>
      </c>
      <c r="M198" s="9">
        <v>1</v>
      </c>
      <c r="N198" s="8">
        <v>0</v>
      </c>
      <c r="O198" s="9">
        <v>0</v>
      </c>
      <c r="P198" s="9">
        <v>1</v>
      </c>
      <c r="Q198" s="9">
        <v>0</v>
      </c>
      <c r="R198" s="9">
        <v>0</v>
      </c>
      <c r="S198" s="8">
        <v>3132</v>
      </c>
      <c r="T198" s="9">
        <v>12</v>
      </c>
      <c r="U198" s="9">
        <f t="shared" si="39"/>
        <v>3119</v>
      </c>
      <c r="V198" s="9">
        <f>COUNTIF(B:B,B198)</f>
        <v>48</v>
      </c>
      <c r="W198" s="7">
        <v>9.8249999999999993</v>
      </c>
      <c r="X198" s="7">
        <f>BL198-W198-6</f>
        <v>24.175000000000001</v>
      </c>
      <c r="Y198" s="9">
        <v>0</v>
      </c>
      <c r="Z198" s="9">
        <v>1</v>
      </c>
      <c r="AA198" s="9">
        <v>0</v>
      </c>
      <c r="AB198" s="9">
        <v>0</v>
      </c>
      <c r="AC198" s="9">
        <v>1</v>
      </c>
      <c r="AD198" s="29">
        <v>0</v>
      </c>
      <c r="AE198" s="9">
        <v>0</v>
      </c>
      <c r="AF198" s="9">
        <v>1</v>
      </c>
      <c r="AG198" s="29">
        <v>0</v>
      </c>
      <c r="AH198" s="9">
        <v>0</v>
      </c>
      <c r="AI198" s="29">
        <v>1</v>
      </c>
      <c r="AJ198" s="20">
        <v>1992</v>
      </c>
      <c r="AK198" s="32">
        <f t="shared" si="33"/>
        <v>0.26250000000000001</v>
      </c>
      <c r="AL198" s="32">
        <v>0.25</v>
      </c>
      <c r="AM198" s="32">
        <v>0.22500000000000001</v>
      </c>
      <c r="AN198" s="42">
        <f t="shared" si="34"/>
        <v>0.26250000000000001</v>
      </c>
      <c r="AO198" s="41">
        <v>0.67</v>
      </c>
      <c r="AP198" s="17">
        <v>0.33</v>
      </c>
      <c r="AQ198">
        <v>0</v>
      </c>
      <c r="AR198" s="39">
        <f t="shared" si="31"/>
        <v>1</v>
      </c>
      <c r="AS198">
        <v>0.38</v>
      </c>
      <c r="AT198" s="39">
        <v>0.62</v>
      </c>
      <c r="AU198">
        <v>0</v>
      </c>
      <c r="AV198" s="17">
        <v>1</v>
      </c>
      <c r="AW198">
        <f t="shared" si="35"/>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29</v>
      </c>
      <c r="CZ198" s="33" t="s">
        <v>85</v>
      </c>
    </row>
    <row r="199" spans="1:104" x14ac:dyDescent="0.25">
      <c r="A199">
        <v>198</v>
      </c>
      <c r="B199">
        <v>16</v>
      </c>
      <c r="C199" s="24" t="s">
        <v>192</v>
      </c>
      <c r="D199" s="12">
        <v>0.28134699097197569</v>
      </c>
      <c r="E199" s="13">
        <v>0.82749114991757544</v>
      </c>
      <c r="F199" s="7">
        <v>0.34</v>
      </c>
      <c r="G199" s="7">
        <f t="shared" si="36"/>
        <v>-0.54614415894559976</v>
      </c>
      <c r="H199" s="15">
        <f t="shared" si="37"/>
        <v>1.1088381408895511</v>
      </c>
      <c r="I199" s="11">
        <f>IFERROR(F199/SQRT(F199^2+U199), "X")</f>
        <v>5.9239242863641309E-3</v>
      </c>
      <c r="J199" s="32">
        <f>IFERROR(SQRT((1-I199^2)/U199), "X")</f>
        <v>1.7423306724600386E-2</v>
      </c>
      <c r="K199" s="32">
        <f t="shared" si="38"/>
        <v>57.394386485091026</v>
      </c>
      <c r="L199" s="8">
        <v>0</v>
      </c>
      <c r="M199" s="9">
        <v>1</v>
      </c>
      <c r="N199" s="8">
        <v>0</v>
      </c>
      <c r="O199" s="9">
        <v>0</v>
      </c>
      <c r="P199" s="9">
        <v>1</v>
      </c>
      <c r="Q199" s="9">
        <v>0</v>
      </c>
      <c r="R199" s="9">
        <v>0</v>
      </c>
      <c r="S199" s="8">
        <v>3307</v>
      </c>
      <c r="T199" s="9">
        <v>12</v>
      </c>
      <c r="U199" s="9">
        <f t="shared" si="39"/>
        <v>3294</v>
      </c>
      <c r="V199" s="9">
        <f>COUNTIF(B:B,B199)</f>
        <v>48</v>
      </c>
      <c r="W199" s="7">
        <v>10.52</v>
      </c>
      <c r="X199" s="7">
        <f>BL199-W199-6</f>
        <v>23.48</v>
      </c>
      <c r="Y199" s="9">
        <v>0</v>
      </c>
      <c r="Z199" s="9">
        <v>1</v>
      </c>
      <c r="AA199" s="9">
        <v>0</v>
      </c>
      <c r="AB199" s="9">
        <v>0</v>
      </c>
      <c r="AC199" s="9">
        <v>1</v>
      </c>
      <c r="AD199" s="29">
        <v>0</v>
      </c>
      <c r="AE199" s="9">
        <v>0</v>
      </c>
      <c r="AF199" s="9">
        <v>1</v>
      </c>
      <c r="AG199" s="29">
        <v>0</v>
      </c>
      <c r="AH199" s="9">
        <v>0</v>
      </c>
      <c r="AI199" s="29">
        <v>1</v>
      </c>
      <c r="AJ199" s="20">
        <v>1992</v>
      </c>
      <c r="AK199" s="32">
        <f t="shared" si="33"/>
        <v>0.17</v>
      </c>
      <c r="AL199" s="32">
        <v>0.2</v>
      </c>
      <c r="AM199" s="32">
        <v>0.46</v>
      </c>
      <c r="AN199" s="42">
        <f t="shared" si="34"/>
        <v>0.17</v>
      </c>
      <c r="AO199" s="41">
        <v>0.67</v>
      </c>
      <c r="AP199" s="17">
        <v>0.33</v>
      </c>
      <c r="AQ199">
        <v>1</v>
      </c>
      <c r="AR199" s="39">
        <f t="shared" si="31"/>
        <v>0</v>
      </c>
      <c r="AS199">
        <v>0.31</v>
      </c>
      <c r="AT199" s="39">
        <v>0.69</v>
      </c>
      <c r="AU199">
        <v>0</v>
      </c>
      <c r="AV199" s="17">
        <v>1</v>
      </c>
      <c r="AW199">
        <f t="shared" si="35"/>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29</v>
      </c>
      <c r="CZ199" s="33" t="s">
        <v>85</v>
      </c>
    </row>
    <row r="200" spans="1:104" x14ac:dyDescent="0.25">
      <c r="A200">
        <v>199</v>
      </c>
      <c r="B200">
        <v>16</v>
      </c>
      <c r="C200" s="24" t="s">
        <v>192</v>
      </c>
      <c r="D200" s="12">
        <v>4.0253591233167851</v>
      </c>
      <c r="E200" s="13">
        <v>1.045547824238126</v>
      </c>
      <c r="F200" s="7">
        <v>3.85</v>
      </c>
      <c r="G200" s="7">
        <f t="shared" si="36"/>
        <v>2.9798112990786594</v>
      </c>
      <c r="H200" s="15">
        <f t="shared" si="37"/>
        <v>5.0709069475549109</v>
      </c>
      <c r="I200" s="11">
        <f>IFERROR(F200/SQRT(F200^2+U200), "X")</f>
        <v>6.6930488438157312E-2</v>
      </c>
      <c r="J200" s="32">
        <f>IFERROR(SQRT((1-I200^2)/U200), "X")</f>
        <v>1.7384542451469431E-2</v>
      </c>
      <c r="K200" s="32">
        <f t="shared" si="38"/>
        <v>57.522365215627225</v>
      </c>
      <c r="L200" s="8">
        <v>0</v>
      </c>
      <c r="M200" s="9">
        <v>1</v>
      </c>
      <c r="N200" s="8">
        <v>0</v>
      </c>
      <c r="O200" s="9">
        <v>0</v>
      </c>
      <c r="P200" s="9">
        <v>1</v>
      </c>
      <c r="Q200" s="9">
        <v>0</v>
      </c>
      <c r="R200" s="9">
        <v>0</v>
      </c>
      <c r="S200" s="8">
        <v>3307</v>
      </c>
      <c r="T200" s="9">
        <v>12</v>
      </c>
      <c r="U200" s="9">
        <f t="shared" si="39"/>
        <v>3294</v>
      </c>
      <c r="V200" s="9">
        <f>COUNTIF(B:B,B200)</f>
        <v>48</v>
      </c>
      <c r="W200" s="7">
        <v>10.52</v>
      </c>
      <c r="X200" s="7">
        <f>BL200-W200-6</f>
        <v>23.48</v>
      </c>
      <c r="Y200" s="9">
        <v>0</v>
      </c>
      <c r="Z200" s="9">
        <v>1</v>
      </c>
      <c r="AA200" s="9">
        <v>0</v>
      </c>
      <c r="AB200" s="9">
        <v>0</v>
      </c>
      <c r="AC200" s="9">
        <v>1</v>
      </c>
      <c r="AD200" s="29">
        <v>0</v>
      </c>
      <c r="AE200" s="9">
        <v>0</v>
      </c>
      <c r="AF200" s="9">
        <v>1</v>
      </c>
      <c r="AG200" s="29">
        <v>0</v>
      </c>
      <c r="AH200" s="9">
        <v>0</v>
      </c>
      <c r="AI200" s="29">
        <v>1</v>
      </c>
      <c r="AJ200" s="20">
        <v>1992</v>
      </c>
      <c r="AK200" s="32">
        <f t="shared" si="33"/>
        <v>0.17</v>
      </c>
      <c r="AL200" s="32">
        <v>0.2</v>
      </c>
      <c r="AM200" s="32">
        <v>0.46</v>
      </c>
      <c r="AN200" s="42">
        <f t="shared" si="34"/>
        <v>0.17</v>
      </c>
      <c r="AO200" s="41">
        <v>0.67</v>
      </c>
      <c r="AP200" s="17">
        <v>0.33</v>
      </c>
      <c r="AQ200">
        <v>1</v>
      </c>
      <c r="AR200" s="39">
        <f t="shared" si="31"/>
        <v>0</v>
      </c>
      <c r="AS200">
        <v>0.31</v>
      </c>
      <c r="AT200" s="39">
        <v>0.69</v>
      </c>
      <c r="AU200">
        <v>0</v>
      </c>
      <c r="AV200" s="17">
        <v>1</v>
      </c>
      <c r="AW200">
        <f t="shared" si="35"/>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29</v>
      </c>
      <c r="CZ200" s="33" t="s">
        <v>85</v>
      </c>
    </row>
    <row r="201" spans="1:104" x14ac:dyDescent="0.25">
      <c r="A201">
        <v>200</v>
      </c>
      <c r="B201">
        <v>16</v>
      </c>
      <c r="C201" s="24" t="s">
        <v>192</v>
      </c>
      <c r="D201" s="12">
        <v>6.5762756635474151</v>
      </c>
      <c r="E201" s="13">
        <v>1.0086312367404009</v>
      </c>
      <c r="F201" s="7">
        <v>6.52</v>
      </c>
      <c r="G201" s="7">
        <f t="shared" si="36"/>
        <v>5.5676444268070142</v>
      </c>
      <c r="H201" s="15">
        <f t="shared" si="37"/>
        <v>7.584906900287816</v>
      </c>
      <c r="I201" s="11">
        <f>IFERROR(F201/SQRT(F201^2+U201), "X")</f>
        <v>0.1128759333102024</v>
      </c>
      <c r="J201" s="32">
        <f>IFERROR(SQRT((1-I201^2)/U201), "X")</f>
        <v>1.7312259710153745E-2</v>
      </c>
      <c r="K201" s="32">
        <f t="shared" si="38"/>
        <v>57.762534570428954</v>
      </c>
      <c r="L201" s="8">
        <v>0</v>
      </c>
      <c r="M201" s="9">
        <v>1</v>
      </c>
      <c r="N201" s="8">
        <v>0</v>
      </c>
      <c r="O201" s="9">
        <v>0</v>
      </c>
      <c r="P201" s="9">
        <v>1</v>
      </c>
      <c r="Q201" s="9">
        <v>0</v>
      </c>
      <c r="R201" s="9">
        <v>0</v>
      </c>
      <c r="S201" s="8">
        <v>3307</v>
      </c>
      <c r="T201" s="9">
        <v>12</v>
      </c>
      <c r="U201" s="9">
        <f t="shared" si="39"/>
        <v>3294</v>
      </c>
      <c r="V201" s="9">
        <f>COUNTIF(B:B,B201)</f>
        <v>48</v>
      </c>
      <c r="W201" s="7">
        <v>10.52</v>
      </c>
      <c r="X201" s="7">
        <f>BL201-W201-6</f>
        <v>23.48</v>
      </c>
      <c r="Y201" s="9">
        <v>0</v>
      </c>
      <c r="Z201" s="9">
        <v>1</v>
      </c>
      <c r="AA201" s="9">
        <v>0</v>
      </c>
      <c r="AB201" s="9">
        <v>0</v>
      </c>
      <c r="AC201" s="9">
        <v>1</v>
      </c>
      <c r="AD201" s="29">
        <v>0</v>
      </c>
      <c r="AE201" s="9">
        <v>0</v>
      </c>
      <c r="AF201" s="9">
        <v>1</v>
      </c>
      <c r="AG201" s="29">
        <v>0</v>
      </c>
      <c r="AH201" s="9">
        <v>0</v>
      </c>
      <c r="AI201" s="29">
        <v>1</v>
      </c>
      <c r="AJ201" s="20">
        <v>1992</v>
      </c>
      <c r="AK201" s="32">
        <f t="shared" si="33"/>
        <v>0.17</v>
      </c>
      <c r="AL201" s="32">
        <v>0.2</v>
      </c>
      <c r="AM201" s="32">
        <v>0.46</v>
      </c>
      <c r="AN201" s="42">
        <f t="shared" si="34"/>
        <v>0.17</v>
      </c>
      <c r="AO201" s="41">
        <v>0.67</v>
      </c>
      <c r="AP201" s="17">
        <v>0.33</v>
      </c>
      <c r="AQ201">
        <v>1</v>
      </c>
      <c r="AR201" s="39">
        <f t="shared" si="31"/>
        <v>0</v>
      </c>
      <c r="AS201">
        <v>0.31</v>
      </c>
      <c r="AT201" s="39">
        <v>0.69</v>
      </c>
      <c r="AU201">
        <v>0</v>
      </c>
      <c r="AV201" s="17">
        <v>1</v>
      </c>
      <c r="AW201">
        <f t="shared" si="35"/>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29</v>
      </c>
      <c r="CZ201" s="33" t="s">
        <v>85</v>
      </c>
    </row>
    <row r="202" spans="1:104" x14ac:dyDescent="0.25">
      <c r="A202">
        <v>201</v>
      </c>
      <c r="B202">
        <v>16</v>
      </c>
      <c r="C202" s="24" t="s">
        <v>192</v>
      </c>
      <c r="D202" s="12">
        <v>10.33316815186538</v>
      </c>
      <c r="E202" s="13">
        <v>1.736666916279896</v>
      </c>
      <c r="F202" s="7">
        <v>5.95</v>
      </c>
      <c r="G202" s="7">
        <f t="shared" si="36"/>
        <v>8.5965012355854835</v>
      </c>
      <c r="H202" s="15">
        <f t="shared" si="37"/>
        <v>12.069835068145276</v>
      </c>
      <c r="I202" s="11">
        <f>IFERROR(F202/SQRT(F202^2+U202), "X")</f>
        <v>0.10311784184327458</v>
      </c>
      <c r="J202" s="32">
        <f>IFERROR(SQRT((1-I202^2)/U202), "X")</f>
        <v>1.7330729721558753E-2</v>
      </c>
      <c r="K202" s="32">
        <f t="shared" si="38"/>
        <v>57.700974861782015</v>
      </c>
      <c r="L202" s="8">
        <v>0</v>
      </c>
      <c r="M202" s="9">
        <v>1</v>
      </c>
      <c r="N202" s="8">
        <v>0</v>
      </c>
      <c r="O202" s="9">
        <v>0</v>
      </c>
      <c r="P202" s="9">
        <v>1</v>
      </c>
      <c r="Q202" s="9">
        <v>0</v>
      </c>
      <c r="R202" s="9">
        <v>0</v>
      </c>
      <c r="S202" s="8">
        <v>3307</v>
      </c>
      <c r="T202" s="9">
        <v>12</v>
      </c>
      <c r="U202" s="9">
        <f t="shared" si="39"/>
        <v>3294</v>
      </c>
      <c r="V202" s="9">
        <f>COUNTIF(B:B,B202)</f>
        <v>48</v>
      </c>
      <c r="W202" s="7">
        <v>10.52</v>
      </c>
      <c r="X202" s="7">
        <f>BL202-W202-6</f>
        <v>23.48</v>
      </c>
      <c r="Y202" s="9">
        <v>0</v>
      </c>
      <c r="Z202" s="9">
        <v>1</v>
      </c>
      <c r="AA202" s="9">
        <v>0</v>
      </c>
      <c r="AB202" s="9">
        <v>0</v>
      </c>
      <c r="AC202" s="9">
        <v>1</v>
      </c>
      <c r="AD202" s="29">
        <v>0</v>
      </c>
      <c r="AE202" s="9">
        <v>0</v>
      </c>
      <c r="AF202" s="9">
        <v>1</v>
      </c>
      <c r="AG202" s="29">
        <v>0</v>
      </c>
      <c r="AH202" s="9">
        <v>0</v>
      </c>
      <c r="AI202" s="29">
        <v>1</v>
      </c>
      <c r="AJ202" s="20">
        <v>1992</v>
      </c>
      <c r="AK202" s="32">
        <f t="shared" si="33"/>
        <v>0.17</v>
      </c>
      <c r="AL202" s="32">
        <v>0.2</v>
      </c>
      <c r="AM202" s="32">
        <v>0.46</v>
      </c>
      <c r="AN202" s="42">
        <f t="shared" si="34"/>
        <v>0.17</v>
      </c>
      <c r="AO202" s="41">
        <v>0.67</v>
      </c>
      <c r="AP202" s="17">
        <v>0.33</v>
      </c>
      <c r="AQ202">
        <v>1</v>
      </c>
      <c r="AR202" s="39">
        <f t="shared" si="31"/>
        <v>0</v>
      </c>
      <c r="AS202">
        <v>0.31</v>
      </c>
      <c r="AT202" s="39">
        <v>0.69</v>
      </c>
      <c r="AU202">
        <v>0</v>
      </c>
      <c r="AV202" s="17">
        <v>1</v>
      </c>
      <c r="AW202">
        <f t="shared" si="35"/>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29</v>
      </c>
      <c r="CZ202" s="33" t="s">
        <v>85</v>
      </c>
    </row>
    <row r="203" spans="1:104" x14ac:dyDescent="0.25">
      <c r="A203">
        <v>202</v>
      </c>
      <c r="B203">
        <v>16</v>
      </c>
      <c r="C203" s="24" t="s">
        <v>192</v>
      </c>
      <c r="D203" s="12">
        <v>0.37971053021661483</v>
      </c>
      <c r="E203" s="13">
        <v>0.84380117825914402</v>
      </c>
      <c r="F203" s="7">
        <v>0.45</v>
      </c>
      <c r="G203" s="7">
        <f t="shared" si="36"/>
        <v>-0.4640906480425292</v>
      </c>
      <c r="H203" s="15">
        <f t="shared" si="37"/>
        <v>1.2235117084757587</v>
      </c>
      <c r="I203" s="11">
        <f>IFERROR(F203/SQRT(F203^2+U203), "X")</f>
        <v>7.8296962571316932E-3</v>
      </c>
      <c r="J203" s="32">
        <f>IFERROR(SQRT((1-I203^2)/U203), "X")</f>
        <v>1.7399325015848205E-2</v>
      </c>
      <c r="K203" s="32">
        <f t="shared" si="38"/>
        <v>57.473493890662326</v>
      </c>
      <c r="L203" s="8">
        <v>0</v>
      </c>
      <c r="M203" s="9">
        <v>1</v>
      </c>
      <c r="N203" s="8">
        <v>0</v>
      </c>
      <c r="O203" s="9">
        <v>0</v>
      </c>
      <c r="P203" s="9">
        <v>1</v>
      </c>
      <c r="Q203" s="9">
        <v>0</v>
      </c>
      <c r="R203" s="9">
        <v>0</v>
      </c>
      <c r="S203" s="8">
        <v>3316</v>
      </c>
      <c r="T203" s="9">
        <v>12</v>
      </c>
      <c r="U203" s="9">
        <f t="shared" si="39"/>
        <v>3303</v>
      </c>
      <c r="V203" s="9">
        <f>COUNTIF(B:B,B203)</f>
        <v>48</v>
      </c>
      <c r="W203" s="7">
        <v>10.52</v>
      </c>
      <c r="X203" s="7">
        <f>BL203-W203-6</f>
        <v>23.48</v>
      </c>
      <c r="Y203" s="9">
        <v>0</v>
      </c>
      <c r="Z203" s="9">
        <v>1</v>
      </c>
      <c r="AA203" s="9">
        <v>0</v>
      </c>
      <c r="AB203" s="9">
        <v>0</v>
      </c>
      <c r="AC203" s="9">
        <v>1</v>
      </c>
      <c r="AD203" s="29">
        <v>0</v>
      </c>
      <c r="AE203" s="9">
        <v>0</v>
      </c>
      <c r="AF203" s="9">
        <v>1</v>
      </c>
      <c r="AG203" s="29">
        <v>0</v>
      </c>
      <c r="AH203" s="9">
        <v>0</v>
      </c>
      <c r="AI203" s="29">
        <v>1</v>
      </c>
      <c r="AJ203" s="20">
        <v>1992</v>
      </c>
      <c r="AK203" s="32">
        <f t="shared" si="33"/>
        <v>0.17</v>
      </c>
      <c r="AL203" s="32">
        <v>0.2</v>
      </c>
      <c r="AM203" s="32">
        <v>0.46</v>
      </c>
      <c r="AN203" s="42">
        <f t="shared" si="34"/>
        <v>0.17</v>
      </c>
      <c r="AO203" s="41">
        <v>0.67</v>
      </c>
      <c r="AP203" s="17">
        <v>0.33</v>
      </c>
      <c r="AQ203">
        <v>1</v>
      </c>
      <c r="AR203" s="39">
        <f t="shared" si="31"/>
        <v>0</v>
      </c>
      <c r="AS203">
        <v>0.31</v>
      </c>
      <c r="AT203" s="39">
        <v>0.69</v>
      </c>
      <c r="AU203">
        <v>0</v>
      </c>
      <c r="AV203" s="17">
        <v>1</v>
      </c>
      <c r="AW203">
        <f t="shared" si="35"/>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29</v>
      </c>
      <c r="CZ203" s="33" t="s">
        <v>85</v>
      </c>
    </row>
    <row r="204" spans="1:104" x14ac:dyDescent="0.25">
      <c r="A204">
        <v>203</v>
      </c>
      <c r="B204">
        <v>16</v>
      </c>
      <c r="C204" s="24" t="s">
        <v>192</v>
      </c>
      <c r="D204" s="12">
        <v>4.0031433486121593</v>
      </c>
      <c r="E204" s="13">
        <v>1.00078583715304</v>
      </c>
      <c r="F204" s="7">
        <v>4</v>
      </c>
      <c r="G204" s="7">
        <f t="shared" si="36"/>
        <v>3.0023575114591194</v>
      </c>
      <c r="H204" s="15">
        <f t="shared" si="37"/>
        <v>5.0039291857651991</v>
      </c>
      <c r="I204" s="11">
        <f>IFERROR(F204/SQRT(F204^2+U204), "X")</f>
        <v>6.9431470784376378E-2</v>
      </c>
      <c r="J204" s="32">
        <f>IFERROR(SQRT((1-I204^2)/U204), "X")</f>
        <v>1.7357867696094095E-2</v>
      </c>
      <c r="K204" s="32">
        <f t="shared" si="38"/>
        <v>57.610762883336307</v>
      </c>
      <c r="L204" s="8">
        <v>0</v>
      </c>
      <c r="M204" s="9">
        <v>1</v>
      </c>
      <c r="N204" s="8">
        <v>0</v>
      </c>
      <c r="O204" s="9">
        <v>0</v>
      </c>
      <c r="P204" s="9">
        <v>1</v>
      </c>
      <c r="Q204" s="9">
        <v>0</v>
      </c>
      <c r="R204" s="9">
        <v>0</v>
      </c>
      <c r="S204" s="8">
        <v>3316</v>
      </c>
      <c r="T204" s="9">
        <v>12</v>
      </c>
      <c r="U204" s="9">
        <f t="shared" si="39"/>
        <v>3303</v>
      </c>
      <c r="V204" s="9">
        <f>COUNTIF(B:B,B204)</f>
        <v>48</v>
      </c>
      <c r="W204" s="7">
        <v>10.52</v>
      </c>
      <c r="X204" s="7">
        <f>BL204-W204-6</f>
        <v>23.48</v>
      </c>
      <c r="Y204" s="9">
        <v>0</v>
      </c>
      <c r="Z204" s="9">
        <v>1</v>
      </c>
      <c r="AA204" s="9">
        <v>0</v>
      </c>
      <c r="AB204" s="9">
        <v>0</v>
      </c>
      <c r="AC204" s="9">
        <v>1</v>
      </c>
      <c r="AD204" s="29">
        <v>0</v>
      </c>
      <c r="AE204" s="9">
        <v>0</v>
      </c>
      <c r="AF204" s="9">
        <v>1</v>
      </c>
      <c r="AG204" s="29">
        <v>0</v>
      </c>
      <c r="AH204" s="9">
        <v>0</v>
      </c>
      <c r="AI204" s="29">
        <v>1</v>
      </c>
      <c r="AJ204" s="20">
        <v>1992</v>
      </c>
      <c r="AK204" s="32">
        <f t="shared" si="33"/>
        <v>0.17</v>
      </c>
      <c r="AL204" s="32">
        <v>0.2</v>
      </c>
      <c r="AM204" s="32">
        <v>0.46</v>
      </c>
      <c r="AN204" s="42">
        <f t="shared" si="34"/>
        <v>0.17</v>
      </c>
      <c r="AO204" s="41">
        <v>0.67</v>
      </c>
      <c r="AP204" s="17">
        <v>0.33</v>
      </c>
      <c r="AQ204">
        <v>1</v>
      </c>
      <c r="AR204" s="39">
        <f t="shared" si="31"/>
        <v>0</v>
      </c>
      <c r="AS204">
        <v>0.31</v>
      </c>
      <c r="AT204" s="39">
        <v>0.69</v>
      </c>
      <c r="AU204">
        <v>0</v>
      </c>
      <c r="AV204" s="17">
        <v>1</v>
      </c>
      <c r="AW204">
        <f t="shared" si="35"/>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29</v>
      </c>
      <c r="CZ204" s="33" t="s">
        <v>85</v>
      </c>
    </row>
    <row r="205" spans="1:104" x14ac:dyDescent="0.25">
      <c r="A205">
        <v>204</v>
      </c>
      <c r="B205">
        <v>16</v>
      </c>
      <c r="C205" s="24" t="s">
        <v>192</v>
      </c>
      <c r="D205" s="12">
        <v>6.4363909051986079</v>
      </c>
      <c r="E205" s="13">
        <v>0.9796637603042021</v>
      </c>
      <c r="F205" s="7">
        <v>6.57</v>
      </c>
      <c r="G205" s="7">
        <f t="shared" si="36"/>
        <v>5.4567271448944057</v>
      </c>
      <c r="H205" s="15">
        <f t="shared" si="37"/>
        <v>7.4160546655028101</v>
      </c>
      <c r="I205" s="11">
        <f>IFERROR(F205/SQRT(F205^2+U205), "X")</f>
        <v>0.11357734174803634</v>
      </c>
      <c r="J205" s="32">
        <f>IFERROR(SQRT((1-I205^2)/U205), "X")</f>
        <v>1.7287266628316034E-2</v>
      </c>
      <c r="K205" s="32">
        <f t="shared" si="38"/>
        <v>57.846044808612454</v>
      </c>
      <c r="L205" s="8">
        <v>0</v>
      </c>
      <c r="M205" s="9">
        <v>1</v>
      </c>
      <c r="N205" s="8">
        <v>0</v>
      </c>
      <c r="O205" s="9">
        <v>0</v>
      </c>
      <c r="P205" s="9">
        <v>1</v>
      </c>
      <c r="Q205" s="9">
        <v>0</v>
      </c>
      <c r="R205" s="9">
        <v>0</v>
      </c>
      <c r="S205" s="8">
        <v>3316</v>
      </c>
      <c r="T205" s="9">
        <v>12</v>
      </c>
      <c r="U205" s="9">
        <f t="shared" si="39"/>
        <v>3303</v>
      </c>
      <c r="V205" s="9">
        <f>COUNTIF(B:B,B205)</f>
        <v>48</v>
      </c>
      <c r="W205" s="7">
        <v>10.52</v>
      </c>
      <c r="X205" s="7">
        <f>BL205-W205-6</f>
        <v>23.48</v>
      </c>
      <c r="Y205" s="9">
        <v>0</v>
      </c>
      <c r="Z205" s="9">
        <v>1</v>
      </c>
      <c r="AA205" s="9">
        <v>0</v>
      </c>
      <c r="AB205" s="9">
        <v>0</v>
      </c>
      <c r="AC205" s="9">
        <v>1</v>
      </c>
      <c r="AD205" s="29">
        <v>0</v>
      </c>
      <c r="AE205" s="9">
        <v>0</v>
      </c>
      <c r="AF205" s="9">
        <v>1</v>
      </c>
      <c r="AG205" s="29">
        <v>0</v>
      </c>
      <c r="AH205" s="9">
        <v>0</v>
      </c>
      <c r="AI205" s="29">
        <v>1</v>
      </c>
      <c r="AJ205" s="20">
        <v>1992</v>
      </c>
      <c r="AK205" s="32">
        <f t="shared" si="33"/>
        <v>0.17</v>
      </c>
      <c r="AL205" s="32">
        <v>0.2</v>
      </c>
      <c r="AM205" s="32">
        <v>0.46</v>
      </c>
      <c r="AN205" s="42">
        <f t="shared" si="34"/>
        <v>0.17</v>
      </c>
      <c r="AO205" s="41">
        <v>0.67</v>
      </c>
      <c r="AP205" s="17">
        <v>0.33</v>
      </c>
      <c r="AQ205">
        <v>1</v>
      </c>
      <c r="AR205" s="39">
        <f t="shared" si="31"/>
        <v>0</v>
      </c>
      <c r="AS205">
        <v>0.31</v>
      </c>
      <c r="AT205" s="39">
        <v>0.69</v>
      </c>
      <c r="AU205">
        <v>0</v>
      </c>
      <c r="AV205" s="17">
        <v>1</v>
      </c>
      <c r="AW205">
        <f t="shared" si="35"/>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29</v>
      </c>
      <c r="CZ205" s="33" t="s">
        <v>85</v>
      </c>
    </row>
    <row r="206" spans="1:104" x14ac:dyDescent="0.25">
      <c r="A206">
        <v>205</v>
      </c>
      <c r="B206">
        <v>16</v>
      </c>
      <c r="C206" s="24" t="s">
        <v>192</v>
      </c>
      <c r="D206" s="12">
        <v>10.087159746540729</v>
      </c>
      <c r="E206" s="13">
        <v>1.7331889598867229</v>
      </c>
      <c r="F206" s="7">
        <v>5.82</v>
      </c>
      <c r="G206" s="7">
        <f t="shared" si="36"/>
        <v>8.3539707866540063</v>
      </c>
      <c r="H206" s="15">
        <f t="shared" si="37"/>
        <v>11.820348706427453</v>
      </c>
      <c r="I206" s="11">
        <f>IFERROR(F206/SQRT(F206^2+U206), "X")</f>
        <v>0.10075188604331468</v>
      </c>
      <c r="J206" s="32">
        <f>IFERROR(SQRT((1-I206^2)/U206), "X")</f>
        <v>1.7311320625999084E-2</v>
      </c>
      <c r="K206" s="32">
        <f t="shared" si="38"/>
        <v>57.765668004447072</v>
      </c>
      <c r="L206" s="8">
        <v>0</v>
      </c>
      <c r="M206" s="9">
        <v>1</v>
      </c>
      <c r="N206" s="8">
        <v>0</v>
      </c>
      <c r="O206" s="9">
        <v>0</v>
      </c>
      <c r="P206" s="9">
        <v>1</v>
      </c>
      <c r="Q206" s="9">
        <v>0</v>
      </c>
      <c r="R206" s="9">
        <v>0</v>
      </c>
      <c r="S206" s="8">
        <v>3316</v>
      </c>
      <c r="T206" s="9">
        <v>12</v>
      </c>
      <c r="U206" s="9">
        <f t="shared" si="39"/>
        <v>3303</v>
      </c>
      <c r="V206" s="9">
        <f>COUNTIF(B:B,B206)</f>
        <v>48</v>
      </c>
      <c r="W206" s="7">
        <v>10.52</v>
      </c>
      <c r="X206" s="7">
        <f>BL206-W206-6</f>
        <v>23.48</v>
      </c>
      <c r="Y206" s="9">
        <v>0</v>
      </c>
      <c r="Z206" s="9">
        <v>1</v>
      </c>
      <c r="AA206" s="9">
        <v>0</v>
      </c>
      <c r="AB206" s="9">
        <v>0</v>
      </c>
      <c r="AC206" s="9">
        <v>1</v>
      </c>
      <c r="AD206" s="29">
        <v>0</v>
      </c>
      <c r="AE206" s="9">
        <v>0</v>
      </c>
      <c r="AF206" s="9">
        <v>1</v>
      </c>
      <c r="AG206" s="29">
        <v>0</v>
      </c>
      <c r="AH206" s="9">
        <v>0</v>
      </c>
      <c r="AI206" s="29">
        <v>1</v>
      </c>
      <c r="AJ206" s="20">
        <v>1992</v>
      </c>
      <c r="AK206" s="32">
        <f t="shared" si="33"/>
        <v>0.17</v>
      </c>
      <c r="AL206" s="32">
        <v>0.2</v>
      </c>
      <c r="AM206" s="32">
        <v>0.46</v>
      </c>
      <c r="AN206" s="42">
        <f t="shared" si="34"/>
        <v>0.17</v>
      </c>
      <c r="AO206" s="41">
        <v>0.67</v>
      </c>
      <c r="AP206" s="17">
        <v>0.33</v>
      </c>
      <c r="AQ206">
        <v>1</v>
      </c>
      <c r="AR206" s="39">
        <f t="shared" si="31"/>
        <v>0</v>
      </c>
      <c r="AS206">
        <v>0.31</v>
      </c>
      <c r="AT206" s="39">
        <v>0.69</v>
      </c>
      <c r="AU206">
        <v>0</v>
      </c>
      <c r="AV206" s="17">
        <v>1</v>
      </c>
      <c r="AW206">
        <f t="shared" si="35"/>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29</v>
      </c>
      <c r="CZ206" s="33" t="s">
        <v>85</v>
      </c>
    </row>
    <row r="207" spans="1:104" x14ac:dyDescent="0.25">
      <c r="A207">
        <v>206</v>
      </c>
      <c r="B207">
        <v>16</v>
      </c>
      <c r="C207" s="24" t="s">
        <v>192</v>
      </c>
      <c r="D207" s="12">
        <v>4.4563529397077639</v>
      </c>
      <c r="E207" s="13">
        <v>1.051026636723529</v>
      </c>
      <c r="F207" s="7">
        <v>4.24</v>
      </c>
      <c r="G207" s="7">
        <f t="shared" si="36"/>
        <v>3.4053263029842347</v>
      </c>
      <c r="H207" s="15">
        <f t="shared" si="37"/>
        <v>5.5073795764312932</v>
      </c>
      <c r="I207" s="11">
        <f>IFERROR(F207/SQRT(F207^2+U207), "X")</f>
        <v>9.0111297961682588E-2</v>
      </c>
      <c r="J207" s="32">
        <f>IFERROR(SQRT((1-I207^2)/U207), "X")</f>
        <v>2.1252664613604384E-2</v>
      </c>
      <c r="K207" s="32">
        <f t="shared" si="38"/>
        <v>47.05292339483276</v>
      </c>
      <c r="L207" s="8">
        <v>0</v>
      </c>
      <c r="M207" s="9">
        <v>1</v>
      </c>
      <c r="N207" s="8">
        <v>0</v>
      </c>
      <c r="O207" s="9">
        <v>0</v>
      </c>
      <c r="P207" s="9">
        <v>1</v>
      </c>
      <c r="Q207" s="9">
        <v>0</v>
      </c>
      <c r="R207" s="9">
        <v>0</v>
      </c>
      <c r="S207" s="8">
        <v>2209</v>
      </c>
      <c r="T207" s="9">
        <v>12</v>
      </c>
      <c r="U207" s="9">
        <f t="shared" si="39"/>
        <v>2196</v>
      </c>
      <c r="V207" s="9">
        <f>COUNTIF(B:B,B207)</f>
        <v>48</v>
      </c>
      <c r="W207" s="7">
        <v>9.8450000000000006</v>
      </c>
      <c r="X207" s="7">
        <f>BL207-W207-6</f>
        <v>24.155000000000001</v>
      </c>
      <c r="Y207" s="9">
        <v>0</v>
      </c>
      <c r="Z207" s="9">
        <v>1</v>
      </c>
      <c r="AA207" s="9">
        <v>0</v>
      </c>
      <c r="AB207" s="9">
        <v>0</v>
      </c>
      <c r="AC207" s="9">
        <v>1</v>
      </c>
      <c r="AD207" s="29">
        <v>0</v>
      </c>
      <c r="AE207" s="9">
        <v>0</v>
      </c>
      <c r="AF207" s="9">
        <v>1</v>
      </c>
      <c r="AG207" s="29">
        <v>0</v>
      </c>
      <c r="AH207" s="9">
        <v>0</v>
      </c>
      <c r="AI207" s="29">
        <v>1</v>
      </c>
      <c r="AJ207" s="20">
        <v>1999</v>
      </c>
      <c r="AK207" s="32">
        <f t="shared" si="33"/>
        <v>0.19249999999999998</v>
      </c>
      <c r="AL207" s="32">
        <v>0.28999999999999998</v>
      </c>
      <c r="AM207" s="32">
        <v>0.32500000000000001</v>
      </c>
      <c r="AN207" s="42">
        <f t="shared" si="34"/>
        <v>0.19249999999999998</v>
      </c>
      <c r="AO207" s="41">
        <v>0.67</v>
      </c>
      <c r="AP207" s="17">
        <v>0.33</v>
      </c>
      <c r="AQ207">
        <v>0</v>
      </c>
      <c r="AR207" s="39">
        <f t="shared" si="31"/>
        <v>1</v>
      </c>
      <c r="AS207">
        <v>0.38</v>
      </c>
      <c r="AT207" s="39">
        <v>0.62</v>
      </c>
      <c r="AU207">
        <v>0</v>
      </c>
      <c r="AV207" s="17">
        <v>1</v>
      </c>
      <c r="AW207">
        <f t="shared" si="35"/>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29</v>
      </c>
      <c r="CZ207" s="33" t="s">
        <v>85</v>
      </c>
    </row>
    <row r="208" spans="1:104" x14ac:dyDescent="0.25">
      <c r="A208">
        <v>207</v>
      </c>
      <c r="B208">
        <v>16</v>
      </c>
      <c r="C208" s="24" t="s">
        <v>192</v>
      </c>
      <c r="D208" s="12">
        <v>3.9141375817288488</v>
      </c>
      <c r="E208" s="13">
        <v>0.60684303592695332</v>
      </c>
      <c r="F208" s="7">
        <v>6.45</v>
      </c>
      <c r="G208" s="7">
        <f t="shared" si="36"/>
        <v>3.3072945458018954</v>
      </c>
      <c r="H208" s="15">
        <f t="shared" si="37"/>
        <v>4.5209806176558018</v>
      </c>
      <c r="I208" s="11">
        <f>IFERROR(F208/SQRT(F208^2+U208), "X")</f>
        <v>0.13635411386705673</v>
      </c>
      <c r="J208" s="32">
        <f>IFERROR(SQRT((1-I208^2)/U208), "X")</f>
        <v>2.1140172692566933E-2</v>
      </c>
      <c r="K208" s="32">
        <f t="shared" si="38"/>
        <v>47.303303267319507</v>
      </c>
      <c r="L208" s="8">
        <v>0</v>
      </c>
      <c r="M208" s="9">
        <v>1</v>
      </c>
      <c r="N208" s="8">
        <v>0</v>
      </c>
      <c r="O208" s="9">
        <v>0</v>
      </c>
      <c r="P208" s="9">
        <v>1</v>
      </c>
      <c r="Q208" s="9">
        <v>0</v>
      </c>
      <c r="R208" s="9">
        <v>0</v>
      </c>
      <c r="S208" s="8">
        <v>2209</v>
      </c>
      <c r="T208" s="9">
        <v>12</v>
      </c>
      <c r="U208" s="9">
        <f t="shared" si="39"/>
        <v>2196</v>
      </c>
      <c r="V208" s="9">
        <f>COUNTIF(B:B,B208)</f>
        <v>48</v>
      </c>
      <c r="W208" s="7">
        <v>9.8450000000000006</v>
      </c>
      <c r="X208" s="7">
        <f>BL208-W208-6</f>
        <v>24.155000000000001</v>
      </c>
      <c r="Y208" s="9">
        <v>0</v>
      </c>
      <c r="Z208" s="9">
        <v>1</v>
      </c>
      <c r="AA208" s="9">
        <v>0</v>
      </c>
      <c r="AB208" s="9">
        <v>0</v>
      </c>
      <c r="AC208" s="9">
        <v>1</v>
      </c>
      <c r="AD208" s="29">
        <v>0</v>
      </c>
      <c r="AE208" s="9">
        <v>0</v>
      </c>
      <c r="AF208" s="9">
        <v>1</v>
      </c>
      <c r="AG208" s="29">
        <v>0</v>
      </c>
      <c r="AH208" s="9">
        <v>0</v>
      </c>
      <c r="AI208" s="29">
        <v>1</v>
      </c>
      <c r="AJ208" s="20">
        <v>1999</v>
      </c>
      <c r="AK208" s="32">
        <f t="shared" si="33"/>
        <v>0.19249999999999998</v>
      </c>
      <c r="AL208" s="32">
        <v>0.28999999999999998</v>
      </c>
      <c r="AM208" s="32">
        <v>0.32500000000000001</v>
      </c>
      <c r="AN208" s="42">
        <f t="shared" si="34"/>
        <v>0.19249999999999998</v>
      </c>
      <c r="AO208" s="41">
        <v>0.67</v>
      </c>
      <c r="AP208" s="17">
        <v>0.33</v>
      </c>
      <c r="AQ208">
        <v>0</v>
      </c>
      <c r="AR208" s="39">
        <f t="shared" si="31"/>
        <v>1</v>
      </c>
      <c r="AS208">
        <v>0.38</v>
      </c>
      <c r="AT208" s="39">
        <v>0.62</v>
      </c>
      <c r="AU208">
        <v>0</v>
      </c>
      <c r="AV208" s="17">
        <v>1</v>
      </c>
      <c r="AW208">
        <f t="shared" si="35"/>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29</v>
      </c>
      <c r="CZ208" s="33" t="s">
        <v>85</v>
      </c>
    </row>
    <row r="209" spans="1:104" x14ac:dyDescent="0.25">
      <c r="A209">
        <v>208</v>
      </c>
      <c r="B209">
        <v>16</v>
      </c>
      <c r="C209" s="24" t="s">
        <v>192</v>
      </c>
      <c r="D209" s="12">
        <v>10.07489282729563</v>
      </c>
      <c r="E209" s="13">
        <v>1.876143915697511</v>
      </c>
      <c r="F209" s="7">
        <v>5.37</v>
      </c>
      <c r="G209" s="7">
        <f t="shared" si="36"/>
        <v>8.198748911598118</v>
      </c>
      <c r="H209" s="15">
        <f t="shared" si="37"/>
        <v>11.951036742993141</v>
      </c>
      <c r="I209" s="11">
        <f>IFERROR(F209/SQRT(F209^2+U209), "X")</f>
        <v>0.11384794510822124</v>
      </c>
      <c r="J209" s="32">
        <f>IFERROR(SQRT((1-I209^2)/U209), "X")</f>
        <v>2.1200734657024437E-2</v>
      </c>
      <c r="K209" s="32">
        <f t="shared" si="38"/>
        <v>47.168176772056817</v>
      </c>
      <c r="L209" s="8">
        <v>0</v>
      </c>
      <c r="M209" s="9">
        <v>1</v>
      </c>
      <c r="N209" s="8">
        <v>0</v>
      </c>
      <c r="O209" s="9">
        <v>0</v>
      </c>
      <c r="P209" s="9">
        <v>1</v>
      </c>
      <c r="Q209" s="9">
        <v>0</v>
      </c>
      <c r="R209" s="9">
        <v>0</v>
      </c>
      <c r="S209" s="8">
        <v>2209</v>
      </c>
      <c r="T209" s="9">
        <v>12</v>
      </c>
      <c r="U209" s="9">
        <f t="shared" si="39"/>
        <v>2196</v>
      </c>
      <c r="V209" s="9">
        <f>COUNTIF(B:B,B209)</f>
        <v>48</v>
      </c>
      <c r="W209" s="7">
        <v>9.8450000000000006</v>
      </c>
      <c r="X209" s="7">
        <f>BL209-W209-6</f>
        <v>24.155000000000001</v>
      </c>
      <c r="Y209" s="9">
        <v>0</v>
      </c>
      <c r="Z209" s="9">
        <v>1</v>
      </c>
      <c r="AA209" s="9">
        <v>0</v>
      </c>
      <c r="AB209" s="9">
        <v>0</v>
      </c>
      <c r="AC209" s="9">
        <v>1</v>
      </c>
      <c r="AD209" s="29">
        <v>0</v>
      </c>
      <c r="AE209" s="9">
        <v>0</v>
      </c>
      <c r="AF209" s="9">
        <v>1</v>
      </c>
      <c r="AG209" s="29">
        <v>0</v>
      </c>
      <c r="AH209" s="9">
        <v>0</v>
      </c>
      <c r="AI209" s="29">
        <v>1</v>
      </c>
      <c r="AJ209" s="20">
        <v>1999</v>
      </c>
      <c r="AK209" s="32">
        <f t="shared" si="33"/>
        <v>0.19249999999999998</v>
      </c>
      <c r="AL209" s="32">
        <v>0.28999999999999998</v>
      </c>
      <c r="AM209" s="32">
        <v>0.32500000000000001</v>
      </c>
      <c r="AN209" s="42">
        <f t="shared" si="34"/>
        <v>0.19249999999999998</v>
      </c>
      <c r="AO209" s="41">
        <v>0.67</v>
      </c>
      <c r="AP209" s="17">
        <v>0.33</v>
      </c>
      <c r="AQ209">
        <v>0</v>
      </c>
      <c r="AR209" s="39">
        <f t="shared" si="31"/>
        <v>1</v>
      </c>
      <c r="AS209">
        <v>0.38</v>
      </c>
      <c r="AT209" s="39">
        <v>0.62</v>
      </c>
      <c r="AU209">
        <v>0</v>
      </c>
      <c r="AV209" s="17">
        <v>1</v>
      </c>
      <c r="AW209">
        <f t="shared" si="35"/>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29</v>
      </c>
      <c r="CZ209" s="33" t="s">
        <v>85</v>
      </c>
    </row>
    <row r="210" spans="1:104" x14ac:dyDescent="0.25">
      <c r="A210">
        <v>209</v>
      </c>
      <c r="B210">
        <v>16</v>
      </c>
      <c r="C210" s="24" t="s">
        <v>192</v>
      </c>
      <c r="D210" s="12">
        <v>13.216500763332849</v>
      </c>
      <c r="E210" s="13">
        <v>3.8087898453408791</v>
      </c>
      <c r="F210" s="7">
        <v>3.47</v>
      </c>
      <c r="G210" s="7">
        <f t="shared" si="36"/>
        <v>9.4077109179919702</v>
      </c>
      <c r="H210" s="15">
        <f t="shared" si="37"/>
        <v>17.025290608673728</v>
      </c>
      <c r="I210" s="11">
        <f>IFERROR(F210/SQRT(F210^2+U210), "X")</f>
        <v>7.3845820103091431E-2</v>
      </c>
      <c r="J210" s="32">
        <f>IFERROR(SQRT((1-I210^2)/U210), "X")</f>
        <v>2.1281216168037877E-2</v>
      </c>
      <c r="K210" s="32">
        <f t="shared" si="38"/>
        <v>46.989795700768909</v>
      </c>
      <c r="L210" s="8">
        <v>0</v>
      </c>
      <c r="M210" s="9">
        <v>1</v>
      </c>
      <c r="N210" s="8">
        <v>0</v>
      </c>
      <c r="O210" s="9">
        <v>0</v>
      </c>
      <c r="P210" s="9">
        <v>1</v>
      </c>
      <c r="Q210" s="9">
        <v>0</v>
      </c>
      <c r="R210" s="9">
        <v>0</v>
      </c>
      <c r="S210" s="8">
        <v>2209</v>
      </c>
      <c r="T210" s="9">
        <v>12</v>
      </c>
      <c r="U210" s="9">
        <f t="shared" si="39"/>
        <v>2196</v>
      </c>
      <c r="V210" s="9">
        <f>COUNTIF(B:B,B210)</f>
        <v>48</v>
      </c>
      <c r="W210" s="7">
        <v>9.8450000000000006</v>
      </c>
      <c r="X210" s="7">
        <f>BL210-W210-6</f>
        <v>24.155000000000001</v>
      </c>
      <c r="Y210" s="9">
        <v>0</v>
      </c>
      <c r="Z210" s="9">
        <v>1</v>
      </c>
      <c r="AA210" s="9">
        <v>0</v>
      </c>
      <c r="AB210" s="9">
        <v>0</v>
      </c>
      <c r="AC210" s="9">
        <v>1</v>
      </c>
      <c r="AD210" s="29">
        <v>0</v>
      </c>
      <c r="AE210" s="9">
        <v>0</v>
      </c>
      <c r="AF210" s="9">
        <v>1</v>
      </c>
      <c r="AG210" s="29">
        <v>0</v>
      </c>
      <c r="AH210" s="9">
        <v>0</v>
      </c>
      <c r="AI210" s="29">
        <v>1</v>
      </c>
      <c r="AJ210" s="20">
        <v>1999</v>
      </c>
      <c r="AK210" s="32">
        <f t="shared" si="33"/>
        <v>0.19249999999999998</v>
      </c>
      <c r="AL210" s="32">
        <v>0.28999999999999998</v>
      </c>
      <c r="AM210" s="32">
        <v>0.32500000000000001</v>
      </c>
      <c r="AN210" s="42">
        <f t="shared" si="34"/>
        <v>0.19249999999999998</v>
      </c>
      <c r="AO210" s="41">
        <v>0.67</v>
      </c>
      <c r="AP210" s="17">
        <v>0.33</v>
      </c>
      <c r="AQ210">
        <v>0</v>
      </c>
      <c r="AR210" s="39">
        <f t="shared" si="31"/>
        <v>1</v>
      </c>
      <c r="AS210">
        <v>0.38</v>
      </c>
      <c r="AT210" s="39">
        <v>0.62</v>
      </c>
      <c r="AU210">
        <v>0</v>
      </c>
      <c r="AV210" s="17">
        <v>1</v>
      </c>
      <c r="AW210">
        <f t="shared" si="35"/>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29</v>
      </c>
      <c r="CZ210" s="33" t="s">
        <v>85</v>
      </c>
    </row>
    <row r="211" spans="1:104" x14ac:dyDescent="0.25">
      <c r="A211">
        <v>210</v>
      </c>
      <c r="B211">
        <v>16</v>
      </c>
      <c r="C211" s="24" t="s">
        <v>192</v>
      </c>
      <c r="D211" s="12">
        <v>4.4697507923277202</v>
      </c>
      <c r="E211" s="13">
        <v>1.0322750097754549</v>
      </c>
      <c r="F211" s="7">
        <v>4.33</v>
      </c>
      <c r="G211" s="7">
        <f t="shared" si="36"/>
        <v>3.4374757825522653</v>
      </c>
      <c r="H211" s="15">
        <f t="shared" si="37"/>
        <v>5.5020258021031747</v>
      </c>
      <c r="I211" s="11">
        <f>IFERROR(F211/SQRT(F211^2+U211), "X")</f>
        <v>9.1800996606447416E-2</v>
      </c>
      <c r="J211" s="32">
        <f>IFERROR(SQRT((1-I211^2)/U211), "X")</f>
        <v>2.1201153950680698E-2</v>
      </c>
      <c r="K211" s="32">
        <f t="shared" si="38"/>
        <v>47.167243930507539</v>
      </c>
      <c r="L211" s="8">
        <v>0</v>
      </c>
      <c r="M211" s="9">
        <v>1</v>
      </c>
      <c r="N211" s="8">
        <v>0</v>
      </c>
      <c r="O211" s="9">
        <v>0</v>
      </c>
      <c r="P211" s="9">
        <v>1</v>
      </c>
      <c r="Q211" s="9">
        <v>0</v>
      </c>
      <c r="R211" s="9">
        <v>0</v>
      </c>
      <c r="S211" s="8">
        <v>2219</v>
      </c>
      <c r="T211" s="9">
        <v>12</v>
      </c>
      <c r="U211" s="9">
        <f t="shared" si="39"/>
        <v>2206</v>
      </c>
      <c r="V211" s="9">
        <f>COUNTIF(B:B,B211)</f>
        <v>48</v>
      </c>
      <c r="W211" s="7">
        <v>9.8450000000000006</v>
      </c>
      <c r="X211" s="7">
        <f>BL211-W211-6</f>
        <v>24.155000000000001</v>
      </c>
      <c r="Y211" s="9">
        <v>0</v>
      </c>
      <c r="Z211" s="9">
        <v>1</v>
      </c>
      <c r="AA211" s="9">
        <v>0</v>
      </c>
      <c r="AB211" s="9">
        <v>0</v>
      </c>
      <c r="AC211" s="9">
        <v>1</v>
      </c>
      <c r="AD211" s="29">
        <v>0</v>
      </c>
      <c r="AE211" s="9">
        <v>0</v>
      </c>
      <c r="AF211" s="9">
        <v>1</v>
      </c>
      <c r="AG211" s="29">
        <v>0</v>
      </c>
      <c r="AH211" s="9">
        <v>0</v>
      </c>
      <c r="AI211" s="29">
        <v>1</v>
      </c>
      <c r="AJ211" s="20">
        <v>1999</v>
      </c>
      <c r="AK211" s="32">
        <f t="shared" si="33"/>
        <v>0.19249999999999998</v>
      </c>
      <c r="AL211" s="32">
        <v>0.28999999999999998</v>
      </c>
      <c r="AM211" s="32">
        <v>0.32500000000000001</v>
      </c>
      <c r="AN211" s="42">
        <f t="shared" si="34"/>
        <v>0.19249999999999998</v>
      </c>
      <c r="AO211" s="41">
        <v>0.67</v>
      </c>
      <c r="AP211" s="17">
        <v>0.33</v>
      </c>
      <c r="AQ211">
        <v>0</v>
      </c>
      <c r="AR211" s="39">
        <f t="shared" si="31"/>
        <v>1</v>
      </c>
      <c r="AS211">
        <v>0.38</v>
      </c>
      <c r="AT211" s="39">
        <v>0.62</v>
      </c>
      <c r="AU211">
        <v>0</v>
      </c>
      <c r="AV211" s="17">
        <v>1</v>
      </c>
      <c r="AW211">
        <f t="shared" si="35"/>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29</v>
      </c>
      <c r="CZ211" s="33" t="s">
        <v>85</v>
      </c>
    </row>
    <row r="212" spans="1:104" x14ac:dyDescent="0.25">
      <c r="A212">
        <v>211</v>
      </c>
      <c r="B212">
        <v>16</v>
      </c>
      <c r="C212" s="24" t="s">
        <v>192</v>
      </c>
      <c r="D212" s="12">
        <v>3.8249025165422168</v>
      </c>
      <c r="E212" s="13">
        <v>0.58574311126220779</v>
      </c>
      <c r="F212" s="7">
        <v>6.53</v>
      </c>
      <c r="G212" s="7">
        <f t="shared" si="36"/>
        <v>3.239159405280009</v>
      </c>
      <c r="H212" s="15">
        <f t="shared" si="37"/>
        <v>4.4106456278044242</v>
      </c>
      <c r="I212" s="11">
        <f>IFERROR(F212/SQRT(F212^2+U212), "X")</f>
        <v>0.1377060840526772</v>
      </c>
      <c r="J212" s="32">
        <f>IFERROR(SQRT((1-I212^2)/U212), "X")</f>
        <v>2.1088221141298193E-2</v>
      </c>
      <c r="K212" s="32">
        <f t="shared" si="38"/>
        <v>47.419836566567788</v>
      </c>
      <c r="L212" s="8">
        <v>0</v>
      </c>
      <c r="M212" s="9">
        <v>1</v>
      </c>
      <c r="N212" s="8">
        <v>0</v>
      </c>
      <c r="O212" s="9">
        <v>0</v>
      </c>
      <c r="P212" s="9">
        <v>1</v>
      </c>
      <c r="Q212" s="9">
        <v>0</v>
      </c>
      <c r="R212" s="9">
        <v>0</v>
      </c>
      <c r="S212" s="8">
        <v>2219</v>
      </c>
      <c r="T212" s="9">
        <v>12</v>
      </c>
      <c r="U212" s="9">
        <f t="shared" si="39"/>
        <v>2206</v>
      </c>
      <c r="V212" s="9">
        <f>COUNTIF(B:B,B212)</f>
        <v>48</v>
      </c>
      <c r="W212" s="7">
        <v>9.8450000000000006</v>
      </c>
      <c r="X212" s="7">
        <f>BL212-W212-6</f>
        <v>24.155000000000001</v>
      </c>
      <c r="Y212" s="9">
        <v>0</v>
      </c>
      <c r="Z212" s="9">
        <v>1</v>
      </c>
      <c r="AA212" s="9">
        <v>0</v>
      </c>
      <c r="AB212" s="9">
        <v>0</v>
      </c>
      <c r="AC212" s="9">
        <v>1</v>
      </c>
      <c r="AD212" s="29">
        <v>0</v>
      </c>
      <c r="AE212" s="9">
        <v>0</v>
      </c>
      <c r="AF212" s="9">
        <v>1</v>
      </c>
      <c r="AG212" s="29">
        <v>0</v>
      </c>
      <c r="AH212" s="9">
        <v>0</v>
      </c>
      <c r="AI212" s="29">
        <v>1</v>
      </c>
      <c r="AJ212" s="20">
        <v>1999</v>
      </c>
      <c r="AK212" s="32">
        <f t="shared" si="33"/>
        <v>0.19249999999999998</v>
      </c>
      <c r="AL212" s="32">
        <v>0.28999999999999998</v>
      </c>
      <c r="AM212" s="32">
        <v>0.32500000000000001</v>
      </c>
      <c r="AN212" s="42">
        <f t="shared" si="34"/>
        <v>0.19249999999999998</v>
      </c>
      <c r="AO212" s="41">
        <v>0.67</v>
      </c>
      <c r="AP212" s="17">
        <v>0.33</v>
      </c>
      <c r="AQ212">
        <v>0</v>
      </c>
      <c r="AR212" s="39">
        <f t="shared" si="31"/>
        <v>1</v>
      </c>
      <c r="AS212">
        <v>0.38</v>
      </c>
      <c r="AT212" s="39">
        <v>0.62</v>
      </c>
      <c r="AU212">
        <v>0</v>
      </c>
      <c r="AV212" s="17">
        <v>1</v>
      </c>
      <c r="AW212">
        <f t="shared" si="35"/>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29</v>
      </c>
      <c r="CZ212" s="33" t="s">
        <v>85</v>
      </c>
    </row>
    <row r="213" spans="1:104" x14ac:dyDescent="0.25">
      <c r="A213">
        <v>212</v>
      </c>
      <c r="B213">
        <v>16</v>
      </c>
      <c r="C213" s="24" t="s">
        <v>192</v>
      </c>
      <c r="D213" s="12">
        <v>10.10212560965598</v>
      </c>
      <c r="E213" s="13">
        <v>1.8777185148059441</v>
      </c>
      <c r="F213" s="7">
        <v>5.38</v>
      </c>
      <c r="G213" s="7">
        <f t="shared" si="36"/>
        <v>8.2244070948500365</v>
      </c>
      <c r="H213" s="15">
        <f t="shared" si="37"/>
        <v>11.979844124461923</v>
      </c>
      <c r="I213" s="11">
        <f>IFERROR(F213/SQRT(F213^2+U213), "X")</f>
        <v>0.11380174303938229</v>
      </c>
      <c r="J213" s="32">
        <f>IFERROR(SQRT((1-I213^2)/U213), "X")</f>
        <v>2.1152740341892618E-2</v>
      </c>
      <c r="K213" s="32">
        <f t="shared" si="38"/>
        <v>47.275198571766992</v>
      </c>
      <c r="L213" s="8">
        <v>0</v>
      </c>
      <c r="M213" s="9">
        <v>1</v>
      </c>
      <c r="N213" s="8">
        <v>0</v>
      </c>
      <c r="O213" s="9">
        <v>0</v>
      </c>
      <c r="P213" s="9">
        <v>1</v>
      </c>
      <c r="Q213" s="9">
        <v>0</v>
      </c>
      <c r="R213" s="9">
        <v>0</v>
      </c>
      <c r="S213" s="8">
        <v>2219</v>
      </c>
      <c r="T213" s="9">
        <v>12</v>
      </c>
      <c r="U213" s="9">
        <f t="shared" si="39"/>
        <v>2206</v>
      </c>
      <c r="V213" s="9">
        <f>COUNTIF(B:B,B213)</f>
        <v>48</v>
      </c>
      <c r="W213" s="7">
        <v>9.8450000000000006</v>
      </c>
      <c r="X213" s="7">
        <f>BL213-W213-6</f>
        <v>24.155000000000001</v>
      </c>
      <c r="Y213" s="9">
        <v>0</v>
      </c>
      <c r="Z213" s="9">
        <v>1</v>
      </c>
      <c r="AA213" s="9">
        <v>0</v>
      </c>
      <c r="AB213" s="9">
        <v>0</v>
      </c>
      <c r="AC213" s="9">
        <v>1</v>
      </c>
      <c r="AD213" s="29">
        <v>0</v>
      </c>
      <c r="AE213" s="9">
        <v>0</v>
      </c>
      <c r="AF213" s="9">
        <v>1</v>
      </c>
      <c r="AG213" s="29">
        <v>0</v>
      </c>
      <c r="AH213" s="9">
        <v>0</v>
      </c>
      <c r="AI213" s="29">
        <v>1</v>
      </c>
      <c r="AJ213" s="20">
        <v>1999</v>
      </c>
      <c r="AK213" s="32">
        <f t="shared" si="33"/>
        <v>0.19249999999999998</v>
      </c>
      <c r="AL213" s="32">
        <v>0.28999999999999998</v>
      </c>
      <c r="AM213" s="32">
        <v>0.32500000000000001</v>
      </c>
      <c r="AN213" s="42">
        <f t="shared" si="34"/>
        <v>0.19249999999999998</v>
      </c>
      <c r="AO213" s="41">
        <v>0.67</v>
      </c>
      <c r="AP213" s="17">
        <v>0.33</v>
      </c>
      <c r="AQ213">
        <v>0</v>
      </c>
      <c r="AR213" s="39">
        <f t="shared" si="31"/>
        <v>1</v>
      </c>
      <c r="AS213">
        <v>0.38</v>
      </c>
      <c r="AT213" s="39">
        <v>0.62</v>
      </c>
      <c r="AU213">
        <v>0</v>
      </c>
      <c r="AV213" s="17">
        <v>1</v>
      </c>
      <c r="AW213">
        <f t="shared" si="35"/>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29</v>
      </c>
      <c r="CZ213" s="33" t="s">
        <v>85</v>
      </c>
    </row>
    <row r="214" spans="1:104" x14ac:dyDescent="0.25">
      <c r="A214">
        <v>213</v>
      </c>
      <c r="B214">
        <v>16</v>
      </c>
      <c r="C214" s="24" t="s">
        <v>192</v>
      </c>
      <c r="D214" s="12">
        <v>13.394992519395471</v>
      </c>
      <c r="E214" s="13">
        <v>3.849135781435479</v>
      </c>
      <c r="F214" s="7">
        <v>3.48</v>
      </c>
      <c r="G214" s="7">
        <f t="shared" si="36"/>
        <v>9.5458567379599923</v>
      </c>
      <c r="H214" s="15">
        <f t="shared" si="37"/>
        <v>17.244128300830951</v>
      </c>
      <c r="I214" s="11">
        <f>IFERROR(F214/SQRT(F214^2+U214), "X")</f>
        <v>7.3890339994261867E-2</v>
      </c>
      <c r="J214" s="32">
        <f>IFERROR(SQRT((1-I214^2)/U214), "X")</f>
        <v>2.1232856320190192E-2</v>
      </c>
      <c r="K214" s="32">
        <f t="shared" si="38"/>
        <v>47.096819425519598</v>
      </c>
      <c r="L214" s="8">
        <v>0</v>
      </c>
      <c r="M214" s="9">
        <v>1</v>
      </c>
      <c r="N214" s="8">
        <v>0</v>
      </c>
      <c r="O214" s="9">
        <v>0</v>
      </c>
      <c r="P214" s="9">
        <v>1</v>
      </c>
      <c r="Q214" s="9">
        <v>0</v>
      </c>
      <c r="R214" s="9">
        <v>0</v>
      </c>
      <c r="S214" s="8">
        <v>2219</v>
      </c>
      <c r="T214" s="9">
        <v>12</v>
      </c>
      <c r="U214" s="9">
        <f t="shared" si="39"/>
        <v>2206</v>
      </c>
      <c r="V214" s="9">
        <f>COUNTIF(B:B,B214)</f>
        <v>48</v>
      </c>
      <c r="W214" s="7">
        <v>9.8450000000000006</v>
      </c>
      <c r="X214" s="7">
        <f>BL214-W214-6</f>
        <v>24.155000000000001</v>
      </c>
      <c r="Y214" s="9">
        <v>0</v>
      </c>
      <c r="Z214" s="9">
        <v>1</v>
      </c>
      <c r="AA214" s="9">
        <v>0</v>
      </c>
      <c r="AB214" s="9">
        <v>0</v>
      </c>
      <c r="AC214" s="9">
        <v>1</v>
      </c>
      <c r="AD214" s="29">
        <v>0</v>
      </c>
      <c r="AE214" s="9">
        <v>0</v>
      </c>
      <c r="AF214" s="9">
        <v>1</v>
      </c>
      <c r="AG214" s="29">
        <v>0</v>
      </c>
      <c r="AH214" s="9">
        <v>0</v>
      </c>
      <c r="AI214" s="29">
        <v>1</v>
      </c>
      <c r="AJ214" s="20">
        <v>1999</v>
      </c>
      <c r="AK214" s="32">
        <f t="shared" si="33"/>
        <v>0.19249999999999998</v>
      </c>
      <c r="AL214" s="32">
        <v>0.28999999999999998</v>
      </c>
      <c r="AM214" s="32">
        <v>0.32500000000000001</v>
      </c>
      <c r="AN214" s="42">
        <f t="shared" si="34"/>
        <v>0.19249999999999998</v>
      </c>
      <c r="AO214" s="41">
        <v>0.67</v>
      </c>
      <c r="AP214" s="17">
        <v>0.33</v>
      </c>
      <c r="AQ214">
        <v>0</v>
      </c>
      <c r="AR214" s="39">
        <f t="shared" si="31"/>
        <v>1</v>
      </c>
      <c r="AS214">
        <v>0.38</v>
      </c>
      <c r="AT214" s="39">
        <v>0.62</v>
      </c>
      <c r="AU214">
        <v>0</v>
      </c>
      <c r="AV214" s="17">
        <v>1</v>
      </c>
      <c r="AW214">
        <f t="shared" si="35"/>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29</v>
      </c>
      <c r="CZ214" s="33" t="s">
        <v>85</v>
      </c>
    </row>
    <row r="215" spans="1:104" x14ac:dyDescent="0.25">
      <c r="A215">
        <v>214</v>
      </c>
      <c r="B215">
        <v>16</v>
      </c>
      <c r="C215" s="24" t="s">
        <v>192</v>
      </c>
      <c r="D215" s="12">
        <v>0.1328910494906799</v>
      </c>
      <c r="E215" s="13">
        <v>1.4765672165631101</v>
      </c>
      <c r="F215" s="7">
        <v>0.09</v>
      </c>
      <c r="G215" s="7">
        <f t="shared" si="36"/>
        <v>-1.3436761670724302</v>
      </c>
      <c r="H215" s="15">
        <f t="shared" si="37"/>
        <v>1.6094582660537899</v>
      </c>
      <c r="I215" s="11">
        <f>IFERROR(F215/SQRT(F215^2+U215), "X")</f>
        <v>2.1873233617308667E-3</v>
      </c>
      <c r="J215" s="32">
        <f>IFERROR(SQRT((1-I215^2)/U215), "X")</f>
        <v>2.4303592908120744E-2</v>
      </c>
      <c r="K215" s="32">
        <f t="shared" si="38"/>
        <v>41.146179652550977</v>
      </c>
      <c r="L215" s="8">
        <v>0</v>
      </c>
      <c r="M215" s="9">
        <v>1</v>
      </c>
      <c r="N215" s="8">
        <v>0</v>
      </c>
      <c r="O215" s="9">
        <v>0</v>
      </c>
      <c r="P215" s="9">
        <v>1</v>
      </c>
      <c r="Q215" s="9">
        <v>0</v>
      </c>
      <c r="R215" s="9">
        <v>0</v>
      </c>
      <c r="S215" s="8">
        <v>1706</v>
      </c>
      <c r="T215" s="9">
        <v>12</v>
      </c>
      <c r="U215" s="9">
        <f t="shared" si="39"/>
        <v>1693</v>
      </c>
      <c r="V215" s="9">
        <f>COUNTIF(B:B,B215)</f>
        <v>48</v>
      </c>
      <c r="W215" s="7">
        <v>10.525</v>
      </c>
      <c r="X215" s="7">
        <f>BL215-W215-6</f>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31"/>
        <v>0</v>
      </c>
      <c r="AS215">
        <v>0.31</v>
      </c>
      <c r="AT215" s="39">
        <v>0.69</v>
      </c>
      <c r="AU215">
        <v>0</v>
      </c>
      <c r="AV215" s="17">
        <v>1</v>
      </c>
      <c r="AW215">
        <f t="shared" si="35"/>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29</v>
      </c>
      <c r="CZ215" s="33" t="s">
        <v>85</v>
      </c>
    </row>
    <row r="216" spans="1:104" x14ac:dyDescent="0.25">
      <c r="A216">
        <v>215</v>
      </c>
      <c r="B216">
        <v>16</v>
      </c>
      <c r="C216" s="24" t="s">
        <v>192</v>
      </c>
      <c r="D216" s="12">
        <v>4.9241971883431157</v>
      </c>
      <c r="E216" s="13">
        <v>1.7841294160663459</v>
      </c>
      <c r="F216" s="7">
        <v>2.76</v>
      </c>
      <c r="G216" s="7">
        <f t="shared" si="36"/>
        <v>3.1400677722767698</v>
      </c>
      <c r="H216" s="15">
        <f t="shared" si="37"/>
        <v>6.7083266044094616</v>
      </c>
      <c r="I216" s="11">
        <f>IFERROR(F216/SQRT(F216^2+U216), "X")</f>
        <v>6.692767639841693E-2</v>
      </c>
      <c r="J216" s="32">
        <f>IFERROR(SQRT((1-I216^2)/U216), "X")</f>
        <v>2.4249158115368458E-2</v>
      </c>
      <c r="K216" s="32">
        <f t="shared" si="38"/>
        <v>41.238545076178426</v>
      </c>
      <c r="L216" s="8">
        <v>0</v>
      </c>
      <c r="M216" s="9">
        <v>1</v>
      </c>
      <c r="N216" s="8">
        <v>0</v>
      </c>
      <c r="O216" s="9">
        <v>0</v>
      </c>
      <c r="P216" s="9">
        <v>1</v>
      </c>
      <c r="Q216" s="9">
        <v>0</v>
      </c>
      <c r="R216" s="9">
        <v>0</v>
      </c>
      <c r="S216" s="8">
        <v>1706</v>
      </c>
      <c r="T216" s="9">
        <v>12</v>
      </c>
      <c r="U216" s="9">
        <f t="shared" si="39"/>
        <v>1693</v>
      </c>
      <c r="V216" s="9">
        <f>COUNTIF(B:B,B216)</f>
        <v>48</v>
      </c>
      <c r="W216" s="7">
        <v>10.525</v>
      </c>
      <c r="X216" s="7">
        <f>BL216-W216-6</f>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31"/>
        <v>0</v>
      </c>
      <c r="AS216">
        <v>0.31</v>
      </c>
      <c r="AT216" s="39">
        <v>0.69</v>
      </c>
      <c r="AU216">
        <v>0</v>
      </c>
      <c r="AV216" s="17">
        <v>1</v>
      </c>
      <c r="AW216">
        <f t="shared" si="35"/>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29</v>
      </c>
      <c r="CZ216" s="33" t="s">
        <v>85</v>
      </c>
    </row>
    <row r="217" spans="1:104" x14ac:dyDescent="0.25">
      <c r="A217">
        <v>216</v>
      </c>
      <c r="B217">
        <v>16</v>
      </c>
      <c r="C217" s="24" t="s">
        <v>192</v>
      </c>
      <c r="D217" s="12">
        <v>4.9129527005763229</v>
      </c>
      <c r="E217" s="13">
        <v>1.403700771593235</v>
      </c>
      <c r="F217" s="7">
        <v>3.5</v>
      </c>
      <c r="G217" s="7">
        <f t="shared" si="36"/>
        <v>3.5092519289830877</v>
      </c>
      <c r="H217" s="15">
        <f t="shared" si="37"/>
        <v>6.3166534721695582</v>
      </c>
      <c r="I217" s="11">
        <f>IFERROR(F217/SQRT(F217^2+U217), "X")</f>
        <v>8.4756695340678367E-2</v>
      </c>
      <c r="J217" s="32">
        <f>IFERROR(SQRT((1-I217^2)/U217), "X")</f>
        <v>2.4216198668765246E-2</v>
      </c>
      <c r="K217" s="32">
        <f t="shared" si="38"/>
        <v>41.294672779911942</v>
      </c>
      <c r="L217" s="8">
        <v>0</v>
      </c>
      <c r="M217" s="9">
        <v>1</v>
      </c>
      <c r="N217" s="8">
        <v>0</v>
      </c>
      <c r="O217" s="9">
        <v>0</v>
      </c>
      <c r="P217" s="9">
        <v>1</v>
      </c>
      <c r="Q217" s="9">
        <v>0</v>
      </c>
      <c r="R217" s="9">
        <v>0</v>
      </c>
      <c r="S217" s="8">
        <v>1706</v>
      </c>
      <c r="T217" s="9">
        <v>12</v>
      </c>
      <c r="U217" s="9">
        <f t="shared" si="39"/>
        <v>1693</v>
      </c>
      <c r="V217" s="9">
        <f>COUNTIF(B:B,B217)</f>
        <v>48</v>
      </c>
      <c r="W217" s="7">
        <v>10.525</v>
      </c>
      <c r="X217" s="7">
        <f>BL217-W217-6</f>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31"/>
        <v>0</v>
      </c>
      <c r="AS217">
        <v>0.31</v>
      </c>
      <c r="AT217" s="39">
        <v>0.69</v>
      </c>
      <c r="AU217">
        <v>0</v>
      </c>
      <c r="AV217" s="17">
        <v>1</v>
      </c>
      <c r="AW217">
        <f t="shared" si="35"/>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29</v>
      </c>
      <c r="CZ217" s="33" t="s">
        <v>85</v>
      </c>
    </row>
    <row r="218" spans="1:104" x14ac:dyDescent="0.25">
      <c r="A218">
        <v>217</v>
      </c>
      <c r="B218">
        <v>16</v>
      </c>
      <c r="C218" s="24" t="s">
        <v>192</v>
      </c>
      <c r="D218" s="12">
        <v>12.98233754759994</v>
      </c>
      <c r="E218" s="13">
        <v>3.0618720631131939</v>
      </c>
      <c r="F218" s="7">
        <v>4.24</v>
      </c>
      <c r="G218" s="7">
        <f t="shared" si="36"/>
        <v>9.9204654844867459</v>
      </c>
      <c r="H218" s="15">
        <f t="shared" si="37"/>
        <v>16.044209610713132</v>
      </c>
      <c r="I218" s="11">
        <f>IFERROR(F218/SQRT(F218^2+U218), "X")</f>
        <v>0.10250468011579229</v>
      </c>
      <c r="J218" s="32">
        <f>IFERROR(SQRT((1-I218^2)/U218), "X")</f>
        <v>2.4175632102781199E-2</v>
      </c>
      <c r="K218" s="32">
        <f t="shared" si="38"/>
        <v>41.363964993699526</v>
      </c>
      <c r="L218" s="8">
        <v>0</v>
      </c>
      <c r="M218" s="9">
        <v>1</v>
      </c>
      <c r="N218" s="8">
        <v>0</v>
      </c>
      <c r="O218" s="9">
        <v>0</v>
      </c>
      <c r="P218" s="9">
        <v>1</v>
      </c>
      <c r="Q218" s="9">
        <v>0</v>
      </c>
      <c r="R218" s="9">
        <v>0</v>
      </c>
      <c r="S218" s="8">
        <v>1706</v>
      </c>
      <c r="T218" s="9">
        <v>12</v>
      </c>
      <c r="U218" s="9">
        <f t="shared" si="39"/>
        <v>1693</v>
      </c>
      <c r="V218" s="9">
        <f>COUNTIF(B:B,B218)</f>
        <v>48</v>
      </c>
      <c r="W218" s="7">
        <v>10.525</v>
      </c>
      <c r="X218" s="7">
        <f>BL218-W218-6</f>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31"/>
        <v>0</v>
      </c>
      <c r="AS218">
        <v>0.31</v>
      </c>
      <c r="AT218" s="39">
        <v>0.69</v>
      </c>
      <c r="AU218">
        <v>0</v>
      </c>
      <c r="AV218" s="17">
        <v>1</v>
      </c>
      <c r="AW218">
        <f t="shared" si="35"/>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29</v>
      </c>
      <c r="CZ218" s="33" t="s">
        <v>85</v>
      </c>
    </row>
    <row r="219" spans="1:104" x14ac:dyDescent="0.25">
      <c r="A219">
        <v>218</v>
      </c>
      <c r="B219">
        <v>16</v>
      </c>
      <c r="C219" s="24" t="s">
        <v>192</v>
      </c>
      <c r="D219" s="12">
        <v>0.54258653334493534</v>
      </c>
      <c r="E219" s="13">
        <v>1.427859298276146</v>
      </c>
      <c r="F219" s="7">
        <v>0.38</v>
      </c>
      <c r="G219" s="7">
        <f t="shared" si="36"/>
        <v>-0.88527276493121065</v>
      </c>
      <c r="H219" s="15">
        <f t="shared" si="37"/>
        <v>1.9704458316210813</v>
      </c>
      <c r="I219" s="11">
        <f>IFERROR(F219/SQRT(F219^2+U219), "X")</f>
        <v>9.2132532004612858E-3</v>
      </c>
      <c r="J219" s="32">
        <f>IFERROR(SQRT((1-I219^2)/U219), "X")</f>
        <v>2.4245403159108649E-2</v>
      </c>
      <c r="K219" s="32">
        <f t="shared" si="38"/>
        <v>41.244931809859985</v>
      </c>
      <c r="L219" s="8">
        <v>0</v>
      </c>
      <c r="M219" s="9">
        <v>1</v>
      </c>
      <c r="N219" s="8">
        <v>0</v>
      </c>
      <c r="O219" s="9">
        <v>0</v>
      </c>
      <c r="P219" s="9">
        <v>1</v>
      </c>
      <c r="Q219" s="9">
        <v>0</v>
      </c>
      <c r="R219" s="9">
        <v>0</v>
      </c>
      <c r="S219" s="8">
        <v>1714</v>
      </c>
      <c r="T219" s="9">
        <v>12</v>
      </c>
      <c r="U219" s="9">
        <f t="shared" si="39"/>
        <v>1701</v>
      </c>
      <c r="V219" s="9">
        <f>COUNTIF(B:B,B219)</f>
        <v>48</v>
      </c>
      <c r="W219" s="7">
        <v>10.525</v>
      </c>
      <c r="X219" s="7">
        <f>BL219-W219-6</f>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40">1-AQ219</f>
        <v>0</v>
      </c>
      <c r="AS219">
        <v>0.31</v>
      </c>
      <c r="AT219" s="39">
        <v>0.69</v>
      </c>
      <c r="AU219">
        <v>0</v>
      </c>
      <c r="AV219" s="17">
        <v>1</v>
      </c>
      <c r="AW219">
        <f t="shared" si="35"/>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29</v>
      </c>
      <c r="CZ219" s="33" t="s">
        <v>85</v>
      </c>
    </row>
    <row r="220" spans="1:104" x14ac:dyDescent="0.25">
      <c r="A220">
        <v>219</v>
      </c>
      <c r="B220">
        <v>16</v>
      </c>
      <c r="C220" s="24" t="s">
        <v>192</v>
      </c>
      <c r="D220" s="12">
        <v>5.1399585521526792</v>
      </c>
      <c r="E220" s="13">
        <v>1.581525708354671</v>
      </c>
      <c r="F220" s="7">
        <v>3.25</v>
      </c>
      <c r="G220" s="7">
        <f t="shared" si="36"/>
        <v>3.5584328437980082</v>
      </c>
      <c r="H220" s="15">
        <f t="shared" si="37"/>
        <v>6.7214842605073502</v>
      </c>
      <c r="I220" s="11">
        <f>IFERROR(F220/SQRT(F220^2+U220), "X")</f>
        <v>7.8557378008585005E-2</v>
      </c>
      <c r="J220" s="32">
        <f>IFERROR(SQRT((1-I220^2)/U220), "X")</f>
        <v>2.4171500925718459E-2</v>
      </c>
      <c r="K220" s="32">
        <f t="shared" si="38"/>
        <v>41.371034553175008</v>
      </c>
      <c r="L220" s="8">
        <v>0</v>
      </c>
      <c r="M220" s="9">
        <v>1</v>
      </c>
      <c r="N220" s="8">
        <v>0</v>
      </c>
      <c r="O220" s="9">
        <v>0</v>
      </c>
      <c r="P220" s="9">
        <v>1</v>
      </c>
      <c r="Q220" s="9">
        <v>0</v>
      </c>
      <c r="R220" s="9">
        <v>0</v>
      </c>
      <c r="S220" s="8">
        <v>1714</v>
      </c>
      <c r="T220" s="9">
        <v>12</v>
      </c>
      <c r="U220" s="9">
        <f t="shared" si="39"/>
        <v>1701</v>
      </c>
      <c r="V220" s="9">
        <f>COUNTIF(B:B,B220)</f>
        <v>48</v>
      </c>
      <c r="W220" s="7">
        <v>10.525</v>
      </c>
      <c r="X220" s="7">
        <f>BL220-W220-6</f>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40"/>
        <v>0</v>
      </c>
      <c r="AS220">
        <v>0.31</v>
      </c>
      <c r="AT220" s="39">
        <v>0.69</v>
      </c>
      <c r="AU220">
        <v>0</v>
      </c>
      <c r="AV220" s="17">
        <v>1</v>
      </c>
      <c r="AW220">
        <f t="shared" si="35"/>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29</v>
      </c>
      <c r="CZ220" s="33" t="s">
        <v>85</v>
      </c>
    </row>
    <row r="221" spans="1:104" x14ac:dyDescent="0.25">
      <c r="A221">
        <v>220</v>
      </c>
      <c r="B221">
        <v>16</v>
      </c>
      <c r="C221" s="24" t="s">
        <v>192</v>
      </c>
      <c r="D221" s="12">
        <v>5.1430632213731453</v>
      </c>
      <c r="E221" s="13">
        <v>1.315361437691341</v>
      </c>
      <c r="F221" s="7">
        <v>3.91</v>
      </c>
      <c r="G221" s="7">
        <f t="shared" si="36"/>
        <v>3.8277017836818041</v>
      </c>
      <c r="H221" s="15">
        <f t="shared" si="37"/>
        <v>6.4584246590644865</v>
      </c>
      <c r="I221" s="11">
        <f>IFERROR(F221/SQRT(F221^2+U221), "X")</f>
        <v>9.4380366995624174E-2</v>
      </c>
      <c r="J221" s="32">
        <f>IFERROR(SQRT((1-I221^2)/U221), "X")</f>
        <v>2.4138201277653239E-2</v>
      </c>
      <c r="K221" s="32">
        <f t="shared" si="38"/>
        <v>41.428107608241049</v>
      </c>
      <c r="L221" s="8">
        <v>0</v>
      </c>
      <c r="M221" s="9">
        <v>1</v>
      </c>
      <c r="N221" s="8">
        <v>0</v>
      </c>
      <c r="O221" s="9">
        <v>0</v>
      </c>
      <c r="P221" s="9">
        <v>1</v>
      </c>
      <c r="Q221" s="9">
        <v>0</v>
      </c>
      <c r="R221" s="9">
        <v>0</v>
      </c>
      <c r="S221" s="8">
        <v>1714</v>
      </c>
      <c r="T221" s="9">
        <v>12</v>
      </c>
      <c r="U221" s="9">
        <f t="shared" si="39"/>
        <v>1701</v>
      </c>
      <c r="V221" s="9">
        <f>COUNTIF(B:B,B221)</f>
        <v>48</v>
      </c>
      <c r="W221" s="7">
        <v>10.525</v>
      </c>
      <c r="X221" s="7">
        <f>BL221-W221-6</f>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40"/>
        <v>0</v>
      </c>
      <c r="AS221">
        <v>0.31</v>
      </c>
      <c r="AT221" s="39">
        <v>0.69</v>
      </c>
      <c r="AU221">
        <v>0</v>
      </c>
      <c r="AV221" s="17">
        <v>1</v>
      </c>
      <c r="AW221">
        <f t="shared" si="35"/>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29</v>
      </c>
      <c r="CZ221" s="33" t="s">
        <v>85</v>
      </c>
    </row>
    <row r="222" spans="1:104" s="50" customFormat="1" x14ac:dyDescent="0.25">
      <c r="A222" s="50">
        <v>221</v>
      </c>
      <c r="B222" s="50">
        <v>16</v>
      </c>
      <c r="C222" s="51" t="s">
        <v>192</v>
      </c>
      <c r="D222" s="52">
        <v>13.10872656044209</v>
      </c>
      <c r="E222" s="53">
        <v>2.9590804876844441</v>
      </c>
      <c r="F222" s="54">
        <v>4.43</v>
      </c>
      <c r="G222" s="54">
        <f t="shared" si="36"/>
        <v>10.149646072757646</v>
      </c>
      <c r="H222" s="55">
        <f t="shared" si="37"/>
        <v>16.067807048126532</v>
      </c>
      <c r="I222" s="56">
        <f>IFERROR(F222/SQRT(F222^2+U222), "X")</f>
        <v>0.10679738638220909</v>
      </c>
      <c r="J222" s="57">
        <f>IFERROR(SQRT((1-I222^2)/U222), "X")</f>
        <v>2.4107762163026882E-2</v>
      </c>
      <c r="K222" s="57">
        <f t="shared" si="38"/>
        <v>41.480415860981921</v>
      </c>
      <c r="L222" s="58">
        <v>0</v>
      </c>
      <c r="M222" s="59">
        <v>1</v>
      </c>
      <c r="N222" s="58">
        <v>0</v>
      </c>
      <c r="O222" s="59">
        <v>0</v>
      </c>
      <c r="P222" s="59">
        <v>1</v>
      </c>
      <c r="Q222" s="59">
        <v>0</v>
      </c>
      <c r="R222" s="59">
        <v>0</v>
      </c>
      <c r="S222" s="58">
        <v>1714</v>
      </c>
      <c r="T222" s="59">
        <v>12</v>
      </c>
      <c r="U222" s="59">
        <f t="shared" si="39"/>
        <v>1701</v>
      </c>
      <c r="V222" s="59">
        <f>COUNTIF(B:B,B222)</f>
        <v>48</v>
      </c>
      <c r="W222" s="54">
        <v>10.525</v>
      </c>
      <c r="X222" s="54">
        <f>BL222-W222-6</f>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40"/>
        <v>0</v>
      </c>
      <c r="AS222" s="50">
        <v>0.31</v>
      </c>
      <c r="AT222" s="65">
        <v>0.69</v>
      </c>
      <c r="AU222">
        <v>0</v>
      </c>
      <c r="AV222" s="64">
        <v>1</v>
      </c>
      <c r="AW222" s="50">
        <f t="shared" si="35"/>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29</v>
      </c>
      <c r="CU222" s="66"/>
      <c r="CZ222" s="33" t="s">
        <v>85</v>
      </c>
    </row>
    <row r="223" spans="1:104" x14ac:dyDescent="0.25">
      <c r="A223">
        <v>222</v>
      </c>
      <c r="B223">
        <v>17</v>
      </c>
      <c r="C223" s="24" t="s">
        <v>212</v>
      </c>
      <c r="D223" s="12">
        <v>8.8000000000000007</v>
      </c>
      <c r="E223" s="13">
        <f t="shared" ref="E223:E230" si="41">D223/F223</f>
        <v>4.1006523765144458E-2</v>
      </c>
      <c r="F223" s="7">
        <v>214.6</v>
      </c>
      <c r="G223" s="7">
        <f t="shared" si="36"/>
        <v>8.7589934762348562</v>
      </c>
      <c r="H223" s="15">
        <f t="shared" si="37"/>
        <v>8.8410065237651452</v>
      </c>
      <c r="I223" s="11">
        <f>IFERROR(F223/SQRT(F223^2+U223), "X")</f>
        <v>0.56729789934477026</v>
      </c>
      <c r="J223" s="32">
        <f>IFERROR(SQRT((1-I223^2)/U223), "X")</f>
        <v>2.6435130444770285E-3</v>
      </c>
      <c r="K223" s="32">
        <f t="shared" si="38"/>
        <v>378.28449611370542</v>
      </c>
      <c r="L223" s="8">
        <v>1</v>
      </c>
      <c r="M223" s="9">
        <v>0</v>
      </c>
      <c r="N223" s="8">
        <v>0</v>
      </c>
      <c r="O223" s="9">
        <v>0</v>
      </c>
      <c r="P223" s="9">
        <v>0</v>
      </c>
      <c r="Q223" s="9">
        <v>1</v>
      </c>
      <c r="R223" s="9">
        <v>0</v>
      </c>
      <c r="S223" s="8">
        <v>97050</v>
      </c>
      <c r="T223" s="9">
        <v>3</v>
      </c>
      <c r="U223" s="9">
        <f t="shared" si="39"/>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40"/>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42</v>
      </c>
      <c r="CZ223" s="33" t="s">
        <v>85</v>
      </c>
    </row>
    <row r="224" spans="1:104" x14ac:dyDescent="0.25">
      <c r="A224">
        <v>223</v>
      </c>
      <c r="B224">
        <v>17</v>
      </c>
      <c r="C224" s="24" t="s">
        <v>212</v>
      </c>
      <c r="D224" s="12">
        <v>8.31</v>
      </c>
      <c r="E224" s="13">
        <f t="shared" si="41"/>
        <v>4.5559210526315792E-2</v>
      </c>
      <c r="F224" s="7">
        <v>182.4</v>
      </c>
      <c r="G224" s="7">
        <f t="shared" si="36"/>
        <v>8.2644407894736851</v>
      </c>
      <c r="H224" s="15">
        <f t="shared" si="37"/>
        <v>8.3555592105263159</v>
      </c>
      <c r="I224" s="11">
        <f>IFERROR(F224/SQRT(F224^2+U224), "X")</f>
        <v>0.57113962349685266</v>
      </c>
      <c r="J224" s="32">
        <f>IFERROR(SQRT((1-I224^2)/U224), "X")</f>
        <v>3.1312479358380075E-3</v>
      </c>
      <c r="K224" s="32">
        <f t="shared" si="38"/>
        <v>319.36148797248552</v>
      </c>
      <c r="L224" s="8">
        <v>1</v>
      </c>
      <c r="M224" s="9">
        <v>0</v>
      </c>
      <c r="N224" s="8">
        <v>0</v>
      </c>
      <c r="O224" s="9">
        <v>0</v>
      </c>
      <c r="P224" s="9">
        <v>0</v>
      </c>
      <c r="Q224" s="9">
        <v>1</v>
      </c>
      <c r="R224" s="9">
        <v>0</v>
      </c>
      <c r="S224" s="8">
        <v>68726</v>
      </c>
      <c r="T224" s="9">
        <v>3</v>
      </c>
      <c r="U224" s="9">
        <f t="shared" si="39"/>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42</v>
      </c>
      <c r="CZ224" s="33" t="s">
        <v>85</v>
      </c>
    </row>
    <row r="225" spans="1:104" x14ac:dyDescent="0.25">
      <c r="A225">
        <v>224</v>
      </c>
      <c r="B225">
        <v>17</v>
      </c>
      <c r="C225" s="24" t="s">
        <v>212</v>
      </c>
      <c r="D225" s="12">
        <v>10.3</v>
      </c>
      <c r="E225" s="13">
        <f t="shared" si="41"/>
        <v>8.45648604269294E-2</v>
      </c>
      <c r="F225" s="7">
        <v>121.8</v>
      </c>
      <c r="G225" s="7">
        <f t="shared" si="36"/>
        <v>10.215435139573071</v>
      </c>
      <c r="H225" s="15">
        <f t="shared" si="37"/>
        <v>10.384564860426931</v>
      </c>
      <c r="I225" s="11">
        <f>IFERROR(F225/SQRT(F225^2+U225), "X")</f>
        <v>0.58631434535014559</v>
      </c>
      <c r="J225" s="32">
        <f>IFERROR(SQRT((1-I225^2)/U225), "X")</f>
        <v>4.8137466777516055E-3</v>
      </c>
      <c r="K225" s="32">
        <f t="shared" si="38"/>
        <v>207.73839317757324</v>
      </c>
      <c r="L225" s="8">
        <v>1</v>
      </c>
      <c r="M225" s="9">
        <v>0</v>
      </c>
      <c r="N225" s="8">
        <v>0</v>
      </c>
      <c r="O225" s="9">
        <v>0</v>
      </c>
      <c r="P225" s="9">
        <v>0</v>
      </c>
      <c r="Q225" s="9">
        <v>1</v>
      </c>
      <c r="R225" s="9">
        <v>0</v>
      </c>
      <c r="S225" s="8">
        <v>28324</v>
      </c>
      <c r="T225" s="9">
        <v>3</v>
      </c>
      <c r="U225" s="9">
        <f t="shared" si="39"/>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42</v>
      </c>
      <c r="CZ225" s="33" t="s">
        <v>85</v>
      </c>
    </row>
    <row r="226" spans="1:104" x14ac:dyDescent="0.25">
      <c r="A226">
        <v>225</v>
      </c>
      <c r="B226">
        <v>17</v>
      </c>
      <c r="C226" s="24" t="s">
        <v>212</v>
      </c>
      <c r="D226" s="12">
        <v>13.4</v>
      </c>
      <c r="E226" s="13">
        <f t="shared" si="41"/>
        <v>0.30044843049327352</v>
      </c>
      <c r="F226" s="7">
        <v>44.6</v>
      </c>
      <c r="G226" s="7">
        <f t="shared" si="36"/>
        <v>13.099551569506726</v>
      </c>
      <c r="H226" s="15">
        <f t="shared" si="37"/>
        <v>13.700448430493275</v>
      </c>
      <c r="I226" s="11">
        <f>IFERROR(F226/SQRT(F226^2+U226), "X")</f>
        <v>0.2561815851402216</v>
      </c>
      <c r="J226" s="32">
        <f>IFERROR(SQRT((1-I226^2)/U226), "X")</f>
        <v>5.7439817296013806E-3</v>
      </c>
      <c r="K226" s="32">
        <f t="shared" si="38"/>
        <v>174.09526127956499</v>
      </c>
      <c r="L226" s="8">
        <v>1</v>
      </c>
      <c r="M226" s="9">
        <v>0</v>
      </c>
      <c r="N226" s="8">
        <v>0</v>
      </c>
      <c r="O226" s="9">
        <v>0</v>
      </c>
      <c r="P226" s="9">
        <v>0</v>
      </c>
      <c r="Q226" s="9">
        <v>1</v>
      </c>
      <c r="R226" s="9">
        <v>0</v>
      </c>
      <c r="S226" s="8">
        <v>28324</v>
      </c>
      <c r="T226" s="9">
        <v>3</v>
      </c>
      <c r="U226" s="9">
        <f t="shared" si="39"/>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42</v>
      </c>
      <c r="CZ226" s="33" t="s">
        <v>85</v>
      </c>
    </row>
    <row r="227" spans="1:104" x14ac:dyDescent="0.25">
      <c r="A227">
        <v>226</v>
      </c>
      <c r="B227">
        <v>17</v>
      </c>
      <c r="C227" s="24" t="s">
        <v>212</v>
      </c>
      <c r="D227" s="12">
        <v>7.9</v>
      </c>
      <c r="E227" s="13">
        <f t="shared" si="41"/>
        <v>8.856502242152467E-2</v>
      </c>
      <c r="F227" s="7">
        <v>89.2</v>
      </c>
      <c r="G227" s="7">
        <f t="shared" si="36"/>
        <v>7.8114349775784753</v>
      </c>
      <c r="H227" s="15">
        <f t="shared" si="37"/>
        <v>7.9885650224215254</v>
      </c>
      <c r="I227" s="11">
        <f>IFERROR(F227/SQRT(F227^2+U227), "X")</f>
        <v>0.50802802585012474</v>
      </c>
      <c r="J227" s="32">
        <f>IFERROR(SQRT((1-I227^2)/U227), "X")</f>
        <v>5.6953814557188873E-3</v>
      </c>
      <c r="K227" s="32">
        <f t="shared" si="38"/>
        <v>175.58086456103354</v>
      </c>
      <c r="L227" s="8">
        <v>1</v>
      </c>
      <c r="M227" s="9">
        <v>0</v>
      </c>
      <c r="N227" s="8">
        <v>0</v>
      </c>
      <c r="O227" s="9">
        <v>0</v>
      </c>
      <c r="P227" s="9">
        <v>0</v>
      </c>
      <c r="Q227" s="9">
        <v>1</v>
      </c>
      <c r="R227" s="9">
        <v>0</v>
      </c>
      <c r="S227" s="8">
        <v>22876</v>
      </c>
      <c r="T227" s="9">
        <v>3</v>
      </c>
      <c r="U227" s="9">
        <f t="shared" si="39"/>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42</v>
      </c>
      <c r="CZ227" s="33" t="s">
        <v>85</v>
      </c>
    </row>
    <row r="228" spans="1:104" x14ac:dyDescent="0.25">
      <c r="A228">
        <v>227</v>
      </c>
      <c r="B228">
        <v>17</v>
      </c>
      <c r="C228" s="24" t="s">
        <v>212</v>
      </c>
      <c r="D228" s="12">
        <v>6.5</v>
      </c>
      <c r="E228" s="13">
        <f t="shared" si="41"/>
        <v>5.2208835341365459E-2</v>
      </c>
      <c r="F228" s="7">
        <v>124.5</v>
      </c>
      <c r="G228" s="7">
        <f t="shared" si="36"/>
        <v>6.4477911646586348</v>
      </c>
      <c r="H228" s="15">
        <f t="shared" si="37"/>
        <v>6.5522088353413652</v>
      </c>
      <c r="I228" s="11">
        <f>IFERROR(F228/SQRT(F228^2+U228), "X")</f>
        <v>0.41575771597427358</v>
      </c>
      <c r="J228" s="32">
        <f>IFERROR(SQRT((1-I228^2)/U228), "X")</f>
        <v>3.3394194054158521E-3</v>
      </c>
      <c r="K228" s="32">
        <f t="shared" si="38"/>
        <v>299.4532517773016</v>
      </c>
      <c r="L228" s="8">
        <v>1</v>
      </c>
      <c r="M228" s="9">
        <v>0</v>
      </c>
      <c r="N228" s="8">
        <v>0</v>
      </c>
      <c r="O228" s="9">
        <v>0</v>
      </c>
      <c r="P228" s="9">
        <v>0</v>
      </c>
      <c r="Q228" s="9">
        <v>1</v>
      </c>
      <c r="R228" s="9">
        <v>0</v>
      </c>
      <c r="S228" s="8">
        <v>74176</v>
      </c>
      <c r="T228" s="9">
        <v>3</v>
      </c>
      <c r="U228" s="9">
        <f t="shared" si="39"/>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42</v>
      </c>
      <c r="CZ228" s="33" t="s">
        <v>85</v>
      </c>
    </row>
    <row r="229" spans="1:104" x14ac:dyDescent="0.25">
      <c r="A229">
        <v>228</v>
      </c>
      <c r="B229">
        <v>17</v>
      </c>
      <c r="C229" s="24" t="s">
        <v>212</v>
      </c>
      <c r="D229" s="12">
        <v>11.2</v>
      </c>
      <c r="E229" s="13">
        <f t="shared" si="41"/>
        <v>0.86821705426356577</v>
      </c>
      <c r="F229" s="7">
        <v>12.9</v>
      </c>
      <c r="G229" s="7">
        <f t="shared" si="36"/>
        <v>10.331782945736434</v>
      </c>
      <c r="H229" s="15">
        <f t="shared" si="37"/>
        <v>12.068217054263565</v>
      </c>
      <c r="I229" s="11">
        <f>IFERROR(F229/SQRT(F229^2+U229), "X")</f>
        <v>7.6431230218154844E-2</v>
      </c>
      <c r="J229" s="32">
        <f>IFERROR(SQRT((1-I229^2)/U229), "X")</f>
        <v>5.924901567298824E-3</v>
      </c>
      <c r="K229" s="32">
        <f t="shared" si="38"/>
        <v>168.77917525571689</v>
      </c>
      <c r="L229" s="8">
        <v>1</v>
      </c>
      <c r="M229" s="9">
        <v>0</v>
      </c>
      <c r="N229" s="8">
        <v>0</v>
      </c>
      <c r="O229" s="9">
        <v>0</v>
      </c>
      <c r="P229" s="9">
        <v>0</v>
      </c>
      <c r="Q229" s="9">
        <v>1</v>
      </c>
      <c r="R229" s="9">
        <v>0</v>
      </c>
      <c r="S229" s="8">
        <v>28324</v>
      </c>
      <c r="T229" s="9">
        <v>3</v>
      </c>
      <c r="U229" s="9">
        <f t="shared" si="39"/>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42</v>
      </c>
      <c r="CZ229" s="33" t="s">
        <v>85</v>
      </c>
    </row>
    <row r="230" spans="1:104" s="50" customFormat="1" x14ac:dyDescent="0.25">
      <c r="A230" s="50">
        <v>229</v>
      </c>
      <c r="B230" s="50">
        <v>17</v>
      </c>
      <c r="C230" s="51" t="s">
        <v>212</v>
      </c>
      <c r="D230" s="52">
        <v>18</v>
      </c>
      <c r="E230" s="53">
        <f t="shared" si="41"/>
        <v>1.0843373493975903</v>
      </c>
      <c r="F230" s="54">
        <v>16.600000000000001</v>
      </c>
      <c r="G230" s="54">
        <f t="shared" si="36"/>
        <v>16.91566265060241</v>
      </c>
      <c r="H230" s="55">
        <f t="shared" si="37"/>
        <v>19.08433734939759</v>
      </c>
      <c r="I230" s="56">
        <f>IFERROR(F230/SQRT(F230^2+U230), "X")</f>
        <v>6.3196237365657243E-2</v>
      </c>
      <c r="J230" s="57">
        <f>IFERROR(SQRT((1-I230^2)/U230), "X")</f>
        <v>3.8070022509432066E-3</v>
      </c>
      <c r="K230" s="57">
        <f t="shared" si="38"/>
        <v>262.67386622958901</v>
      </c>
      <c r="L230" s="58">
        <v>1</v>
      </c>
      <c r="M230" s="59">
        <v>0</v>
      </c>
      <c r="N230" s="58">
        <v>0</v>
      </c>
      <c r="O230" s="59">
        <v>0</v>
      </c>
      <c r="P230" s="59">
        <v>0</v>
      </c>
      <c r="Q230" s="59">
        <v>1</v>
      </c>
      <c r="R230" s="59">
        <v>0</v>
      </c>
      <c r="S230" s="58">
        <v>68726</v>
      </c>
      <c r="T230" s="59">
        <v>3</v>
      </c>
      <c r="U230" s="59">
        <f t="shared" si="39"/>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42</v>
      </c>
      <c r="CU230" s="66"/>
      <c r="CZ230" s="33" t="s">
        <v>85</v>
      </c>
    </row>
    <row r="231" spans="1:104" x14ac:dyDescent="0.25">
      <c r="A231">
        <v>230</v>
      </c>
      <c r="B231">
        <v>18</v>
      </c>
      <c r="C231" s="77" t="s">
        <v>213</v>
      </c>
      <c r="D231" s="12">
        <v>8.4182424365889972</v>
      </c>
      <c r="E231" s="13">
        <v>0.49021893707044362</v>
      </c>
      <c r="F231" s="7">
        <v>17.172413793103448</v>
      </c>
      <c r="G231" s="7">
        <f t="shared" si="36"/>
        <v>7.9280234995185532</v>
      </c>
      <c r="H231" s="15">
        <f t="shared" si="37"/>
        <v>8.9084613736594402</v>
      </c>
      <c r="I231" s="11">
        <f>IFERROR(F231/SQRT(F231^2+U231), "X")</f>
        <v>0.27491202321058933</v>
      </c>
      <c r="J231" s="32">
        <f>IFERROR(SQRT((1-I231^2)/U231), "X")</f>
        <v>1.6008933078528294E-2</v>
      </c>
      <c r="K231" s="32">
        <f t="shared" si="38"/>
        <v>62.465124633523068</v>
      </c>
      <c r="L231" s="8">
        <v>1</v>
      </c>
      <c r="M231" s="9">
        <v>0</v>
      </c>
      <c r="N231" s="8">
        <v>1</v>
      </c>
      <c r="O231" s="9">
        <v>0</v>
      </c>
      <c r="P231" s="9">
        <v>0</v>
      </c>
      <c r="Q231" s="9">
        <v>0</v>
      </c>
      <c r="R231" s="9">
        <v>0</v>
      </c>
      <c r="S231" s="8">
        <v>3614</v>
      </c>
      <c r="T231" s="9">
        <v>6</v>
      </c>
      <c r="U231" s="9">
        <f t="shared" si="39"/>
        <v>3607</v>
      </c>
      <c r="V231" s="9">
        <f>COUNTIF(B:B,B231)</f>
        <v>48</v>
      </c>
      <c r="W231" s="7">
        <v>17</v>
      </c>
      <c r="X231" s="7">
        <f>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40</v>
      </c>
      <c r="CZ231" s="33" t="s">
        <v>85</v>
      </c>
    </row>
    <row r="232" spans="1:104" x14ac:dyDescent="0.25">
      <c r="A232">
        <v>231</v>
      </c>
      <c r="B232">
        <v>18</v>
      </c>
      <c r="C232" s="24" t="s">
        <v>213</v>
      </c>
      <c r="D232" s="12">
        <v>7.8938142421918212</v>
      </c>
      <c r="E232" s="13">
        <v>0.83255072085616866</v>
      </c>
      <c r="F232" s="7">
        <v>9.481481481481481</v>
      </c>
      <c r="G232" s="7">
        <f t="shared" si="36"/>
        <v>7.0612635213356523</v>
      </c>
      <c r="H232" s="15">
        <f t="shared" si="37"/>
        <v>8.72636496304799</v>
      </c>
      <c r="I232" s="11">
        <f>IFERROR(F232/SQRT(F232^2+U232), "X")</f>
        <v>0.15593996707303245</v>
      </c>
      <c r="J232" s="32">
        <f>IFERROR(SQRT((1-I232^2)/U232), "X")</f>
        <v>1.644679340223389E-2</v>
      </c>
      <c r="K232" s="32">
        <f t="shared" si="38"/>
        <v>60.802125711883434</v>
      </c>
      <c r="L232" s="8">
        <v>1</v>
      </c>
      <c r="M232" s="9">
        <v>0</v>
      </c>
      <c r="N232" s="8">
        <v>1</v>
      </c>
      <c r="O232" s="9">
        <v>0</v>
      </c>
      <c r="P232" s="9">
        <v>0</v>
      </c>
      <c r="Q232" s="9">
        <v>0</v>
      </c>
      <c r="R232" s="9">
        <v>0</v>
      </c>
      <c r="S232" s="8">
        <v>3614</v>
      </c>
      <c r="T232" s="9">
        <v>6</v>
      </c>
      <c r="U232" s="9">
        <f t="shared" si="39"/>
        <v>3607</v>
      </c>
      <c r="V232" s="9">
        <f>COUNTIF(B:B,B232)</f>
        <v>48</v>
      </c>
      <c r="W232" s="7">
        <v>12</v>
      </c>
      <c r="X232" s="7">
        <f>BL232-W232-6</f>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40</v>
      </c>
      <c r="CZ232" s="33" t="s">
        <v>85</v>
      </c>
    </row>
    <row r="233" spans="1:104" x14ac:dyDescent="0.25">
      <c r="A233">
        <v>232</v>
      </c>
      <c r="B233">
        <v>18</v>
      </c>
      <c r="C233" s="24" t="s">
        <v>213</v>
      </c>
      <c r="D233" s="12">
        <v>7.8365153390935971</v>
      </c>
      <c r="E233" s="13">
        <v>1.9128502008811139</v>
      </c>
      <c r="F233" s="7">
        <v>4.096774193548387</v>
      </c>
      <c r="G233" s="7">
        <f t="shared" si="36"/>
        <v>5.923665138212483</v>
      </c>
      <c r="H233" s="15">
        <f t="shared" si="37"/>
        <v>9.7493655399747112</v>
      </c>
      <c r="I233" s="11">
        <f>IFERROR(F233/SQRT(F233^2+U233), "X")</f>
        <v>6.8055135339707112E-2</v>
      </c>
      <c r="J233" s="32">
        <f>IFERROR(SQRT((1-I233^2)/U233), "X")</f>
        <v>1.6611883429377326E-2</v>
      </c>
      <c r="K233" s="32">
        <f t="shared" si="38"/>
        <v>60.19787005196217</v>
      </c>
      <c r="L233" s="8">
        <v>1</v>
      </c>
      <c r="M233" s="9">
        <v>0</v>
      </c>
      <c r="N233" s="8">
        <v>1</v>
      </c>
      <c r="O233" s="9">
        <v>0</v>
      </c>
      <c r="P233" s="9">
        <v>0</v>
      </c>
      <c r="Q233" s="9">
        <v>0</v>
      </c>
      <c r="R233" s="9">
        <v>0</v>
      </c>
      <c r="S233" s="8">
        <v>3614</v>
      </c>
      <c r="T233" s="9">
        <v>6</v>
      </c>
      <c r="U233" s="9">
        <f t="shared" si="39"/>
        <v>3607</v>
      </c>
      <c r="V233" s="9">
        <f>COUNTIF(B:B,B233)</f>
        <v>48</v>
      </c>
      <c r="W233" s="7">
        <v>9</v>
      </c>
      <c r="X233" s="7">
        <f>BL233-W233-6</f>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40</v>
      </c>
      <c r="CZ233" s="33" t="s">
        <v>85</v>
      </c>
    </row>
    <row r="234" spans="1:104" x14ac:dyDescent="0.25">
      <c r="A234">
        <v>233</v>
      </c>
      <c r="B234">
        <v>18</v>
      </c>
      <c r="C234" s="24" t="s">
        <v>213</v>
      </c>
      <c r="D234" s="12">
        <v>8.4037635041231731</v>
      </c>
      <c r="E234" s="13">
        <v>0.49036044591463179</v>
      </c>
      <c r="F234" s="7">
        <v>17.137931034482762</v>
      </c>
      <c r="G234" s="7">
        <f t="shared" si="36"/>
        <v>7.9134030582085408</v>
      </c>
      <c r="H234" s="15">
        <f t="shared" si="37"/>
        <v>8.8941239500378053</v>
      </c>
      <c r="I234" s="11">
        <f>IFERROR(F234/SQRT(F234^2+U234), "X")</f>
        <v>0.27440159564256944</v>
      </c>
      <c r="J234" s="32">
        <f>IFERROR(SQRT((1-I234^2)/U234), "X")</f>
        <v>1.6011360711538254E-2</v>
      </c>
      <c r="K234" s="32">
        <f t="shared" si="38"/>
        <v>62.455653708392866</v>
      </c>
      <c r="L234" s="8">
        <v>1</v>
      </c>
      <c r="M234" s="9">
        <v>0</v>
      </c>
      <c r="N234" s="8">
        <v>1</v>
      </c>
      <c r="O234" s="9">
        <v>0</v>
      </c>
      <c r="P234" s="9">
        <v>0</v>
      </c>
      <c r="Q234" s="9">
        <v>0</v>
      </c>
      <c r="R234" s="9">
        <v>0</v>
      </c>
      <c r="S234" s="8">
        <v>3614</v>
      </c>
      <c r="T234" s="9">
        <v>6</v>
      </c>
      <c r="U234" s="9">
        <f t="shared" si="39"/>
        <v>3607</v>
      </c>
      <c r="V234" s="9">
        <f>COUNTIF(B:B,B234)</f>
        <v>48</v>
      </c>
      <c r="W234" s="7">
        <v>17</v>
      </c>
      <c r="X234" s="7">
        <f>BL234-W234-6</f>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40</v>
      </c>
      <c r="CZ234" s="33" t="s">
        <v>85</v>
      </c>
    </row>
    <row r="235" spans="1:104" x14ac:dyDescent="0.25">
      <c r="A235">
        <v>234</v>
      </c>
      <c r="B235">
        <v>18</v>
      </c>
      <c r="C235" s="24" t="s">
        <v>213</v>
      </c>
      <c r="D235" s="12">
        <v>7.5779135902474204</v>
      </c>
      <c r="E235" s="13">
        <v>0.83511700790481769</v>
      </c>
      <c r="F235" s="7">
        <v>9.0740740740740744</v>
      </c>
      <c r="G235" s="7">
        <f t="shared" si="36"/>
        <v>6.7427965823426028</v>
      </c>
      <c r="H235" s="15">
        <f t="shared" si="37"/>
        <v>8.413030598152238</v>
      </c>
      <c r="I235" s="11">
        <f>IFERROR(F235/SQRT(F235^2+U235), "X")</f>
        <v>0.14939224351455971</v>
      </c>
      <c r="J235" s="32">
        <f>IFERROR(SQRT((1-I235^2)/U235), "X")</f>
        <v>1.6463634999563725E-2</v>
      </c>
      <c r="K235" s="32">
        <f t="shared" si="38"/>
        <v>60.739927727169565</v>
      </c>
      <c r="L235" s="8">
        <v>1</v>
      </c>
      <c r="M235" s="9">
        <v>0</v>
      </c>
      <c r="N235" s="8">
        <v>1</v>
      </c>
      <c r="O235" s="9">
        <v>0</v>
      </c>
      <c r="P235" s="9">
        <v>0</v>
      </c>
      <c r="Q235" s="9">
        <v>0</v>
      </c>
      <c r="R235" s="9">
        <v>0</v>
      </c>
      <c r="S235" s="8">
        <v>3614</v>
      </c>
      <c r="T235" s="9">
        <v>6</v>
      </c>
      <c r="U235" s="9">
        <f t="shared" si="39"/>
        <v>3607</v>
      </c>
      <c r="V235" s="9">
        <f>COUNTIF(B:B,B235)</f>
        <v>48</v>
      </c>
      <c r="W235" s="7">
        <v>12</v>
      </c>
      <c r="X235" s="7">
        <f>BL235-W235-6</f>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40</v>
      </c>
      <c r="CZ235" s="33" t="s">
        <v>85</v>
      </c>
    </row>
    <row r="236" spans="1:104" x14ac:dyDescent="0.25">
      <c r="A236">
        <v>235</v>
      </c>
      <c r="B236">
        <v>18</v>
      </c>
      <c r="C236" s="24" t="s">
        <v>213</v>
      </c>
      <c r="D236" s="12">
        <v>8.2932132831999397</v>
      </c>
      <c r="E236" s="13">
        <v>1.935083099413319</v>
      </c>
      <c r="F236" s="7">
        <v>4.2857142857142856</v>
      </c>
      <c r="G236" s="7">
        <f t="shared" si="36"/>
        <v>6.3581301837866206</v>
      </c>
      <c r="H236" s="15">
        <f t="shared" si="37"/>
        <v>10.228296382613259</v>
      </c>
      <c r="I236" s="11">
        <f>IFERROR(F236/SQRT(F236^2+U236), "X")</f>
        <v>7.1178233468594559E-2</v>
      </c>
      <c r="J236" s="32">
        <f>IFERROR(SQRT((1-I236^2)/U236), "X")</f>
        <v>1.6608254476005398E-2</v>
      </c>
      <c r="K236" s="32">
        <f t="shared" si="38"/>
        <v>60.21102346695973</v>
      </c>
      <c r="L236" s="8">
        <v>1</v>
      </c>
      <c r="M236" s="9">
        <v>0</v>
      </c>
      <c r="N236" s="8">
        <v>1</v>
      </c>
      <c r="O236" s="9">
        <v>0</v>
      </c>
      <c r="P236" s="9">
        <v>0</v>
      </c>
      <c r="Q236" s="9">
        <v>0</v>
      </c>
      <c r="R236" s="9">
        <v>0</v>
      </c>
      <c r="S236" s="8">
        <v>3614</v>
      </c>
      <c r="T236" s="9">
        <v>6</v>
      </c>
      <c r="U236" s="9">
        <f t="shared" si="39"/>
        <v>3607</v>
      </c>
      <c r="V236" s="9">
        <f>COUNTIF(B:B,B236)</f>
        <v>48</v>
      </c>
      <c r="W236" s="7">
        <v>9</v>
      </c>
      <c r="X236" s="7">
        <f>BL236-W236-6</f>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40</v>
      </c>
      <c r="CZ236" s="33" t="s">
        <v>85</v>
      </c>
    </row>
    <row r="237" spans="1:104" x14ac:dyDescent="0.25">
      <c r="A237">
        <v>236</v>
      </c>
      <c r="B237">
        <v>18</v>
      </c>
      <c r="C237" s="24" t="s">
        <v>213</v>
      </c>
      <c r="D237" s="12">
        <v>8.0245670900269026</v>
      </c>
      <c r="E237" s="13">
        <v>0.47704432806953989</v>
      </c>
      <c r="F237" s="7">
        <v>16.821428571428569</v>
      </c>
      <c r="G237" s="7">
        <f t="shared" si="36"/>
        <v>7.5475227619573628</v>
      </c>
      <c r="H237" s="15">
        <f t="shared" si="37"/>
        <v>8.5016114180964433</v>
      </c>
      <c r="I237" s="11">
        <f>IFERROR(F237/SQRT(F237^2+U237), "X")</f>
        <v>0.27001834234929567</v>
      </c>
      <c r="J237" s="32">
        <f>IFERROR(SQRT((1-I237^2)/U237), "X")</f>
        <v>1.6052045829682123E-2</v>
      </c>
      <c r="K237" s="32">
        <f t="shared" si="38"/>
        <v>62.297355154000513</v>
      </c>
      <c r="L237" s="8">
        <v>1</v>
      </c>
      <c r="M237" s="9">
        <v>0</v>
      </c>
      <c r="N237" s="8">
        <v>1</v>
      </c>
      <c r="O237" s="9">
        <v>0</v>
      </c>
      <c r="P237" s="9">
        <v>0</v>
      </c>
      <c r="Q237" s="9">
        <v>0</v>
      </c>
      <c r="R237" s="9">
        <v>0</v>
      </c>
      <c r="S237" s="8">
        <v>3611</v>
      </c>
      <c r="T237" s="9">
        <v>12</v>
      </c>
      <c r="U237" s="9">
        <f t="shared" si="39"/>
        <v>3598</v>
      </c>
      <c r="V237" s="9">
        <f>COUNTIF(B:B,B237)</f>
        <v>48</v>
      </c>
      <c r="W237" s="7">
        <v>17</v>
      </c>
      <c r="X237" s="7">
        <f>BL237-W237-6</f>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40</v>
      </c>
      <c r="CZ237" s="33" t="s">
        <v>85</v>
      </c>
    </row>
    <row r="238" spans="1:104" x14ac:dyDescent="0.25">
      <c r="A238">
        <v>237</v>
      </c>
      <c r="B238">
        <v>18</v>
      </c>
      <c r="C238" s="24" t="s">
        <v>213</v>
      </c>
      <c r="D238" s="12">
        <v>6.7360659488777896</v>
      </c>
      <c r="E238" s="13">
        <v>0.87319373411378753</v>
      </c>
      <c r="F238" s="7">
        <v>7.7142857142857144</v>
      </c>
      <c r="G238" s="7">
        <f t="shared" si="36"/>
        <v>5.8628722147640024</v>
      </c>
      <c r="H238" s="15">
        <f t="shared" si="37"/>
        <v>7.6092596829915768</v>
      </c>
      <c r="I238" s="11">
        <f>IFERROR(F238/SQRT(F238^2+U238), "X")</f>
        <v>0.12755660349884759</v>
      </c>
      <c r="J238" s="32">
        <f>IFERROR(SQRT((1-I238^2)/U238), "X")</f>
        <v>1.6535115268369132E-2</v>
      </c>
      <c r="K238" s="32">
        <f t="shared" si="38"/>
        <v>60.4773528197261</v>
      </c>
      <c r="L238" s="8">
        <v>1</v>
      </c>
      <c r="M238" s="9">
        <v>0</v>
      </c>
      <c r="N238" s="8">
        <v>1</v>
      </c>
      <c r="O238" s="9">
        <v>0</v>
      </c>
      <c r="P238" s="9">
        <v>0</v>
      </c>
      <c r="Q238" s="9">
        <v>0</v>
      </c>
      <c r="R238" s="9">
        <v>0</v>
      </c>
      <c r="S238" s="8">
        <v>3611</v>
      </c>
      <c r="T238" s="9">
        <v>12</v>
      </c>
      <c r="U238" s="9">
        <f t="shared" si="39"/>
        <v>3598</v>
      </c>
      <c r="V238" s="9">
        <f>COUNTIF(B:B,B238)</f>
        <v>48</v>
      </c>
      <c r="W238" s="7">
        <v>12</v>
      </c>
      <c r="X238" s="7">
        <f>BL238-W238-6</f>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40</v>
      </c>
      <c r="CZ238" s="33" t="s">
        <v>85</v>
      </c>
    </row>
    <row r="239" spans="1:104" x14ac:dyDescent="0.25">
      <c r="A239">
        <v>238</v>
      </c>
      <c r="B239">
        <v>18</v>
      </c>
      <c r="C239" s="24" t="s">
        <v>213</v>
      </c>
      <c r="D239" s="12">
        <v>7.4914361304784016</v>
      </c>
      <c r="E239" s="13">
        <v>1.950249901736113</v>
      </c>
      <c r="F239" s="7">
        <v>3.8412698412698409</v>
      </c>
      <c r="G239" s="7">
        <f t="shared" si="36"/>
        <v>5.5411862287422888</v>
      </c>
      <c r="H239" s="15">
        <f t="shared" si="37"/>
        <v>9.4416860322145144</v>
      </c>
      <c r="I239" s="11">
        <f>IFERROR(F239/SQRT(F239^2+U239), "X")</f>
        <v>6.3908046110112735E-2</v>
      </c>
      <c r="J239" s="32">
        <f>IFERROR(SQRT((1-I239^2)/U239), "X")</f>
        <v>1.6637218615442571E-2</v>
      </c>
      <c r="K239" s="32">
        <f t="shared" si="38"/>
        <v>60.106200628499629</v>
      </c>
      <c r="L239" s="8">
        <v>1</v>
      </c>
      <c r="M239" s="9">
        <v>0</v>
      </c>
      <c r="N239" s="8">
        <v>1</v>
      </c>
      <c r="O239" s="9">
        <v>0</v>
      </c>
      <c r="P239" s="9">
        <v>0</v>
      </c>
      <c r="Q239" s="9">
        <v>0</v>
      </c>
      <c r="R239" s="9">
        <v>0</v>
      </c>
      <c r="S239" s="8">
        <v>3611</v>
      </c>
      <c r="T239" s="9">
        <v>12</v>
      </c>
      <c r="U239" s="9">
        <f t="shared" si="39"/>
        <v>3598</v>
      </c>
      <c r="V239" s="9">
        <f>COUNTIF(B:B,B239)</f>
        <v>48</v>
      </c>
      <c r="W239" s="7">
        <v>9</v>
      </c>
      <c r="X239" s="7">
        <f>BL239-W239-6</f>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40</v>
      </c>
      <c r="CZ239" s="33" t="s">
        <v>85</v>
      </c>
    </row>
    <row r="240" spans="1:104" x14ac:dyDescent="0.25">
      <c r="A240">
        <v>239</v>
      </c>
      <c r="B240">
        <v>18</v>
      </c>
      <c r="C240" s="24" t="s">
        <v>213</v>
      </c>
      <c r="D240" s="12">
        <v>7.264909054577684</v>
      </c>
      <c r="E240" s="13">
        <v>0.51892207532697743</v>
      </c>
      <c r="F240" s="7">
        <v>14</v>
      </c>
      <c r="G240" s="7">
        <f t="shared" si="36"/>
        <v>6.7459869792507066</v>
      </c>
      <c r="H240" s="15">
        <f t="shared" si="37"/>
        <v>7.7838311299046614</v>
      </c>
      <c r="I240" s="11">
        <f>IFERROR(F240/SQRT(F240^2+U240), "X")</f>
        <v>0.22737941430131367</v>
      </c>
      <c r="J240" s="32">
        <f>IFERROR(SQRT((1-I240^2)/U240), "X")</f>
        <v>1.6241386735808119E-2</v>
      </c>
      <c r="K240" s="32">
        <f t="shared" si="38"/>
        <v>61.571097115448573</v>
      </c>
      <c r="L240" s="8">
        <v>1</v>
      </c>
      <c r="M240" s="9">
        <v>0</v>
      </c>
      <c r="N240" s="8">
        <v>1</v>
      </c>
      <c r="O240" s="9">
        <v>0</v>
      </c>
      <c r="P240" s="9">
        <v>0</v>
      </c>
      <c r="Q240" s="9">
        <v>0</v>
      </c>
      <c r="R240" s="9">
        <v>0</v>
      </c>
      <c r="S240" s="8">
        <v>3611</v>
      </c>
      <c r="T240" s="9">
        <v>15</v>
      </c>
      <c r="U240" s="9">
        <f t="shared" si="39"/>
        <v>3595</v>
      </c>
      <c r="V240" s="9">
        <f>COUNTIF(B:B,B240)</f>
        <v>48</v>
      </c>
      <c r="W240" s="7">
        <v>17</v>
      </c>
      <c r="X240" s="7">
        <f>BL240-W240-6</f>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40</v>
      </c>
      <c r="CZ240" s="33" t="s">
        <v>85</v>
      </c>
    </row>
    <row r="241" spans="1:104" x14ac:dyDescent="0.25">
      <c r="A241">
        <v>240</v>
      </c>
      <c r="B241">
        <v>18</v>
      </c>
      <c r="C241" s="24" t="s">
        <v>213</v>
      </c>
      <c r="D241" s="12">
        <v>6.5308601525300158</v>
      </c>
      <c r="E241" s="13">
        <v>0.90619590633191616</v>
      </c>
      <c r="F241" s="7">
        <v>7.206896551724137</v>
      </c>
      <c r="G241" s="7">
        <f t="shared" si="36"/>
        <v>5.6246642461980993</v>
      </c>
      <c r="H241" s="15">
        <f t="shared" si="37"/>
        <v>7.4370560588619323</v>
      </c>
      <c r="I241" s="11">
        <f>IFERROR(F241/SQRT(F241^2+U241), "X")</f>
        <v>0.11933944596542113</v>
      </c>
      <c r="J241" s="32">
        <f>IFERROR(SQRT((1-I241^2)/U241), "X")</f>
        <v>1.6559061880369444E-2</v>
      </c>
      <c r="K241" s="32">
        <f t="shared" si="38"/>
        <v>60.389894501541008</v>
      </c>
      <c r="L241" s="8">
        <v>1</v>
      </c>
      <c r="M241" s="9">
        <v>0</v>
      </c>
      <c r="N241" s="8">
        <v>1</v>
      </c>
      <c r="O241" s="9">
        <v>0</v>
      </c>
      <c r="P241" s="9">
        <v>0</v>
      </c>
      <c r="Q241" s="9">
        <v>0</v>
      </c>
      <c r="R241" s="9">
        <v>0</v>
      </c>
      <c r="S241" s="8">
        <v>3611</v>
      </c>
      <c r="T241" s="9">
        <v>15</v>
      </c>
      <c r="U241" s="9">
        <f t="shared" si="39"/>
        <v>3595</v>
      </c>
      <c r="V241" s="9">
        <f>COUNTIF(B:B,B241)</f>
        <v>48</v>
      </c>
      <c r="W241" s="7">
        <v>12</v>
      </c>
      <c r="X241" s="7">
        <f>BL241-W241-6</f>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40</v>
      </c>
      <c r="CZ241" s="33" t="s">
        <v>85</v>
      </c>
    </row>
    <row r="242" spans="1:104" x14ac:dyDescent="0.25">
      <c r="A242">
        <v>241</v>
      </c>
      <c r="B242">
        <v>18</v>
      </c>
      <c r="C242" s="24" t="s">
        <v>213</v>
      </c>
      <c r="D242" s="12">
        <v>7.2601466882732391</v>
      </c>
      <c r="E242" s="13">
        <v>1.98568114551063</v>
      </c>
      <c r="F242" s="7">
        <v>3.65625</v>
      </c>
      <c r="G242" s="7">
        <f t="shared" si="36"/>
        <v>5.2744655427626093</v>
      </c>
      <c r="H242" s="15">
        <f t="shared" si="37"/>
        <v>9.2458278337838689</v>
      </c>
      <c r="I242" s="11">
        <f>IFERROR(F242/SQRT(F242^2+U242), "X")</f>
        <v>6.0866798928885767E-2</v>
      </c>
      <c r="J242" s="32">
        <f>IFERROR(SQRT((1-I242^2)/U242), "X")</f>
        <v>1.6647329621575595E-2</v>
      </c>
      <c r="K242" s="32">
        <f t="shared" si="38"/>
        <v>60.069694223147991</v>
      </c>
      <c r="L242" s="8">
        <v>1</v>
      </c>
      <c r="M242" s="9">
        <v>0</v>
      </c>
      <c r="N242" s="8">
        <v>1</v>
      </c>
      <c r="O242" s="9">
        <v>0</v>
      </c>
      <c r="P242" s="9">
        <v>0</v>
      </c>
      <c r="Q242" s="9">
        <v>0</v>
      </c>
      <c r="R242" s="9">
        <v>0</v>
      </c>
      <c r="S242" s="8">
        <v>3611</v>
      </c>
      <c r="T242" s="9">
        <v>15</v>
      </c>
      <c r="U242" s="9">
        <f t="shared" si="39"/>
        <v>3595</v>
      </c>
      <c r="V242" s="9">
        <f>COUNTIF(B:B,B242)</f>
        <v>48</v>
      </c>
      <c r="W242" s="7">
        <v>9</v>
      </c>
      <c r="X242" s="7">
        <f>BL242-W242-6</f>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40</v>
      </c>
      <c r="CZ242" s="33" t="s">
        <v>85</v>
      </c>
    </row>
    <row r="243" spans="1:104" x14ac:dyDescent="0.25">
      <c r="A243">
        <v>242</v>
      </c>
      <c r="B243">
        <v>18</v>
      </c>
      <c r="C243" s="24" t="s">
        <v>213</v>
      </c>
      <c r="D243" s="12">
        <v>9.6</v>
      </c>
      <c r="E243" s="13">
        <v>0.4</v>
      </c>
      <c r="F243" s="7">
        <f t="shared" ref="F243:F254" si="42">D243/E243</f>
        <v>23.999999999999996</v>
      </c>
      <c r="G243" s="7">
        <f t="shared" si="36"/>
        <v>9.1999999999999993</v>
      </c>
      <c r="H243" s="15">
        <f t="shared" si="37"/>
        <v>10</v>
      </c>
      <c r="I243" s="11">
        <f>IFERROR(F243/SQRT(F243^2+U243), "X")</f>
        <v>0.37112415986742592</v>
      </c>
      <c r="J243" s="32">
        <f>IFERROR(SQRT((1-I243^2)/U243), "X")</f>
        <v>1.5463506661142748E-2</v>
      </c>
      <c r="K243" s="32">
        <f t="shared" si="38"/>
        <v>64.668384856898967</v>
      </c>
      <c r="L243" s="8">
        <v>1</v>
      </c>
      <c r="M243" s="9">
        <v>0</v>
      </c>
      <c r="N243" s="8">
        <v>1</v>
      </c>
      <c r="O243" s="9">
        <v>0</v>
      </c>
      <c r="P243" s="9">
        <v>0</v>
      </c>
      <c r="Q243" s="9">
        <v>0</v>
      </c>
      <c r="R243" s="9">
        <v>0</v>
      </c>
      <c r="S243" s="8">
        <v>3613</v>
      </c>
      <c r="T243" s="9">
        <v>6</v>
      </c>
      <c r="U243" s="9">
        <f t="shared" si="39"/>
        <v>3606</v>
      </c>
      <c r="V243" s="9">
        <f>COUNTIF(B:B,B243)</f>
        <v>48</v>
      </c>
      <c r="W243" s="7">
        <v>10.967499999999999</v>
      </c>
      <c r="X243" s="7">
        <f>BL243-W243-6</f>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40</v>
      </c>
      <c r="CZ243" s="33" t="s">
        <v>85</v>
      </c>
    </row>
    <row r="244" spans="1:104" x14ac:dyDescent="0.25">
      <c r="A244">
        <v>243</v>
      </c>
      <c r="B244">
        <v>18</v>
      </c>
      <c r="C244" s="24" t="s">
        <v>213</v>
      </c>
      <c r="D244" s="12">
        <v>9.6</v>
      </c>
      <c r="E244" s="13">
        <v>0.4</v>
      </c>
      <c r="F244" s="7">
        <f t="shared" si="42"/>
        <v>23.999999999999996</v>
      </c>
      <c r="G244" s="7">
        <f t="shared" si="36"/>
        <v>9.1999999999999993</v>
      </c>
      <c r="H244" s="15">
        <f t="shared" si="37"/>
        <v>10</v>
      </c>
      <c r="I244" s="11">
        <f>IFERROR(F244/SQRT(F244^2+U244), "X")</f>
        <v>0.37112415986742592</v>
      </c>
      <c r="J244" s="32">
        <f>IFERROR(SQRT((1-I244^2)/U244), "X")</f>
        <v>1.5463506661142748E-2</v>
      </c>
      <c r="K244" s="32">
        <f t="shared" si="38"/>
        <v>64.668384856898967</v>
      </c>
      <c r="L244" s="8">
        <v>1</v>
      </c>
      <c r="M244" s="9">
        <v>0</v>
      </c>
      <c r="N244" s="8">
        <v>1</v>
      </c>
      <c r="O244" s="9">
        <v>0</v>
      </c>
      <c r="P244" s="9">
        <v>0</v>
      </c>
      <c r="Q244" s="9">
        <v>0</v>
      </c>
      <c r="R244" s="9">
        <v>0</v>
      </c>
      <c r="S244" s="8">
        <v>3613</v>
      </c>
      <c r="T244" s="9">
        <v>6</v>
      </c>
      <c r="U244" s="9">
        <f t="shared" si="39"/>
        <v>3606</v>
      </c>
      <c r="V244" s="9">
        <f>COUNTIF(B:B,B244)</f>
        <v>48</v>
      </c>
      <c r="W244" s="7">
        <v>10.967499999999999</v>
      </c>
      <c r="X244" s="7">
        <f>BL244-W244-6</f>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40</v>
      </c>
      <c r="CZ244" s="33" t="s">
        <v>85</v>
      </c>
    </row>
    <row r="245" spans="1:104" x14ac:dyDescent="0.25">
      <c r="A245">
        <v>244</v>
      </c>
      <c r="B245">
        <v>18</v>
      </c>
      <c r="C245" s="24" t="s">
        <v>213</v>
      </c>
      <c r="D245" s="12">
        <v>8.9</v>
      </c>
      <c r="E245" s="13">
        <v>0.4</v>
      </c>
      <c r="F245" s="7">
        <f t="shared" si="42"/>
        <v>22.25</v>
      </c>
      <c r="G245" s="7">
        <f t="shared" si="36"/>
        <v>8.5</v>
      </c>
      <c r="H245" s="15">
        <f t="shared" si="37"/>
        <v>9.3000000000000007</v>
      </c>
      <c r="I245" s="11">
        <f>IFERROR(F245/SQRT(F245^2+U245), "X")</f>
        <v>0.34782347219477794</v>
      </c>
      <c r="J245" s="32">
        <f>IFERROR(SQRT((1-I245^2)/U245), "X")</f>
        <v>1.5632515604259684E-2</v>
      </c>
      <c r="K245" s="32">
        <f t="shared" si="38"/>
        <v>63.969230884855875</v>
      </c>
      <c r="L245" s="8">
        <v>1</v>
      </c>
      <c r="M245" s="9">
        <v>0</v>
      </c>
      <c r="N245" s="8">
        <v>1</v>
      </c>
      <c r="O245" s="9">
        <v>0</v>
      </c>
      <c r="P245" s="9">
        <v>0</v>
      </c>
      <c r="Q245" s="9">
        <v>0</v>
      </c>
      <c r="R245" s="9">
        <v>0</v>
      </c>
      <c r="S245" s="8">
        <v>3610</v>
      </c>
      <c r="T245" s="9">
        <v>12</v>
      </c>
      <c r="U245" s="9">
        <f t="shared" si="39"/>
        <v>3597</v>
      </c>
      <c r="V245" s="9">
        <f>COUNTIF(B:B,B245)</f>
        <v>48</v>
      </c>
      <c r="W245" s="7">
        <v>10.967499999999999</v>
      </c>
      <c r="X245" s="7">
        <f>BL245-W245-6</f>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40</v>
      </c>
      <c r="CZ245" s="33" t="s">
        <v>85</v>
      </c>
    </row>
    <row r="246" spans="1:104" x14ac:dyDescent="0.25">
      <c r="A246">
        <v>245</v>
      </c>
      <c r="B246">
        <v>18</v>
      </c>
      <c r="C246" s="24" t="s">
        <v>213</v>
      </c>
      <c r="D246" s="12">
        <v>8.3000000000000007</v>
      </c>
      <c r="E246" s="13">
        <v>0.4</v>
      </c>
      <c r="F246" s="7">
        <f t="shared" si="42"/>
        <v>20.75</v>
      </c>
      <c r="G246" s="7">
        <f t="shared" si="36"/>
        <v>7.9</v>
      </c>
      <c r="H246" s="15">
        <f t="shared" si="37"/>
        <v>8.7000000000000011</v>
      </c>
      <c r="I246" s="11">
        <f>IFERROR(F246/SQRT(F246^2+U246), "X")</f>
        <v>0.32708359535466042</v>
      </c>
      <c r="J246" s="32">
        <f>IFERROR(SQRT((1-I246^2)/U246), "X")</f>
        <v>1.5763064836369176E-2</v>
      </c>
      <c r="K246" s="32">
        <f t="shared" si="38"/>
        <v>63.439439625520023</v>
      </c>
      <c r="L246" s="8">
        <v>1</v>
      </c>
      <c r="M246" s="9">
        <v>0</v>
      </c>
      <c r="N246" s="8">
        <v>1</v>
      </c>
      <c r="O246" s="9">
        <v>0</v>
      </c>
      <c r="P246" s="9">
        <v>0</v>
      </c>
      <c r="Q246" s="9">
        <v>0</v>
      </c>
      <c r="R246" s="9">
        <v>0</v>
      </c>
      <c r="S246" s="8">
        <v>3610</v>
      </c>
      <c r="T246" s="9">
        <v>15</v>
      </c>
      <c r="U246" s="9">
        <f t="shared" si="39"/>
        <v>3594</v>
      </c>
      <c r="V246" s="9">
        <f>COUNTIF(B:B,B246)</f>
        <v>48</v>
      </c>
      <c r="W246" s="7">
        <v>10.967499999999999</v>
      </c>
      <c r="X246" s="7">
        <f>BL246-W246-6</f>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40</v>
      </c>
      <c r="CZ246" s="33" t="s">
        <v>85</v>
      </c>
    </row>
    <row r="247" spans="1:104" x14ac:dyDescent="0.25">
      <c r="A247">
        <v>246</v>
      </c>
      <c r="B247">
        <v>18</v>
      </c>
      <c r="C247" s="24" t="s">
        <v>213</v>
      </c>
      <c r="D247" s="12">
        <v>13.5</v>
      </c>
      <c r="E247" s="13">
        <v>0.7</v>
      </c>
      <c r="F247" s="7">
        <f t="shared" si="42"/>
        <v>19.285714285714288</v>
      </c>
      <c r="G247" s="7">
        <f t="shared" si="36"/>
        <v>12.8</v>
      </c>
      <c r="H247" s="15">
        <f t="shared" si="37"/>
        <v>14.2</v>
      </c>
      <c r="I247" s="11">
        <f>IFERROR(F247/SQRT(F247^2+U247), "X")</f>
        <v>0.30573988659797846</v>
      </c>
      <c r="J247" s="32">
        <f>IFERROR(SQRT((1-I247^2)/U247), "X")</f>
        <v>1.5853179305080366E-2</v>
      </c>
      <c r="K247" s="32">
        <f t="shared" si="38"/>
        <v>63.078829852100171</v>
      </c>
      <c r="L247" s="8">
        <v>1</v>
      </c>
      <c r="M247" s="9">
        <v>0</v>
      </c>
      <c r="N247" s="8">
        <v>1</v>
      </c>
      <c r="O247" s="9">
        <v>0</v>
      </c>
      <c r="P247" s="9">
        <v>0</v>
      </c>
      <c r="Q247" s="9">
        <v>0</v>
      </c>
      <c r="R247" s="9">
        <v>0</v>
      </c>
      <c r="S247" s="8">
        <v>3613</v>
      </c>
      <c r="T247" s="9">
        <v>5</v>
      </c>
      <c r="U247" s="9">
        <f t="shared" si="39"/>
        <v>3607</v>
      </c>
      <c r="V247" s="9">
        <f>COUNTIF(B:B,B247)</f>
        <v>48</v>
      </c>
      <c r="W247" s="7">
        <v>17</v>
      </c>
      <c r="X247" s="7">
        <f>BL247-W247-6</f>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40</v>
      </c>
      <c r="CZ247" s="33" t="s">
        <v>85</v>
      </c>
    </row>
    <row r="248" spans="1:104" x14ac:dyDescent="0.25">
      <c r="A248">
        <v>247</v>
      </c>
      <c r="B248">
        <v>18</v>
      </c>
      <c r="C248" s="24" t="s">
        <v>213</v>
      </c>
      <c r="D248" s="12">
        <v>6.3</v>
      </c>
      <c r="E248" s="13">
        <v>0.7</v>
      </c>
      <c r="F248" s="7">
        <f t="shared" si="42"/>
        <v>9</v>
      </c>
      <c r="G248" s="7">
        <f t="shared" si="36"/>
        <v>5.6</v>
      </c>
      <c r="H248" s="15">
        <f t="shared" si="37"/>
        <v>7</v>
      </c>
      <c r="I248" s="11">
        <f>IFERROR(F248/SQRT(F248^2+U248), "X")</f>
        <v>0.14819960743622645</v>
      </c>
      <c r="J248" s="32">
        <f>IFERROR(SQRT((1-I248^2)/U248), "X")</f>
        <v>1.6466623048469606E-2</v>
      </c>
      <c r="K248" s="32">
        <f t="shared" si="38"/>
        <v>60.728905802755904</v>
      </c>
      <c r="L248" s="8">
        <v>1</v>
      </c>
      <c r="M248" s="9">
        <v>0</v>
      </c>
      <c r="N248" s="8">
        <v>1</v>
      </c>
      <c r="O248" s="9">
        <v>0</v>
      </c>
      <c r="P248" s="9">
        <v>0</v>
      </c>
      <c r="Q248" s="9">
        <v>0</v>
      </c>
      <c r="R248" s="9">
        <v>0</v>
      </c>
      <c r="S248" s="8">
        <v>3613</v>
      </c>
      <c r="T248" s="9">
        <v>5</v>
      </c>
      <c r="U248" s="9">
        <f t="shared" si="39"/>
        <v>3607</v>
      </c>
      <c r="V248" s="9">
        <f>COUNTIF(B:B,B248)</f>
        <v>48</v>
      </c>
      <c r="W248" s="7">
        <v>7</v>
      </c>
      <c r="X248" s="7">
        <f>BL248-W248-6</f>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40</v>
      </c>
      <c r="CZ248" s="33" t="s">
        <v>85</v>
      </c>
    </row>
    <row r="249" spans="1:104" x14ac:dyDescent="0.25">
      <c r="A249">
        <v>248</v>
      </c>
      <c r="B249">
        <v>18</v>
      </c>
      <c r="C249" s="24" t="s">
        <v>213</v>
      </c>
      <c r="D249" s="12">
        <v>13.5</v>
      </c>
      <c r="E249" s="13">
        <v>0.7</v>
      </c>
      <c r="F249" s="7">
        <f t="shared" si="42"/>
        <v>19.285714285714288</v>
      </c>
      <c r="G249" s="7">
        <f t="shared" si="36"/>
        <v>12.8</v>
      </c>
      <c r="H249" s="15">
        <f t="shared" si="37"/>
        <v>14.2</v>
      </c>
      <c r="I249" s="11">
        <f>IFERROR(F249/SQRT(F249^2+U249), "X")</f>
        <v>0.30573988659797846</v>
      </c>
      <c r="J249" s="32">
        <f>IFERROR(SQRT((1-I249^2)/U249), "X")</f>
        <v>1.5853179305080366E-2</v>
      </c>
      <c r="K249" s="32">
        <f t="shared" si="38"/>
        <v>63.078829852100171</v>
      </c>
      <c r="L249" s="8">
        <v>1</v>
      </c>
      <c r="M249" s="9">
        <v>0</v>
      </c>
      <c r="N249" s="8">
        <v>1</v>
      </c>
      <c r="O249" s="9">
        <v>0</v>
      </c>
      <c r="P249" s="9">
        <v>0</v>
      </c>
      <c r="Q249" s="9">
        <v>0</v>
      </c>
      <c r="R249" s="9">
        <v>0</v>
      </c>
      <c r="S249" s="8">
        <v>3613</v>
      </c>
      <c r="T249" s="9">
        <v>5</v>
      </c>
      <c r="U249" s="9">
        <f t="shared" si="39"/>
        <v>3607</v>
      </c>
      <c r="V249" s="9">
        <f>COUNTIF(B:B,B249)</f>
        <v>48</v>
      </c>
      <c r="W249" s="7">
        <v>17</v>
      </c>
      <c r="X249" s="7">
        <f>BL249-W249-6</f>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40</v>
      </c>
      <c r="CZ249" s="33" t="s">
        <v>85</v>
      </c>
    </row>
    <row r="250" spans="1:104" x14ac:dyDescent="0.25">
      <c r="A250">
        <v>249</v>
      </c>
      <c r="B250">
        <v>18</v>
      </c>
      <c r="C250" s="24" t="s">
        <v>213</v>
      </c>
      <c r="D250" s="12">
        <v>6.2</v>
      </c>
      <c r="E250" s="13">
        <v>0.8</v>
      </c>
      <c r="F250" s="7">
        <f t="shared" si="42"/>
        <v>7.75</v>
      </c>
      <c r="G250" s="7">
        <f t="shared" si="36"/>
        <v>5.4</v>
      </c>
      <c r="H250" s="15">
        <f t="shared" si="37"/>
        <v>7</v>
      </c>
      <c r="I250" s="11">
        <f>IFERROR(F250/SQRT(F250^2+U250), "X")</f>
        <v>0.12803251186248216</v>
      </c>
      <c r="J250" s="32">
        <f>IFERROR(SQRT((1-I250^2)/U250), "X")</f>
        <v>1.652032411128802E-2</v>
      </c>
      <c r="K250" s="32">
        <f t="shared" si="38"/>
        <v>60.531500064016249</v>
      </c>
      <c r="L250" s="8">
        <v>1</v>
      </c>
      <c r="M250" s="9">
        <v>0</v>
      </c>
      <c r="N250" s="8">
        <v>1</v>
      </c>
      <c r="O250" s="9">
        <v>0</v>
      </c>
      <c r="P250" s="9">
        <v>0</v>
      </c>
      <c r="Q250" s="9">
        <v>0</v>
      </c>
      <c r="R250" s="9">
        <v>0</v>
      </c>
      <c r="S250" s="8">
        <v>3610</v>
      </c>
      <c r="T250" s="9">
        <v>5</v>
      </c>
      <c r="U250" s="9">
        <f t="shared" si="39"/>
        <v>3604</v>
      </c>
      <c r="V250" s="9">
        <f>COUNTIF(B:B,B250)</f>
        <v>48</v>
      </c>
      <c r="W250" s="7">
        <v>7</v>
      </c>
      <c r="X250" s="7">
        <f>BL250-W250-6</f>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40</v>
      </c>
      <c r="CZ250" s="33" t="s">
        <v>85</v>
      </c>
    </row>
    <row r="251" spans="1:104" x14ac:dyDescent="0.25">
      <c r="A251">
        <v>250</v>
      </c>
      <c r="B251">
        <v>18</v>
      </c>
      <c r="C251" s="24" t="s">
        <v>213</v>
      </c>
      <c r="D251" s="12">
        <v>12.9</v>
      </c>
      <c r="E251" s="13">
        <v>0.7</v>
      </c>
      <c r="F251" s="7">
        <f t="shared" si="42"/>
        <v>18.428571428571431</v>
      </c>
      <c r="G251" s="7">
        <f t="shared" si="36"/>
        <v>12.200000000000001</v>
      </c>
      <c r="H251" s="15">
        <f t="shared" si="37"/>
        <v>13.6</v>
      </c>
      <c r="I251" s="11">
        <f>IFERROR(F251/SQRT(F251^2+U251), "X")</f>
        <v>0.2936805581146279</v>
      </c>
      <c r="J251" s="32">
        <f>IFERROR(SQRT((1-I251^2)/U251), "X")</f>
        <v>1.5936154316297638E-2</v>
      </c>
      <c r="K251" s="32">
        <f t="shared" si="38"/>
        <v>62.750396372437024</v>
      </c>
      <c r="L251" s="8">
        <v>1</v>
      </c>
      <c r="M251" s="9">
        <v>0</v>
      </c>
      <c r="N251" s="8">
        <v>1</v>
      </c>
      <c r="O251" s="9">
        <v>0</v>
      </c>
      <c r="P251" s="9">
        <v>0</v>
      </c>
      <c r="Q251" s="9">
        <v>0</v>
      </c>
      <c r="R251" s="9">
        <v>0</v>
      </c>
      <c r="S251" s="8">
        <v>3610</v>
      </c>
      <c r="T251" s="9">
        <v>11</v>
      </c>
      <c r="U251" s="9">
        <f t="shared" si="39"/>
        <v>3598</v>
      </c>
      <c r="V251" s="9">
        <f>COUNTIF(B:B,B251)</f>
        <v>48</v>
      </c>
      <c r="W251" s="7">
        <v>17</v>
      </c>
      <c r="X251" s="7">
        <f>BL251-W251-6</f>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40</v>
      </c>
      <c r="CZ251" s="33" t="s">
        <v>85</v>
      </c>
    </row>
    <row r="252" spans="1:104" x14ac:dyDescent="0.25">
      <c r="A252">
        <v>251</v>
      </c>
      <c r="B252">
        <v>18</v>
      </c>
      <c r="C252" s="24" t="s">
        <v>213</v>
      </c>
      <c r="D252" s="12">
        <v>5.4</v>
      </c>
      <c r="E252" s="13">
        <v>0.7</v>
      </c>
      <c r="F252" s="7">
        <f t="shared" si="42"/>
        <v>7.7142857142857153</v>
      </c>
      <c r="G252" s="7">
        <f t="shared" si="36"/>
        <v>4.7</v>
      </c>
      <c r="H252" s="15">
        <f t="shared" si="37"/>
        <v>6.1000000000000005</v>
      </c>
      <c r="I252" s="11">
        <f>IFERROR(F252/SQRT(F252^2+U252), "X")</f>
        <v>0.12755660349884759</v>
      </c>
      <c r="J252" s="32">
        <f>IFERROR(SQRT((1-I252^2)/U252), "X")</f>
        <v>1.6535115268369132E-2</v>
      </c>
      <c r="K252" s="32">
        <f t="shared" si="38"/>
        <v>60.4773528197261</v>
      </c>
      <c r="L252" s="8">
        <v>1</v>
      </c>
      <c r="M252" s="9">
        <v>0</v>
      </c>
      <c r="N252" s="8">
        <v>1</v>
      </c>
      <c r="O252" s="9">
        <v>0</v>
      </c>
      <c r="P252" s="9">
        <v>0</v>
      </c>
      <c r="Q252" s="9">
        <v>0</v>
      </c>
      <c r="R252" s="9">
        <v>0</v>
      </c>
      <c r="S252" s="8">
        <v>3610</v>
      </c>
      <c r="T252" s="9">
        <v>11</v>
      </c>
      <c r="U252" s="9">
        <f t="shared" si="39"/>
        <v>3598</v>
      </c>
      <c r="V252" s="9">
        <f>COUNTIF(B:B,B252)</f>
        <v>48</v>
      </c>
      <c r="W252" s="7">
        <v>7</v>
      </c>
      <c r="X252" s="7">
        <f>BL252-W252-6</f>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40</v>
      </c>
      <c r="CZ252" s="33" t="s">
        <v>85</v>
      </c>
    </row>
    <row r="253" spans="1:104" x14ac:dyDescent="0.25">
      <c r="A253">
        <v>252</v>
      </c>
      <c r="B253">
        <v>18</v>
      </c>
      <c r="C253" s="24" t="s">
        <v>213</v>
      </c>
      <c r="D253" s="12">
        <v>11.9</v>
      </c>
      <c r="E253" s="13">
        <v>0.7</v>
      </c>
      <c r="F253" s="7">
        <f t="shared" si="42"/>
        <v>17</v>
      </c>
      <c r="G253" s="7">
        <f t="shared" si="36"/>
        <v>11.200000000000001</v>
      </c>
      <c r="H253" s="15">
        <f t="shared" si="37"/>
        <v>12.6</v>
      </c>
      <c r="I253" s="11">
        <f>IFERROR(F253/SQRT(F253^2+U253), "X")</f>
        <v>0.27277798111741397</v>
      </c>
      <c r="J253" s="32">
        <f>IFERROR(SQRT((1-I253^2)/U253), "X")</f>
        <v>1.6045763595141999E-2</v>
      </c>
      <c r="K253" s="32">
        <f t="shared" si="38"/>
        <v>62.321745803531535</v>
      </c>
      <c r="L253" s="8">
        <v>1</v>
      </c>
      <c r="M253" s="9">
        <v>0</v>
      </c>
      <c r="N253" s="8">
        <v>1</v>
      </c>
      <c r="O253" s="9">
        <v>0</v>
      </c>
      <c r="P253" s="9">
        <v>0</v>
      </c>
      <c r="Q253" s="9">
        <v>0</v>
      </c>
      <c r="R253" s="9">
        <v>0</v>
      </c>
      <c r="S253" s="8">
        <v>3610</v>
      </c>
      <c r="T253" s="9">
        <v>14</v>
      </c>
      <c r="U253" s="9">
        <f t="shared" si="39"/>
        <v>3595</v>
      </c>
      <c r="V253" s="9">
        <f>COUNTIF(B:B,B253)</f>
        <v>48</v>
      </c>
      <c r="W253" s="7">
        <v>17</v>
      </c>
      <c r="X253" s="7">
        <f>BL253-W253-6</f>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40</v>
      </c>
      <c r="CZ253" s="33" t="s">
        <v>85</v>
      </c>
    </row>
    <row r="254" spans="1:104" x14ac:dyDescent="0.25">
      <c r="A254">
        <v>253</v>
      </c>
      <c r="B254">
        <v>18</v>
      </c>
      <c r="C254" s="24" t="s">
        <v>213</v>
      </c>
      <c r="D254" s="12">
        <v>5.3</v>
      </c>
      <c r="E254" s="13">
        <v>0.8</v>
      </c>
      <c r="F254" s="7">
        <f t="shared" si="42"/>
        <v>6.6249999999999991</v>
      </c>
      <c r="G254" s="7">
        <f t="shared" si="36"/>
        <v>4.5</v>
      </c>
      <c r="H254" s="15">
        <f t="shared" si="37"/>
        <v>6.1</v>
      </c>
      <c r="I254" s="11">
        <f>IFERROR(F254/SQRT(F254^2+U254), "X")</f>
        <v>0.10982504289539416</v>
      </c>
      <c r="J254" s="32">
        <f>IFERROR(SQRT((1-I254^2)/U254), "X")</f>
        <v>1.6577364965342515E-2</v>
      </c>
      <c r="K254" s="32">
        <f t="shared" si="38"/>
        <v>60.323217959588334</v>
      </c>
      <c r="L254" s="8">
        <v>1</v>
      </c>
      <c r="M254" s="9">
        <v>0</v>
      </c>
      <c r="N254" s="8">
        <v>1</v>
      </c>
      <c r="O254" s="9">
        <v>0</v>
      </c>
      <c r="P254" s="9">
        <v>0</v>
      </c>
      <c r="Q254" s="9">
        <v>0</v>
      </c>
      <c r="R254" s="9">
        <v>0</v>
      </c>
      <c r="S254" s="8">
        <v>3610</v>
      </c>
      <c r="T254" s="9">
        <v>14</v>
      </c>
      <c r="U254" s="9">
        <f t="shared" si="39"/>
        <v>3595</v>
      </c>
      <c r="V254" s="9">
        <f>COUNTIF(B:B,B254)</f>
        <v>48</v>
      </c>
      <c r="W254" s="7">
        <v>7</v>
      </c>
      <c r="X254" s="7">
        <f>BL254-W254-6</f>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40</v>
      </c>
      <c r="CZ254" s="33" t="s">
        <v>85</v>
      </c>
    </row>
    <row r="255" spans="1:104" x14ac:dyDescent="0.25">
      <c r="A255">
        <v>254</v>
      </c>
      <c r="B255">
        <v>18</v>
      </c>
      <c r="C255" s="24" t="s">
        <v>213</v>
      </c>
      <c r="D255" s="12">
        <v>7.264909054577684</v>
      </c>
      <c r="E255" s="13">
        <v>0.51892207532697743</v>
      </c>
      <c r="F255" s="7">
        <v>14</v>
      </c>
      <c r="G255" s="7">
        <f t="shared" si="36"/>
        <v>6.7459869792507066</v>
      </c>
      <c r="H255" s="15">
        <f t="shared" si="37"/>
        <v>7.7838311299046614</v>
      </c>
      <c r="I255" s="11">
        <f>IFERROR(F255/SQRT(F255^2+U255), "X")</f>
        <v>0.22710998958306755</v>
      </c>
      <c r="J255" s="32">
        <f>IFERROR(SQRT((1-I255^2)/U255), "X")</f>
        <v>1.6222142113076255E-2</v>
      </c>
      <c r="K255" s="32">
        <f t="shared" si="38"/>
        <v>61.644140029689758</v>
      </c>
      <c r="L255" s="8">
        <v>1</v>
      </c>
      <c r="M255" s="9">
        <v>0</v>
      </c>
      <c r="N255" s="8">
        <v>1</v>
      </c>
      <c r="O255" s="9">
        <v>0</v>
      </c>
      <c r="P255" s="9">
        <v>0</v>
      </c>
      <c r="Q255" s="9">
        <v>0</v>
      </c>
      <c r="R255" s="9">
        <v>0</v>
      </c>
      <c r="S255" s="8">
        <v>3611</v>
      </c>
      <c r="T255" s="9">
        <v>6</v>
      </c>
      <c r="U255" s="9">
        <f t="shared" si="39"/>
        <v>3604</v>
      </c>
      <c r="V255" s="9">
        <f>COUNTIF(B:B,B255)</f>
        <v>48</v>
      </c>
      <c r="W255" s="7">
        <v>17</v>
      </c>
      <c r="X255" s="7">
        <f>BL255-W255-6</f>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40</v>
      </c>
      <c r="CZ255" s="33" t="s">
        <v>85</v>
      </c>
    </row>
    <row r="256" spans="1:104" x14ac:dyDescent="0.25">
      <c r="A256">
        <v>255</v>
      </c>
      <c r="B256">
        <v>18</v>
      </c>
      <c r="C256" s="24" t="s">
        <v>213</v>
      </c>
      <c r="D256" s="12">
        <v>6.5308601525300158</v>
      </c>
      <c r="E256" s="13">
        <v>0.90619590633191616</v>
      </c>
      <c r="F256" s="7">
        <v>7.206896551724137</v>
      </c>
      <c r="G256" s="7">
        <f t="shared" si="36"/>
        <v>5.6246642461980993</v>
      </c>
      <c r="H256" s="15">
        <f t="shared" si="37"/>
        <v>7.4370560588619323</v>
      </c>
      <c r="I256" s="11">
        <f>IFERROR(F256/SQRT(F256^2+U256), "X")</f>
        <v>0.11919246365301839</v>
      </c>
      <c r="J256" s="32">
        <f>IFERROR(SQRT((1-I256^2)/U256), "X")</f>
        <v>1.6538667205442746E-2</v>
      </c>
      <c r="K256" s="32">
        <f t="shared" si="38"/>
        <v>60.464364363708086</v>
      </c>
      <c r="L256" s="8">
        <v>1</v>
      </c>
      <c r="M256" s="9">
        <v>0</v>
      </c>
      <c r="N256" s="8">
        <v>1</v>
      </c>
      <c r="O256" s="9">
        <v>0</v>
      </c>
      <c r="P256" s="9">
        <v>0</v>
      </c>
      <c r="Q256" s="9">
        <v>0</v>
      </c>
      <c r="R256" s="9">
        <v>0</v>
      </c>
      <c r="S256" s="8">
        <v>3611</v>
      </c>
      <c r="T256" s="9">
        <v>6</v>
      </c>
      <c r="U256" s="9">
        <f t="shared" si="39"/>
        <v>3604</v>
      </c>
      <c r="V256" s="9">
        <f>COUNTIF(B:B,B256)</f>
        <v>48</v>
      </c>
      <c r="W256" s="7">
        <v>12</v>
      </c>
      <c r="X256" s="7">
        <f>BL256-W256-6</f>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40</v>
      </c>
      <c r="CZ256" s="33" t="s">
        <v>85</v>
      </c>
    </row>
    <row r="257" spans="1:104" x14ac:dyDescent="0.25">
      <c r="A257">
        <v>256</v>
      </c>
      <c r="B257">
        <v>18</v>
      </c>
      <c r="C257" s="24" t="s">
        <v>213</v>
      </c>
      <c r="D257" s="12">
        <v>7.2601466882732391</v>
      </c>
      <c r="E257" s="13">
        <v>1.98568114551063</v>
      </c>
      <c r="F257" s="7">
        <v>3.65625</v>
      </c>
      <c r="G257" s="7">
        <f t="shared" si="36"/>
        <v>5.2744655427626093</v>
      </c>
      <c r="H257" s="15">
        <f t="shared" si="37"/>
        <v>9.2458278337838689</v>
      </c>
      <c r="I257" s="11">
        <f>IFERROR(F257/SQRT(F257^2+U257), "X")</f>
        <v>6.0791033576574907E-2</v>
      </c>
      <c r="J257" s="32">
        <f>IFERROR(SQRT((1-I257^2)/U257), "X")</f>
        <v>1.6626607473935018E-2</v>
      </c>
      <c r="K257" s="32">
        <f t="shared" si="38"/>
        <v>60.144560552576159</v>
      </c>
      <c r="L257" s="8">
        <v>1</v>
      </c>
      <c r="M257" s="9">
        <v>0</v>
      </c>
      <c r="N257" s="8">
        <v>1</v>
      </c>
      <c r="O257" s="9">
        <v>0</v>
      </c>
      <c r="P257" s="9">
        <v>0</v>
      </c>
      <c r="Q257" s="9">
        <v>0</v>
      </c>
      <c r="R257" s="9">
        <v>0</v>
      </c>
      <c r="S257" s="8">
        <v>3611</v>
      </c>
      <c r="T257" s="9">
        <v>6</v>
      </c>
      <c r="U257" s="9">
        <f t="shared" si="39"/>
        <v>3604</v>
      </c>
      <c r="V257" s="9">
        <f>COUNTIF(B:B,B257)</f>
        <v>48</v>
      </c>
      <c r="W257" s="7">
        <v>9</v>
      </c>
      <c r="X257" s="7">
        <f>BL257-W257-6</f>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40</v>
      </c>
      <c r="CZ257" s="33" t="s">
        <v>85</v>
      </c>
    </row>
    <row r="258" spans="1:104" x14ac:dyDescent="0.25">
      <c r="A258">
        <v>257</v>
      </c>
      <c r="B258">
        <v>18</v>
      </c>
      <c r="C258" s="24" t="s">
        <v>213</v>
      </c>
      <c r="D258" s="12">
        <v>6.6382116493849166</v>
      </c>
      <c r="E258" s="13">
        <v>3.1001674457549622</v>
      </c>
      <c r="F258" s="7">
        <v>2.1412429378531068</v>
      </c>
      <c r="G258" s="7">
        <f t="shared" ref="G258:G321" si="43">D258-E258</f>
        <v>3.5380442036299544</v>
      </c>
      <c r="H258" s="15">
        <f t="shared" ref="H258:H321" si="44">D258+E258</f>
        <v>9.7383790951398783</v>
      </c>
      <c r="I258" s="11">
        <f>IFERROR(F258/SQRT(F258^2+U258), "X")</f>
        <v>3.5644906394878516E-2</v>
      </c>
      <c r="J258" s="32">
        <f>IFERROR(SQRT((1-I258^2)/U258), "X")</f>
        <v>1.6646829635602899E-2</v>
      </c>
      <c r="K258" s="32">
        <f t="shared" ref="K258:K321" si="45">IFERROR(1/J258, "X")</f>
        <v>60.071498410801333</v>
      </c>
      <c r="L258" s="8">
        <v>1</v>
      </c>
      <c r="M258" s="9">
        <v>0</v>
      </c>
      <c r="N258" s="8">
        <v>1</v>
      </c>
      <c r="O258" s="9">
        <v>0</v>
      </c>
      <c r="P258" s="9">
        <v>0</v>
      </c>
      <c r="Q258" s="9">
        <v>0</v>
      </c>
      <c r="R258" s="9">
        <v>0</v>
      </c>
      <c r="S258" s="8">
        <v>3611</v>
      </c>
      <c r="T258" s="9">
        <v>6</v>
      </c>
      <c r="U258" s="9">
        <f t="shared" ref="U258:U321" si="46">S258-T258-1</f>
        <v>3604</v>
      </c>
      <c r="V258" s="9">
        <f>COUNTIF(B:B,B258)</f>
        <v>48</v>
      </c>
      <c r="W258" s="7">
        <v>17</v>
      </c>
      <c r="X258" s="7">
        <f>BL258-W258-6</f>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40</v>
      </c>
      <c r="CZ258" s="33" t="s">
        <v>85</v>
      </c>
    </row>
    <row r="259" spans="1:104" x14ac:dyDescent="0.25">
      <c r="A259">
        <v>258</v>
      </c>
      <c r="B259">
        <v>18</v>
      </c>
      <c r="C259" s="24" t="s">
        <v>213</v>
      </c>
      <c r="D259" s="12">
        <v>8.8024365082959513</v>
      </c>
      <c r="E259" s="13">
        <v>3.698245894110451</v>
      </c>
      <c r="F259" s="7">
        <v>2.380165289256198</v>
      </c>
      <c r="G259" s="7">
        <f t="shared" si="43"/>
        <v>5.1041906141854998</v>
      </c>
      <c r="H259" s="15">
        <f t="shared" si="44"/>
        <v>12.500682402406403</v>
      </c>
      <c r="I259" s="11">
        <f>IFERROR(F259/SQRT(F259^2+U259), "X")</f>
        <v>3.9616276756962047E-2</v>
      </c>
      <c r="J259" s="32">
        <f>IFERROR(SQRT((1-I259^2)/U259), "X")</f>
        <v>1.6644338498584751E-2</v>
      </c>
      <c r="K259" s="32">
        <f t="shared" si="45"/>
        <v>60.080489235725942</v>
      </c>
      <c r="L259" s="8">
        <v>1</v>
      </c>
      <c r="M259" s="9">
        <v>0</v>
      </c>
      <c r="N259" s="8">
        <v>1</v>
      </c>
      <c r="O259" s="9">
        <v>0</v>
      </c>
      <c r="P259" s="9">
        <v>0</v>
      </c>
      <c r="Q259" s="9">
        <v>0</v>
      </c>
      <c r="R259" s="9">
        <v>0</v>
      </c>
      <c r="S259" s="8">
        <v>3611</v>
      </c>
      <c r="T259" s="9">
        <v>6</v>
      </c>
      <c r="U259" s="9">
        <f t="shared" si="46"/>
        <v>3604</v>
      </c>
      <c r="V259" s="9">
        <f>COUNTIF(B:B,B259)</f>
        <v>48</v>
      </c>
      <c r="W259" s="7">
        <v>12</v>
      </c>
      <c r="X259" s="7">
        <f>BL259-W259-6</f>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40</v>
      </c>
      <c r="CZ259" s="33" t="s">
        <v>85</v>
      </c>
    </row>
    <row r="260" spans="1:104" x14ac:dyDescent="0.25">
      <c r="A260">
        <v>259</v>
      </c>
      <c r="B260">
        <v>18</v>
      </c>
      <c r="C260" s="24" t="s">
        <v>213</v>
      </c>
      <c r="D260" s="12">
        <v>6.0291838476180803</v>
      </c>
      <c r="E260" s="13">
        <v>2.7319739309519422</v>
      </c>
      <c r="F260" s="7">
        <v>2.2068965517241379</v>
      </c>
      <c r="G260" s="7">
        <f t="shared" si="43"/>
        <v>3.2972099166661382</v>
      </c>
      <c r="H260" s="15">
        <f t="shared" si="44"/>
        <v>8.7611577785700234</v>
      </c>
      <c r="I260" s="11">
        <f>IFERROR(F260/SQRT(F260^2+U260), "X")</f>
        <v>3.6736377862039801E-2</v>
      </c>
      <c r="J260" s="32">
        <f>IFERROR(SQRT((1-I260^2)/U260), "X")</f>
        <v>1.6646171218736787E-2</v>
      </c>
      <c r="K260" s="32">
        <f t="shared" si="45"/>
        <v>60.073874457953949</v>
      </c>
      <c r="L260" s="8">
        <v>1</v>
      </c>
      <c r="M260" s="9">
        <v>0</v>
      </c>
      <c r="N260" s="8">
        <v>1</v>
      </c>
      <c r="O260" s="9">
        <v>0</v>
      </c>
      <c r="P260" s="9">
        <v>0</v>
      </c>
      <c r="Q260" s="9">
        <v>0</v>
      </c>
      <c r="R260" s="9">
        <v>0</v>
      </c>
      <c r="S260" s="8">
        <v>3611</v>
      </c>
      <c r="T260" s="9">
        <v>6</v>
      </c>
      <c r="U260" s="9">
        <f t="shared" si="46"/>
        <v>3604</v>
      </c>
      <c r="V260" s="9">
        <f>COUNTIF(B:B,B260)</f>
        <v>48</v>
      </c>
      <c r="W260" s="7">
        <v>9</v>
      </c>
      <c r="X260" s="7">
        <f>BL260-W260-6</f>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40</v>
      </c>
      <c r="CZ260" s="33" t="s">
        <v>85</v>
      </c>
    </row>
    <row r="261" spans="1:104" x14ac:dyDescent="0.25">
      <c r="A261">
        <v>260</v>
      </c>
      <c r="B261">
        <v>18</v>
      </c>
      <c r="C261" s="24" t="s">
        <v>213</v>
      </c>
      <c r="D261" s="12">
        <v>6.3739831279421733</v>
      </c>
      <c r="E261" s="13">
        <v>2.940483929188793</v>
      </c>
      <c r="F261" s="7">
        <v>2.1676646706586831</v>
      </c>
      <c r="G261" s="7">
        <f t="shared" si="43"/>
        <v>3.4334991987533803</v>
      </c>
      <c r="H261" s="15">
        <f t="shared" si="44"/>
        <v>9.3144670571309653</v>
      </c>
      <c r="I261" s="11">
        <f>IFERROR(F261/SQRT(F261^2+U261), "X")</f>
        <v>3.6174506318020869E-2</v>
      </c>
      <c r="J261" s="32">
        <f>IFERROR(SQRT((1-I261^2)/U261), "X")</f>
        <v>1.6688239102512385E-2</v>
      </c>
      <c r="K261" s="32">
        <f t="shared" si="45"/>
        <v>59.92243962093351</v>
      </c>
      <c r="L261" s="8">
        <v>1</v>
      </c>
      <c r="M261" s="9">
        <v>0</v>
      </c>
      <c r="N261" s="8">
        <v>1</v>
      </c>
      <c r="O261" s="9">
        <v>0</v>
      </c>
      <c r="P261" s="9">
        <v>0</v>
      </c>
      <c r="Q261" s="9">
        <v>0</v>
      </c>
      <c r="R261" s="9">
        <v>0</v>
      </c>
      <c r="S261" s="8">
        <v>3599</v>
      </c>
      <c r="T261" s="9">
        <v>12</v>
      </c>
      <c r="U261" s="9">
        <f t="shared" si="46"/>
        <v>3586</v>
      </c>
      <c r="V261" s="9">
        <f>COUNTIF(B:B,B261)</f>
        <v>48</v>
      </c>
      <c r="W261" s="7">
        <v>17</v>
      </c>
      <c r="X261" s="7">
        <f>BL261-W261-6</f>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40</v>
      </c>
      <c r="CZ261" s="33" t="s">
        <v>85</v>
      </c>
    </row>
    <row r="262" spans="1:104" x14ac:dyDescent="0.25">
      <c r="A262">
        <v>261</v>
      </c>
      <c r="B262">
        <v>18</v>
      </c>
      <c r="C262" s="24" t="s">
        <v>213</v>
      </c>
      <c r="D262" s="12">
        <v>9.1672655665788518</v>
      </c>
      <c r="E262" s="13">
        <v>3.776547941049095</v>
      </c>
      <c r="F262" s="7">
        <v>2.42741935483871</v>
      </c>
      <c r="G262" s="7">
        <f t="shared" si="43"/>
        <v>5.3907176255297564</v>
      </c>
      <c r="H262" s="15">
        <f t="shared" si="44"/>
        <v>12.943813507627947</v>
      </c>
      <c r="I262" s="11">
        <f>IFERROR(F262/SQRT(F262^2+U262), "X")</f>
        <v>4.0502623357663275E-2</v>
      </c>
      <c r="J262" s="32">
        <f>IFERROR(SQRT((1-I262^2)/U262), "X")</f>
        <v>1.6685466100831381E-2</v>
      </c>
      <c r="K262" s="32">
        <f t="shared" si="45"/>
        <v>59.932398289441451</v>
      </c>
      <c r="L262" s="8">
        <v>1</v>
      </c>
      <c r="M262" s="9">
        <v>0</v>
      </c>
      <c r="N262" s="8">
        <v>1</v>
      </c>
      <c r="O262" s="9">
        <v>0</v>
      </c>
      <c r="P262" s="9">
        <v>0</v>
      </c>
      <c r="Q262" s="9">
        <v>0</v>
      </c>
      <c r="R262" s="9">
        <v>0</v>
      </c>
      <c r="S262" s="8">
        <v>3599</v>
      </c>
      <c r="T262" s="9">
        <v>12</v>
      </c>
      <c r="U262" s="9">
        <f t="shared" si="46"/>
        <v>3586</v>
      </c>
      <c r="V262" s="9">
        <f>COUNTIF(B:B,B262)</f>
        <v>48</v>
      </c>
      <c r="W262" s="7">
        <v>12</v>
      </c>
      <c r="X262" s="7">
        <f>BL262-W262-6</f>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40</v>
      </c>
      <c r="CZ262" s="33" t="s">
        <v>85</v>
      </c>
    </row>
    <row r="263" spans="1:104" x14ac:dyDescent="0.25">
      <c r="A263">
        <v>262</v>
      </c>
      <c r="B263">
        <v>18</v>
      </c>
      <c r="C263" s="24" t="s">
        <v>213</v>
      </c>
      <c r="D263" s="12">
        <v>5.9698502124814867</v>
      </c>
      <c r="E263" s="13">
        <v>2.796403520583433</v>
      </c>
      <c r="F263" s="7">
        <v>2.1348314606741581</v>
      </c>
      <c r="G263" s="7">
        <f t="shared" si="43"/>
        <v>3.1734466918980537</v>
      </c>
      <c r="H263" s="15">
        <f t="shared" si="44"/>
        <v>8.7662537330649197</v>
      </c>
      <c r="I263" s="11">
        <f>IFERROR(F263/SQRT(F263^2+U263), "X")</f>
        <v>3.5627278687847784E-2</v>
      </c>
      <c r="J263" s="32">
        <f>IFERROR(SQRT((1-I263^2)/U263), "X")</f>
        <v>1.6688567385360273E-2</v>
      </c>
      <c r="K263" s="32">
        <f t="shared" si="45"/>
        <v>59.92126087930297</v>
      </c>
      <c r="L263" s="8">
        <v>1</v>
      </c>
      <c r="M263" s="9">
        <v>0</v>
      </c>
      <c r="N263" s="8">
        <v>1</v>
      </c>
      <c r="O263" s="9">
        <v>0</v>
      </c>
      <c r="P263" s="9">
        <v>0</v>
      </c>
      <c r="Q263" s="9">
        <v>0</v>
      </c>
      <c r="R263" s="9">
        <v>0</v>
      </c>
      <c r="S263" s="8">
        <v>3599</v>
      </c>
      <c r="T263" s="9">
        <v>12</v>
      </c>
      <c r="U263" s="9">
        <f t="shared" si="46"/>
        <v>3586</v>
      </c>
      <c r="V263" s="9">
        <f>COUNTIF(B:B,B263)</f>
        <v>48</v>
      </c>
      <c r="W263" s="7">
        <v>9</v>
      </c>
      <c r="X263" s="7">
        <f>BL263-W263-6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40</v>
      </c>
      <c r="CZ263" s="33" t="s">
        <v>85</v>
      </c>
    </row>
    <row r="264" spans="1:104" x14ac:dyDescent="0.25">
      <c r="A264">
        <v>263</v>
      </c>
      <c r="B264">
        <v>18</v>
      </c>
      <c r="C264" s="24" t="s">
        <v>213</v>
      </c>
      <c r="D264" s="12">
        <v>6.5452536016274987</v>
      </c>
      <c r="E264" s="13">
        <v>3.1059246313353008</v>
      </c>
      <c r="F264" s="7">
        <v>2.107344632768362</v>
      </c>
      <c r="G264" s="7">
        <f t="shared" si="43"/>
        <v>3.4393289702921979</v>
      </c>
      <c r="H264" s="15">
        <f t="shared" si="44"/>
        <v>9.6511782329627991</v>
      </c>
      <c r="I264" s="11">
        <f>IFERROR(F264/SQRT(F264^2+U264), "X")</f>
        <v>3.5183836008184803E-2</v>
      </c>
      <c r="J264" s="32">
        <f>IFERROR(SQRT((1-I264^2)/U264), "X")</f>
        <v>1.6695814942221738E-2</v>
      </c>
      <c r="K264" s="32">
        <f t="shared" si="45"/>
        <v>59.895249405952534</v>
      </c>
      <c r="L264" s="8">
        <v>1</v>
      </c>
      <c r="M264" s="9">
        <v>0</v>
      </c>
      <c r="N264" s="8">
        <v>1</v>
      </c>
      <c r="O264" s="9">
        <v>0</v>
      </c>
      <c r="P264" s="9">
        <v>0</v>
      </c>
      <c r="Q264" s="9">
        <v>0</v>
      </c>
      <c r="R264" s="9">
        <v>0</v>
      </c>
      <c r="S264" s="8">
        <v>3599</v>
      </c>
      <c r="T264" s="9">
        <v>15</v>
      </c>
      <c r="U264" s="9">
        <f t="shared" si="46"/>
        <v>3583</v>
      </c>
      <c r="V264" s="9">
        <f>COUNTIF(B:B,B264)</f>
        <v>48</v>
      </c>
      <c r="W264" s="7">
        <v>17</v>
      </c>
      <c r="X264" s="7">
        <f>BL264-W264-6</f>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40</v>
      </c>
      <c r="CZ264" s="33" t="s">
        <v>85</v>
      </c>
    </row>
    <row r="265" spans="1:104" x14ac:dyDescent="0.25">
      <c r="A265">
        <v>264</v>
      </c>
      <c r="B265">
        <v>18</v>
      </c>
      <c r="C265" s="24" t="s">
        <v>213</v>
      </c>
      <c r="D265" s="12">
        <v>8.7742712374262446</v>
      </c>
      <c r="E265" s="13">
        <v>3.7298295852473928</v>
      </c>
      <c r="F265" s="7">
        <v>2.3524590163934431</v>
      </c>
      <c r="G265" s="7">
        <f t="shared" si="43"/>
        <v>5.0444416521788522</v>
      </c>
      <c r="H265" s="15">
        <f t="shared" si="44"/>
        <v>12.504100822673637</v>
      </c>
      <c r="I265" s="11">
        <f>IFERROR(F265/SQRT(F265^2+U265), "X")</f>
        <v>3.9270237655435788E-2</v>
      </c>
      <c r="J265" s="32">
        <f>IFERROR(SQRT((1-I265^2)/U265), "X")</f>
        <v>1.6693271755969217E-2</v>
      </c>
      <c r="K265" s="32">
        <f t="shared" si="45"/>
        <v>59.904374326286145</v>
      </c>
      <c r="L265" s="8">
        <v>1</v>
      </c>
      <c r="M265" s="9">
        <v>0</v>
      </c>
      <c r="N265" s="8">
        <v>1</v>
      </c>
      <c r="O265" s="9">
        <v>0</v>
      </c>
      <c r="P265" s="9">
        <v>0</v>
      </c>
      <c r="Q265" s="9">
        <v>0</v>
      </c>
      <c r="R265" s="9">
        <v>0</v>
      </c>
      <c r="S265" s="8">
        <v>3599</v>
      </c>
      <c r="T265" s="9">
        <v>15</v>
      </c>
      <c r="U265" s="9">
        <f t="shared" si="46"/>
        <v>3583</v>
      </c>
      <c r="V265" s="9">
        <f>COUNTIF(B:B,B265)</f>
        <v>48</v>
      </c>
      <c r="W265" s="7">
        <v>12</v>
      </c>
      <c r="X265" s="7">
        <f>BL265-W265-6</f>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40</v>
      </c>
      <c r="CZ265" s="33" t="s">
        <v>85</v>
      </c>
    </row>
    <row r="266" spans="1:104" x14ac:dyDescent="0.25">
      <c r="A266">
        <v>265</v>
      </c>
      <c r="B266">
        <v>18</v>
      </c>
      <c r="C266" s="24" t="s">
        <v>213</v>
      </c>
      <c r="D266" s="12">
        <v>6.1772281390967132</v>
      </c>
      <c r="E266" s="13">
        <v>2.7593709453833029</v>
      </c>
      <c r="F266" s="7">
        <v>2.2386363636363642</v>
      </c>
      <c r="G266" s="7">
        <f t="shared" si="43"/>
        <v>3.4178571937134103</v>
      </c>
      <c r="H266" s="15">
        <f t="shared" si="44"/>
        <v>8.9365990844800152</v>
      </c>
      <c r="I266" s="11">
        <f>IFERROR(F266/SQRT(F266^2+U266), "X")</f>
        <v>3.7372886443261172E-2</v>
      </c>
      <c r="J266" s="32">
        <f>IFERROR(SQRT((1-I266^2)/U266), "X")</f>
        <v>1.6694487345213109E-2</v>
      </c>
      <c r="K266" s="32">
        <f t="shared" si="45"/>
        <v>59.900012460504506</v>
      </c>
      <c r="L266" s="8">
        <v>1</v>
      </c>
      <c r="M266" s="9">
        <v>0</v>
      </c>
      <c r="N266" s="8">
        <v>1</v>
      </c>
      <c r="O266" s="9">
        <v>0</v>
      </c>
      <c r="P266" s="9">
        <v>0</v>
      </c>
      <c r="Q266" s="9">
        <v>0</v>
      </c>
      <c r="R266" s="9">
        <v>0</v>
      </c>
      <c r="S266" s="8">
        <v>3599</v>
      </c>
      <c r="T266" s="9">
        <v>15</v>
      </c>
      <c r="U266" s="9">
        <f t="shared" si="46"/>
        <v>3583</v>
      </c>
      <c r="V266" s="9">
        <f>COUNTIF(B:B,B266)</f>
        <v>48</v>
      </c>
      <c r="W266" s="7">
        <v>9</v>
      </c>
      <c r="X266" s="7">
        <f>BL266-W266-6</f>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40</v>
      </c>
      <c r="CZ266" s="33" t="s">
        <v>85</v>
      </c>
    </row>
    <row r="267" spans="1:104" x14ac:dyDescent="0.25">
      <c r="A267">
        <v>266</v>
      </c>
      <c r="B267">
        <v>18</v>
      </c>
      <c r="C267" s="24" t="s">
        <v>213</v>
      </c>
      <c r="D267" s="12">
        <v>8.3000000000000007</v>
      </c>
      <c r="E267" s="13">
        <v>0.4</v>
      </c>
      <c r="F267" s="7">
        <f t="shared" ref="F267:F278" si="47">D267/E267</f>
        <v>20.75</v>
      </c>
      <c r="G267" s="7">
        <f t="shared" si="43"/>
        <v>7.9</v>
      </c>
      <c r="H267" s="15">
        <f t="shared" si="44"/>
        <v>8.7000000000000011</v>
      </c>
      <c r="I267" s="11">
        <f>IFERROR(F267/SQRT(F267^2+U267), "X")</f>
        <v>0.3266375144591237</v>
      </c>
      <c r="J267" s="32">
        <f>IFERROR(SQRT((1-I267^2)/U267), "X")</f>
        <v>1.5741566961885479E-2</v>
      </c>
      <c r="K267" s="32">
        <f t="shared" si="45"/>
        <v>63.526077322623976</v>
      </c>
      <c r="L267" s="8">
        <v>1</v>
      </c>
      <c r="M267" s="9">
        <v>0</v>
      </c>
      <c r="N267" s="8">
        <v>1</v>
      </c>
      <c r="O267" s="9">
        <v>0</v>
      </c>
      <c r="P267" s="9">
        <v>0</v>
      </c>
      <c r="Q267" s="9">
        <v>0</v>
      </c>
      <c r="R267" s="9">
        <v>0</v>
      </c>
      <c r="S267" s="8">
        <v>3610</v>
      </c>
      <c r="T267" s="9">
        <v>4</v>
      </c>
      <c r="U267" s="9">
        <f t="shared" si="46"/>
        <v>3605</v>
      </c>
      <c r="V267" s="9">
        <f>COUNTIF(B:B,B267)</f>
        <v>48</v>
      </c>
      <c r="W267" s="7">
        <v>10.967499999999999</v>
      </c>
      <c r="X267" s="7">
        <f>BL267-W267-6</f>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40</v>
      </c>
      <c r="CZ267" s="33" t="s">
        <v>85</v>
      </c>
    </row>
    <row r="268" spans="1:104" x14ac:dyDescent="0.25">
      <c r="A268">
        <v>267</v>
      </c>
      <c r="B268">
        <v>18</v>
      </c>
      <c r="C268" s="24" t="s">
        <v>213</v>
      </c>
      <c r="D268" s="12">
        <v>8</v>
      </c>
      <c r="E268" s="13">
        <v>1.7</v>
      </c>
      <c r="F268" s="7">
        <f t="shared" si="47"/>
        <v>4.7058823529411766</v>
      </c>
      <c r="G268" s="7">
        <f t="shared" si="43"/>
        <v>6.3</v>
      </c>
      <c r="H268" s="15">
        <f t="shared" si="44"/>
        <v>9.6999999999999993</v>
      </c>
      <c r="I268" s="11">
        <f>IFERROR(F268/SQRT(F268^2+U268), "X")</f>
        <v>7.8137333630947534E-2</v>
      </c>
      <c r="J268" s="32">
        <f>IFERROR(SQRT((1-I268^2)/U268), "X")</f>
        <v>1.660418339657635E-2</v>
      </c>
      <c r="K268" s="32">
        <f t="shared" si="45"/>
        <v>60.225786244097499</v>
      </c>
      <c r="L268" s="8">
        <v>1</v>
      </c>
      <c r="M268" s="9">
        <v>0</v>
      </c>
      <c r="N268" s="8">
        <v>1</v>
      </c>
      <c r="O268" s="9">
        <v>0</v>
      </c>
      <c r="P268" s="9">
        <v>0</v>
      </c>
      <c r="Q268" s="9">
        <v>0</v>
      </c>
      <c r="R268" s="9">
        <v>0</v>
      </c>
      <c r="S268" s="8">
        <v>3610</v>
      </c>
      <c r="T268" s="9">
        <v>4</v>
      </c>
      <c r="U268" s="9">
        <f t="shared" si="46"/>
        <v>3605</v>
      </c>
      <c r="V268" s="9">
        <f>COUNTIF(B:B,B268)</f>
        <v>48</v>
      </c>
      <c r="W268" s="7">
        <v>10.967499999999999</v>
      </c>
      <c r="X268" s="7">
        <f>BL268-W268-6</f>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40</v>
      </c>
      <c r="CZ268" s="33" t="s">
        <v>85</v>
      </c>
    </row>
    <row r="269" spans="1:104" x14ac:dyDescent="0.25">
      <c r="A269">
        <v>268</v>
      </c>
      <c r="B269">
        <v>18</v>
      </c>
      <c r="C269" s="24" t="s">
        <v>213</v>
      </c>
      <c r="D269" s="12">
        <v>8.1999999999999993</v>
      </c>
      <c r="E269" s="13">
        <v>1.7</v>
      </c>
      <c r="F269" s="7">
        <f t="shared" si="47"/>
        <v>4.8235294117647056</v>
      </c>
      <c r="G269" s="7">
        <f t="shared" si="43"/>
        <v>6.4999999999999991</v>
      </c>
      <c r="H269" s="15">
        <f t="shared" si="44"/>
        <v>9.8999999999999986</v>
      </c>
      <c r="I269" s="11">
        <f>IFERROR(F269/SQRT(F269^2+U269), "X")</f>
        <v>8.0277770773294066E-2</v>
      </c>
      <c r="J269" s="32">
        <f>IFERROR(SQRT((1-I269^2)/U269), "X")</f>
        <v>1.6642952477390238E-2</v>
      </c>
      <c r="K269" s="32">
        <f t="shared" si="45"/>
        <v>60.085492724834651</v>
      </c>
      <c r="L269" s="8">
        <v>1</v>
      </c>
      <c r="M269" s="9">
        <v>0</v>
      </c>
      <c r="N269" s="8">
        <v>1</v>
      </c>
      <c r="O269" s="9">
        <v>0</v>
      </c>
      <c r="P269" s="9">
        <v>0</v>
      </c>
      <c r="Q269" s="9">
        <v>0</v>
      </c>
      <c r="R269" s="9">
        <v>0</v>
      </c>
      <c r="S269" s="8">
        <v>3598</v>
      </c>
      <c r="T269" s="9">
        <v>10</v>
      </c>
      <c r="U269" s="9">
        <f t="shared" si="46"/>
        <v>3587</v>
      </c>
      <c r="V269" s="9">
        <f>COUNTIF(B:B,B269)</f>
        <v>48</v>
      </c>
      <c r="W269" s="7">
        <v>10.967499999999999</v>
      </c>
      <c r="X269" s="7">
        <f>BL269-W269-6</f>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40</v>
      </c>
      <c r="CZ269" s="33" t="s">
        <v>85</v>
      </c>
    </row>
    <row r="270" spans="1:104" x14ac:dyDescent="0.25">
      <c r="A270">
        <v>269</v>
      </c>
      <c r="B270">
        <v>18</v>
      </c>
      <c r="C270" s="24" t="s">
        <v>213</v>
      </c>
      <c r="D270" s="12">
        <v>8</v>
      </c>
      <c r="E270" s="13">
        <v>1.7</v>
      </c>
      <c r="F270" s="7">
        <f t="shared" si="47"/>
        <v>4.7058823529411766</v>
      </c>
      <c r="G270" s="7">
        <f t="shared" si="43"/>
        <v>6.3</v>
      </c>
      <c r="H270" s="15">
        <f t="shared" si="44"/>
        <v>9.6999999999999993</v>
      </c>
      <c r="I270" s="11">
        <f>IFERROR(F270/SQRT(F270^2+U270), "X")</f>
        <v>7.8364515553668732E-2</v>
      </c>
      <c r="J270" s="32">
        <f>IFERROR(SQRT((1-I270^2)/U270), "X")</f>
        <v>1.6652459555154608E-2</v>
      </c>
      <c r="K270" s="32">
        <f t="shared" si="45"/>
        <v>60.051189236514894</v>
      </c>
      <c r="L270" s="8">
        <v>1</v>
      </c>
      <c r="M270" s="9">
        <v>0</v>
      </c>
      <c r="N270" s="8">
        <v>1</v>
      </c>
      <c r="O270" s="9">
        <v>0</v>
      </c>
      <c r="P270" s="9">
        <v>0</v>
      </c>
      <c r="Q270" s="9">
        <v>0</v>
      </c>
      <c r="R270" s="9">
        <v>0</v>
      </c>
      <c r="S270" s="8">
        <v>3598</v>
      </c>
      <c r="T270" s="9">
        <v>13</v>
      </c>
      <c r="U270" s="9">
        <f t="shared" si="46"/>
        <v>3584</v>
      </c>
      <c r="V270" s="9">
        <f>COUNTIF(B:B,B270)</f>
        <v>48</v>
      </c>
      <c r="W270" s="7">
        <v>10.967499999999999</v>
      </c>
      <c r="X270" s="7">
        <f>BL270-W270-6</f>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40</v>
      </c>
      <c r="CZ270" s="33" t="s">
        <v>85</v>
      </c>
    </row>
    <row r="271" spans="1:104" x14ac:dyDescent="0.25">
      <c r="A271">
        <v>270</v>
      </c>
      <c r="B271">
        <v>18</v>
      </c>
      <c r="C271" s="24" t="s">
        <v>213</v>
      </c>
      <c r="D271" s="12">
        <v>11.9</v>
      </c>
      <c r="E271" s="13">
        <v>0.7</v>
      </c>
      <c r="F271" s="7">
        <f t="shared" si="47"/>
        <v>17</v>
      </c>
      <c r="G271" s="7">
        <f t="shared" si="43"/>
        <v>11.200000000000001</v>
      </c>
      <c r="H271" s="15">
        <f t="shared" si="44"/>
        <v>12.6</v>
      </c>
      <c r="I271" s="11">
        <f>IFERROR(F271/SQRT(F271^2+U271), "X")</f>
        <v>0.27246248890491698</v>
      </c>
      <c r="J271" s="32">
        <f>IFERROR(SQRT((1-I271^2)/U271), "X")</f>
        <v>1.6027205229700997E-2</v>
      </c>
      <c r="K271" s="32">
        <f t="shared" si="45"/>
        <v>62.393909959225994</v>
      </c>
      <c r="L271" s="8">
        <v>1</v>
      </c>
      <c r="M271" s="9">
        <v>0</v>
      </c>
      <c r="N271" s="8">
        <v>1</v>
      </c>
      <c r="O271" s="9">
        <v>0</v>
      </c>
      <c r="P271" s="9">
        <v>0</v>
      </c>
      <c r="Q271" s="9">
        <v>0</v>
      </c>
      <c r="R271" s="9">
        <v>0</v>
      </c>
      <c r="S271" s="8">
        <v>3610</v>
      </c>
      <c r="T271" s="9">
        <v>5</v>
      </c>
      <c r="U271" s="9">
        <f t="shared" si="46"/>
        <v>3604</v>
      </c>
      <c r="V271" s="9">
        <f>COUNTIF(B:B,B271)</f>
        <v>48</v>
      </c>
      <c r="W271" s="7">
        <v>17</v>
      </c>
      <c r="X271" s="7">
        <f>BL271-W271-6</f>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40</v>
      </c>
      <c r="CZ271" s="33" t="s">
        <v>85</v>
      </c>
    </row>
    <row r="272" spans="1:104" x14ac:dyDescent="0.25">
      <c r="A272">
        <v>271</v>
      </c>
      <c r="B272">
        <v>18</v>
      </c>
      <c r="C272" s="24" t="s">
        <v>213</v>
      </c>
      <c r="D272" s="12">
        <v>5.3</v>
      </c>
      <c r="E272" s="13">
        <v>0.8</v>
      </c>
      <c r="F272" s="7">
        <f t="shared" si="47"/>
        <v>6.6249999999999991</v>
      </c>
      <c r="G272" s="7">
        <f t="shared" si="43"/>
        <v>4.5</v>
      </c>
      <c r="H272" s="15">
        <f t="shared" si="44"/>
        <v>6.1</v>
      </c>
      <c r="I272" s="11">
        <f>IFERROR(F272/SQRT(F272^2+U272), "X")</f>
        <v>0.10968948019675485</v>
      </c>
      <c r="J272" s="32">
        <f>IFERROR(SQRT((1-I272^2)/U272), "X")</f>
        <v>1.6556902671208282E-2</v>
      </c>
      <c r="K272" s="32">
        <f t="shared" si="45"/>
        <v>60.397770033338155</v>
      </c>
      <c r="L272" s="8">
        <v>1</v>
      </c>
      <c r="M272" s="9">
        <v>0</v>
      </c>
      <c r="N272" s="8">
        <v>1</v>
      </c>
      <c r="O272" s="9">
        <v>0</v>
      </c>
      <c r="P272" s="9">
        <v>0</v>
      </c>
      <c r="Q272" s="9">
        <v>0</v>
      </c>
      <c r="R272" s="9">
        <v>0</v>
      </c>
      <c r="S272" s="8">
        <v>3610</v>
      </c>
      <c r="T272" s="9">
        <v>5</v>
      </c>
      <c r="U272" s="9">
        <f t="shared" si="46"/>
        <v>3604</v>
      </c>
      <c r="V272" s="9">
        <f>COUNTIF(B:B,B272)</f>
        <v>48</v>
      </c>
      <c r="W272" s="7">
        <v>7</v>
      </c>
      <c r="X272" s="7">
        <f>BL272-W272-6</f>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40</v>
      </c>
      <c r="CZ272" s="33" t="s">
        <v>85</v>
      </c>
    </row>
    <row r="273" spans="1:104" x14ac:dyDescent="0.25">
      <c r="A273">
        <v>272</v>
      </c>
      <c r="B273">
        <v>18</v>
      </c>
      <c r="C273" s="24" t="s">
        <v>213</v>
      </c>
      <c r="D273" s="12">
        <v>9.9</v>
      </c>
      <c r="E273" s="13">
        <v>3.9</v>
      </c>
      <c r="F273" s="7">
        <f t="shared" si="47"/>
        <v>2.5384615384615388</v>
      </c>
      <c r="G273" s="7">
        <f t="shared" si="43"/>
        <v>6</v>
      </c>
      <c r="H273" s="15">
        <f t="shared" si="44"/>
        <v>13.8</v>
      </c>
      <c r="I273" s="11">
        <f>IFERROR(F273/SQRT(F273^2+U273), "X")</f>
        <v>4.2246457103995896E-2</v>
      </c>
      <c r="J273" s="32">
        <f>IFERROR(SQRT((1-I273^2)/U273), "X")</f>
        <v>1.6642543707634745E-2</v>
      </c>
      <c r="K273" s="32">
        <f t="shared" si="45"/>
        <v>60.086968528810374</v>
      </c>
      <c r="L273" s="8">
        <v>1</v>
      </c>
      <c r="M273" s="9">
        <v>0</v>
      </c>
      <c r="N273" s="8">
        <v>1</v>
      </c>
      <c r="O273" s="9">
        <v>0</v>
      </c>
      <c r="P273" s="9">
        <v>0</v>
      </c>
      <c r="Q273" s="9">
        <v>0</v>
      </c>
      <c r="R273" s="9">
        <v>0</v>
      </c>
      <c r="S273" s="8">
        <v>3610</v>
      </c>
      <c r="T273" s="9">
        <v>5</v>
      </c>
      <c r="U273" s="9">
        <f t="shared" si="46"/>
        <v>3604</v>
      </c>
      <c r="V273" s="9">
        <f>COUNTIF(B:B,B273)</f>
        <v>48</v>
      </c>
      <c r="W273" s="7">
        <v>17</v>
      </c>
      <c r="X273" s="7">
        <f>BL273-W273-6</f>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40</v>
      </c>
      <c r="CZ273" s="33" t="s">
        <v>85</v>
      </c>
    </row>
    <row r="274" spans="1:104" x14ac:dyDescent="0.25">
      <c r="A274">
        <v>273</v>
      </c>
      <c r="B274">
        <v>18</v>
      </c>
      <c r="C274" s="24" t="s">
        <v>213</v>
      </c>
      <c r="D274" s="12">
        <v>7</v>
      </c>
      <c r="E274" s="13">
        <v>2.7</v>
      </c>
      <c r="F274" s="7">
        <f t="shared" si="47"/>
        <v>2.5925925925925926</v>
      </c>
      <c r="G274" s="7">
        <f t="shared" si="43"/>
        <v>4.3</v>
      </c>
      <c r="H274" s="15">
        <f t="shared" si="44"/>
        <v>9.6999999999999993</v>
      </c>
      <c r="I274" s="11">
        <f>IFERROR(F274/SQRT(F274^2+U274), "X")</f>
        <v>4.3145675984180239E-2</v>
      </c>
      <c r="J274" s="32">
        <f>IFERROR(SQRT((1-I274^2)/U274), "X")</f>
        <v>1.664190359389809E-2</v>
      </c>
      <c r="K274" s="32">
        <f t="shared" si="45"/>
        <v>60.08927971236772</v>
      </c>
      <c r="L274" s="8">
        <v>1</v>
      </c>
      <c r="M274" s="9">
        <v>0</v>
      </c>
      <c r="N274" s="8">
        <v>1</v>
      </c>
      <c r="O274" s="9">
        <v>0</v>
      </c>
      <c r="P274" s="9">
        <v>0</v>
      </c>
      <c r="Q274" s="9">
        <v>0</v>
      </c>
      <c r="R274" s="9">
        <v>0</v>
      </c>
      <c r="S274" s="8">
        <v>3610</v>
      </c>
      <c r="T274" s="9">
        <v>5</v>
      </c>
      <c r="U274" s="9">
        <f t="shared" si="46"/>
        <v>3604</v>
      </c>
      <c r="V274" s="9">
        <f>COUNTIF(B:B,B274)</f>
        <v>48</v>
      </c>
      <c r="W274" s="7">
        <v>7</v>
      </c>
      <c r="X274" s="7">
        <f>BL274-W274-6</f>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40</v>
      </c>
      <c r="CZ274" s="33" t="s">
        <v>85</v>
      </c>
    </row>
    <row r="275" spans="1:104" x14ac:dyDescent="0.25">
      <c r="A275">
        <v>274</v>
      </c>
      <c r="B275">
        <v>18</v>
      </c>
      <c r="C275" s="24" t="s">
        <v>213</v>
      </c>
      <c r="D275" s="12">
        <v>9.6</v>
      </c>
      <c r="E275" s="13">
        <v>3.7</v>
      </c>
      <c r="F275" s="7">
        <f t="shared" si="47"/>
        <v>2.5945945945945943</v>
      </c>
      <c r="G275" s="7">
        <f t="shared" si="43"/>
        <v>5.8999999999999995</v>
      </c>
      <c r="H275" s="15">
        <f t="shared" si="44"/>
        <v>13.3</v>
      </c>
      <c r="I275" s="11">
        <f>IFERROR(F275/SQRT(F275^2+U275), "X")</f>
        <v>4.3286961577418265E-2</v>
      </c>
      <c r="J275" s="32">
        <f>IFERROR(SQRT((1-I275^2)/U275), "X")</f>
        <v>1.6683516441296627E-2</v>
      </c>
      <c r="K275" s="32">
        <f t="shared" si="45"/>
        <v>59.93940207501489</v>
      </c>
      <c r="L275" s="8">
        <v>1</v>
      </c>
      <c r="M275" s="9">
        <v>0</v>
      </c>
      <c r="N275" s="8">
        <v>1</v>
      </c>
      <c r="O275" s="9">
        <v>0</v>
      </c>
      <c r="P275" s="9">
        <v>0</v>
      </c>
      <c r="Q275" s="9">
        <v>0</v>
      </c>
      <c r="R275" s="9">
        <v>0</v>
      </c>
      <c r="S275" s="8">
        <v>3598</v>
      </c>
      <c r="T275" s="9">
        <v>11</v>
      </c>
      <c r="U275" s="9">
        <f t="shared" si="46"/>
        <v>3586</v>
      </c>
      <c r="V275" s="9">
        <f>COUNTIF(B:B,B275)</f>
        <v>48</v>
      </c>
      <c r="W275" s="7">
        <v>17</v>
      </c>
      <c r="X275" s="7">
        <f>BL275-W275-6</f>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40</v>
      </c>
      <c r="CZ275" s="33" t="s">
        <v>85</v>
      </c>
    </row>
    <row r="276" spans="1:104" x14ac:dyDescent="0.25">
      <c r="A276">
        <v>275</v>
      </c>
      <c r="B276">
        <v>18</v>
      </c>
      <c r="C276" s="24" t="s">
        <v>213</v>
      </c>
      <c r="D276" s="12">
        <v>7.4</v>
      </c>
      <c r="E276" s="13">
        <v>2.7</v>
      </c>
      <c r="F276" s="7">
        <f t="shared" si="47"/>
        <v>2.7407407407407405</v>
      </c>
      <c r="G276" s="7">
        <f t="shared" si="43"/>
        <v>4.7</v>
      </c>
      <c r="H276" s="15">
        <f t="shared" si="44"/>
        <v>10.100000000000001</v>
      </c>
      <c r="I276" s="11">
        <f>IFERROR(F276/SQRT(F276^2+U276), "X")</f>
        <v>4.5720232096191346E-2</v>
      </c>
      <c r="J276" s="32">
        <f>IFERROR(SQRT((1-I276^2)/U276), "X")</f>
        <v>1.6681706305367115E-2</v>
      </c>
      <c r="K276" s="32">
        <f t="shared" si="45"/>
        <v>59.94590611382862</v>
      </c>
      <c r="L276" s="8">
        <v>1</v>
      </c>
      <c r="M276" s="9">
        <v>0</v>
      </c>
      <c r="N276" s="8">
        <v>1</v>
      </c>
      <c r="O276" s="9">
        <v>0</v>
      </c>
      <c r="P276" s="9">
        <v>0</v>
      </c>
      <c r="Q276" s="9">
        <v>0</v>
      </c>
      <c r="R276" s="9">
        <v>0</v>
      </c>
      <c r="S276" s="8">
        <v>3598</v>
      </c>
      <c r="T276" s="9">
        <v>11</v>
      </c>
      <c r="U276" s="9">
        <f t="shared" si="46"/>
        <v>3586</v>
      </c>
      <c r="V276" s="9">
        <f>COUNTIF(B:B,B276)</f>
        <v>48</v>
      </c>
      <c r="W276" s="7">
        <v>7</v>
      </c>
      <c r="X276" s="7">
        <f>BL276-W276-6</f>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40</v>
      </c>
      <c r="CZ276" s="33" t="s">
        <v>85</v>
      </c>
    </row>
    <row r="277" spans="1:104" x14ac:dyDescent="0.25">
      <c r="A277">
        <v>276</v>
      </c>
      <c r="B277">
        <v>18</v>
      </c>
      <c r="C277" s="24" t="s">
        <v>213</v>
      </c>
      <c r="D277" s="12">
        <v>9.8000000000000007</v>
      </c>
      <c r="E277" s="13">
        <v>4</v>
      </c>
      <c r="F277" s="7">
        <f t="shared" si="47"/>
        <v>2.4500000000000002</v>
      </c>
      <c r="G277" s="7">
        <f t="shared" si="43"/>
        <v>5.8000000000000007</v>
      </c>
      <c r="H277" s="15">
        <f t="shared" si="44"/>
        <v>13.8</v>
      </c>
      <c r="I277" s="11">
        <f>IFERROR(F277/SQRT(F277^2+U277), "X")</f>
        <v>4.0895846678058546E-2</v>
      </c>
      <c r="J277" s="32">
        <f>IFERROR(SQRT((1-I277^2)/U277), "X")</f>
        <v>1.6692182317574914E-2</v>
      </c>
      <c r="K277" s="32">
        <f t="shared" si="45"/>
        <v>59.90828406823217</v>
      </c>
      <c r="L277" s="8">
        <v>1</v>
      </c>
      <c r="M277" s="9">
        <v>0</v>
      </c>
      <c r="N277" s="8">
        <v>1</v>
      </c>
      <c r="O277" s="9">
        <v>0</v>
      </c>
      <c r="P277" s="9">
        <v>0</v>
      </c>
      <c r="Q277" s="9">
        <v>0</v>
      </c>
      <c r="R277" s="9">
        <v>0</v>
      </c>
      <c r="S277" s="8">
        <v>3598</v>
      </c>
      <c r="T277" s="9">
        <v>14</v>
      </c>
      <c r="U277" s="9">
        <f t="shared" si="46"/>
        <v>3583</v>
      </c>
      <c r="V277" s="9">
        <f>COUNTIF(B:B,B277)</f>
        <v>48</v>
      </c>
      <c r="W277" s="7">
        <v>17</v>
      </c>
      <c r="X277" s="7">
        <f>BL277-W277-6</f>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40</v>
      </c>
      <c r="CZ277" s="33" t="s">
        <v>85</v>
      </c>
    </row>
    <row r="278" spans="1:104" s="50" customFormat="1" x14ac:dyDescent="0.25">
      <c r="A278" s="50">
        <v>277</v>
      </c>
      <c r="B278" s="50">
        <v>18</v>
      </c>
      <c r="C278" s="51" t="s">
        <v>213</v>
      </c>
      <c r="D278" s="52">
        <v>7</v>
      </c>
      <c r="E278" s="53">
        <v>2.7</v>
      </c>
      <c r="F278" s="54">
        <f t="shared" si="47"/>
        <v>2.5925925925925926</v>
      </c>
      <c r="G278" s="54">
        <f t="shared" si="43"/>
        <v>4.3</v>
      </c>
      <c r="H278" s="55">
        <f t="shared" si="44"/>
        <v>9.6999999999999993</v>
      </c>
      <c r="I278" s="56">
        <f>IFERROR(F278/SQRT(F278^2+U278), "X")</f>
        <v>4.3271693828277141E-2</v>
      </c>
      <c r="J278" s="57">
        <f>IFERROR(SQRT((1-I278^2)/U278), "X")</f>
        <v>1.6690510476621182E-2</v>
      </c>
      <c r="K278" s="57">
        <f t="shared" si="45"/>
        <v>59.914284910621824</v>
      </c>
      <c r="L278" s="58">
        <v>1</v>
      </c>
      <c r="M278" s="59">
        <v>0</v>
      </c>
      <c r="N278" s="58">
        <v>1</v>
      </c>
      <c r="O278" s="59">
        <v>0</v>
      </c>
      <c r="P278" s="59">
        <v>0</v>
      </c>
      <c r="Q278" s="59">
        <v>0</v>
      </c>
      <c r="R278" s="59">
        <v>0</v>
      </c>
      <c r="S278" s="58">
        <v>3598</v>
      </c>
      <c r="T278" s="59">
        <v>14</v>
      </c>
      <c r="U278" s="59">
        <f t="shared" si="46"/>
        <v>3583</v>
      </c>
      <c r="V278" s="59">
        <f>COUNTIF(B:B,B278)</f>
        <v>48</v>
      </c>
      <c r="W278" s="54">
        <v>7</v>
      </c>
      <c r="X278" s="54">
        <f>BL278-W278-6</f>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40</v>
      </c>
      <c r="CU278" s="66"/>
      <c r="CZ278" s="33" t="s">
        <v>85</v>
      </c>
    </row>
    <row r="279" spans="1:104" x14ac:dyDescent="0.25">
      <c r="A279">
        <v>278</v>
      </c>
      <c r="B279">
        <v>19</v>
      </c>
      <c r="C279" s="24" t="s">
        <v>219</v>
      </c>
      <c r="D279" s="12">
        <v>1.5842461862563659</v>
      </c>
      <c r="E279" s="13">
        <v>10.58752761730153</v>
      </c>
      <c r="F279" s="7">
        <v>0.14963325183374079</v>
      </c>
      <c r="G279" s="7">
        <f t="shared" si="43"/>
        <v>-9.0032814310451652</v>
      </c>
      <c r="H279" s="15">
        <f t="shared" si="44"/>
        <v>12.171773803557896</v>
      </c>
      <c r="I279" s="11">
        <f>IFERROR(F279/SQRT(F279^2+U279), "X")</f>
        <v>2.1486033195640079E-3</v>
      </c>
      <c r="J279" s="32">
        <f>IFERROR(SQRT((1-I279^2)/U279), "X")</f>
        <v>1.4359130027805221E-2</v>
      </c>
      <c r="K279" s="32">
        <f t="shared" si="45"/>
        <v>69.642102137356929</v>
      </c>
      <c r="L279" s="8">
        <v>1</v>
      </c>
      <c r="M279" s="9">
        <v>0</v>
      </c>
      <c r="N279" s="8">
        <v>0</v>
      </c>
      <c r="O279" s="9">
        <v>1</v>
      </c>
      <c r="P279" s="9">
        <v>0</v>
      </c>
      <c r="Q279" s="9">
        <v>0</v>
      </c>
      <c r="R279" s="9">
        <v>0</v>
      </c>
      <c r="S279" s="8">
        <v>4880</v>
      </c>
      <c r="T279" s="9">
        <v>29</v>
      </c>
      <c r="U279" s="9">
        <f t="shared" si="46"/>
        <v>4850</v>
      </c>
      <c r="V279" s="9">
        <f>COUNTIF(B:B,B279)</f>
        <v>16</v>
      </c>
      <c r="W279" s="7">
        <v>6</v>
      </c>
      <c r="X279" s="7">
        <f>BL279-W279-6</f>
        <v>37.57</v>
      </c>
      <c r="Y279" s="9">
        <v>0</v>
      </c>
      <c r="Z279" s="9">
        <v>1</v>
      </c>
      <c r="AA279" s="9">
        <v>0</v>
      </c>
      <c r="AB279" s="9">
        <v>0</v>
      </c>
      <c r="AC279" s="9">
        <v>1</v>
      </c>
      <c r="AD279" s="29">
        <v>0</v>
      </c>
      <c r="AE279" s="9">
        <v>0</v>
      </c>
      <c r="AF279" s="9">
        <v>1</v>
      </c>
      <c r="AG279" s="29">
        <v>0</v>
      </c>
      <c r="AH279" s="9">
        <v>1</v>
      </c>
      <c r="AI279" s="29">
        <v>0</v>
      </c>
      <c r="AJ279" s="20">
        <v>2011</v>
      </c>
      <c r="AK279" s="32">
        <f t="shared" ref="AK279:AK294" si="48">1-(AL279+AM279+AN279)</f>
        <v>0.3972</v>
      </c>
      <c r="AL279" s="32">
        <v>0.26300000000000001</v>
      </c>
      <c r="AM279" s="32">
        <v>0.2162</v>
      </c>
      <c r="AN279" s="42">
        <v>0.1236</v>
      </c>
      <c r="AO279" s="41">
        <v>1</v>
      </c>
      <c r="AP279" s="17">
        <v>0</v>
      </c>
      <c r="AQ279">
        <v>0.18748699999999999</v>
      </c>
      <c r="AR279" s="39">
        <f t="shared" ref="AR279:AR294" si="4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34</v>
      </c>
      <c r="CZ279" s="33" t="s">
        <v>85</v>
      </c>
    </row>
    <row r="280" spans="1:104" x14ac:dyDescent="0.25">
      <c r="A280">
        <v>279</v>
      </c>
      <c r="B280">
        <v>19</v>
      </c>
      <c r="C280" s="24" t="s">
        <v>219</v>
      </c>
      <c r="D280" s="12">
        <v>1.329986355269575</v>
      </c>
      <c r="E280" s="13">
        <v>5.2789439149428192</v>
      </c>
      <c r="F280" s="7">
        <v>0.25194174757281562</v>
      </c>
      <c r="G280" s="7">
        <f t="shared" si="43"/>
        <v>-3.9489575596732442</v>
      </c>
      <c r="H280" s="15">
        <f t="shared" si="44"/>
        <v>6.6089302702123938</v>
      </c>
      <c r="I280" s="11">
        <f>IFERROR(F280/SQRT(F280^2+U280), "X")</f>
        <v>3.6176489903127604E-3</v>
      </c>
      <c r="J280" s="32">
        <f>IFERROR(SQRT((1-I280^2)/U280), "X")</f>
        <v>1.4359069210104596E-2</v>
      </c>
      <c r="K280" s="32">
        <f t="shared" si="45"/>
        <v>69.642397105816002</v>
      </c>
      <c r="L280" s="8">
        <v>1</v>
      </c>
      <c r="M280" s="9">
        <v>0</v>
      </c>
      <c r="N280" s="8">
        <v>0</v>
      </c>
      <c r="O280" s="9">
        <v>1</v>
      </c>
      <c r="P280" s="9">
        <v>0</v>
      </c>
      <c r="Q280" s="9">
        <v>0</v>
      </c>
      <c r="R280" s="9">
        <v>0</v>
      </c>
      <c r="S280" s="8">
        <v>4880</v>
      </c>
      <c r="T280" s="9">
        <v>29</v>
      </c>
      <c r="U280" s="9">
        <f t="shared" si="46"/>
        <v>4850</v>
      </c>
      <c r="V280" s="9">
        <f>COUNTIF(B:B,B280)</f>
        <v>16</v>
      </c>
      <c r="W280" s="7">
        <v>12</v>
      </c>
      <c r="X280" s="7">
        <f>BL280-W280-6</f>
        <v>31.57</v>
      </c>
      <c r="Y280" s="9">
        <v>0</v>
      </c>
      <c r="Z280" s="9">
        <v>1</v>
      </c>
      <c r="AA280" s="9">
        <v>0</v>
      </c>
      <c r="AB280" s="9">
        <v>0</v>
      </c>
      <c r="AC280" s="9">
        <v>1</v>
      </c>
      <c r="AD280" s="29">
        <v>0</v>
      </c>
      <c r="AE280" s="9">
        <v>0</v>
      </c>
      <c r="AF280" s="9">
        <v>1</v>
      </c>
      <c r="AG280" s="29">
        <v>0</v>
      </c>
      <c r="AH280" s="9">
        <v>1</v>
      </c>
      <c r="AI280" s="29">
        <v>0</v>
      </c>
      <c r="AJ280" s="20">
        <v>2011</v>
      </c>
      <c r="AK280" s="32">
        <f t="shared" si="48"/>
        <v>0.3972</v>
      </c>
      <c r="AL280" s="32">
        <v>0.26300000000000001</v>
      </c>
      <c r="AM280" s="32">
        <v>0.2162</v>
      </c>
      <c r="AN280" s="42">
        <v>0.1236</v>
      </c>
      <c r="AO280" s="41">
        <v>1</v>
      </c>
      <c r="AP280" s="17">
        <v>0</v>
      </c>
      <c r="AQ280">
        <v>0.18748699999999999</v>
      </c>
      <c r="AR280" s="39">
        <f t="shared" si="4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34</v>
      </c>
      <c r="CZ280" s="33" t="s">
        <v>85</v>
      </c>
    </row>
    <row r="281" spans="1:104" x14ac:dyDescent="0.25">
      <c r="A281">
        <v>280</v>
      </c>
      <c r="B281">
        <v>19</v>
      </c>
      <c r="C281" s="24" t="s">
        <v>219</v>
      </c>
      <c r="D281" s="12">
        <v>3.127680663207633</v>
      </c>
      <c r="E281" s="13">
        <v>3.674597500489841</v>
      </c>
      <c r="F281" s="7">
        <v>0.85116279069767442</v>
      </c>
      <c r="G281" s="7">
        <f t="shared" si="43"/>
        <v>-0.54691683728220797</v>
      </c>
      <c r="H281" s="15">
        <f t="shared" si="44"/>
        <v>6.8022781636974745</v>
      </c>
      <c r="I281" s="11">
        <f>IFERROR(F281/SQRT(F281^2+U281), "X")</f>
        <v>1.2221072658809409E-2</v>
      </c>
      <c r="J281" s="32">
        <f>IFERROR(SQRT((1-I281^2)/U281), "X")</f>
        <v>1.4358090828655861E-2</v>
      </c>
      <c r="K281" s="32">
        <f t="shared" si="45"/>
        <v>69.647142641290515</v>
      </c>
      <c r="L281" s="8">
        <v>1</v>
      </c>
      <c r="M281" s="9">
        <v>0</v>
      </c>
      <c r="N281" s="8">
        <v>0</v>
      </c>
      <c r="O281" s="9">
        <v>1</v>
      </c>
      <c r="P281" s="9">
        <v>0</v>
      </c>
      <c r="Q281" s="9">
        <v>0</v>
      </c>
      <c r="R281" s="9">
        <v>0</v>
      </c>
      <c r="S281" s="8">
        <v>4880</v>
      </c>
      <c r="T281" s="9">
        <v>29</v>
      </c>
      <c r="U281" s="9">
        <f t="shared" si="46"/>
        <v>4850</v>
      </c>
      <c r="V281" s="9">
        <f>COUNTIF(B:B,B281)</f>
        <v>16</v>
      </c>
      <c r="W281" s="7">
        <v>16</v>
      </c>
      <c r="X281" s="7">
        <f>BL281-W281-6</f>
        <v>27.57</v>
      </c>
      <c r="Y281" s="9">
        <v>0</v>
      </c>
      <c r="Z281" s="9">
        <v>1</v>
      </c>
      <c r="AA281" s="9">
        <v>0</v>
      </c>
      <c r="AB281" s="9">
        <v>0</v>
      </c>
      <c r="AC281" s="9">
        <v>1</v>
      </c>
      <c r="AD281" s="29">
        <v>0</v>
      </c>
      <c r="AE281" s="9">
        <v>0</v>
      </c>
      <c r="AF281" s="9">
        <v>1</v>
      </c>
      <c r="AG281" s="29">
        <v>0</v>
      </c>
      <c r="AH281" s="9">
        <v>1</v>
      </c>
      <c r="AI281" s="29">
        <v>0</v>
      </c>
      <c r="AJ281" s="20">
        <v>2011</v>
      </c>
      <c r="AK281" s="32">
        <f t="shared" si="48"/>
        <v>0.3972</v>
      </c>
      <c r="AL281" s="32">
        <v>0.26300000000000001</v>
      </c>
      <c r="AM281" s="32">
        <v>0.2162</v>
      </c>
      <c r="AN281" s="42">
        <v>0.1236</v>
      </c>
      <c r="AO281" s="41">
        <v>1</v>
      </c>
      <c r="AP281" s="17">
        <v>0</v>
      </c>
      <c r="AQ281">
        <v>0.18748699999999999</v>
      </c>
      <c r="AR281" s="39">
        <f t="shared" si="4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34</v>
      </c>
      <c r="CZ281" s="33" t="s">
        <v>85</v>
      </c>
    </row>
    <row r="282" spans="1:104" x14ac:dyDescent="0.25">
      <c r="A282">
        <v>281</v>
      </c>
      <c r="B282">
        <v>19</v>
      </c>
      <c r="C282" s="24" t="s">
        <v>219</v>
      </c>
      <c r="D282" s="12">
        <v>4.5673010915691981</v>
      </c>
      <c r="E282" s="13">
        <v>3.2367530819754009</v>
      </c>
      <c r="F282" s="7">
        <v>1.411074918566775</v>
      </c>
      <c r="G282" s="7">
        <f t="shared" si="43"/>
        <v>1.3305480095937972</v>
      </c>
      <c r="H282" s="15">
        <f t="shared" si="44"/>
        <v>7.804054173544599</v>
      </c>
      <c r="I282" s="11">
        <f>IFERROR(F282/SQRT(F282^2+U282), "X")</f>
        <v>2.0257697105299E-2</v>
      </c>
      <c r="J282" s="32">
        <f>IFERROR(SQRT((1-I282^2)/U282), "X")</f>
        <v>1.4356216554309312E-2</v>
      </c>
      <c r="K282" s="32">
        <f t="shared" si="45"/>
        <v>69.656235416693377</v>
      </c>
      <c r="L282" s="8">
        <v>1</v>
      </c>
      <c r="M282" s="9">
        <v>0</v>
      </c>
      <c r="N282" s="8">
        <v>0</v>
      </c>
      <c r="O282" s="9">
        <v>1</v>
      </c>
      <c r="P282" s="9">
        <v>0</v>
      </c>
      <c r="Q282" s="9">
        <v>0</v>
      </c>
      <c r="R282" s="9">
        <v>0</v>
      </c>
      <c r="S282" s="8">
        <v>4880</v>
      </c>
      <c r="T282" s="9">
        <v>29</v>
      </c>
      <c r="U282" s="9">
        <f t="shared" si="46"/>
        <v>4850</v>
      </c>
      <c r="V282" s="9">
        <f>COUNTIF(B:B,B282)</f>
        <v>16</v>
      </c>
      <c r="W282" s="7">
        <v>21</v>
      </c>
      <c r="X282" s="7">
        <f>BL282-W282-6</f>
        <v>22.57</v>
      </c>
      <c r="Y282" s="9">
        <v>0</v>
      </c>
      <c r="Z282" s="9">
        <v>1</v>
      </c>
      <c r="AA282" s="9">
        <v>0</v>
      </c>
      <c r="AB282" s="9">
        <v>0</v>
      </c>
      <c r="AC282" s="9">
        <v>1</v>
      </c>
      <c r="AD282" s="29">
        <v>0</v>
      </c>
      <c r="AE282" s="9">
        <v>0</v>
      </c>
      <c r="AF282" s="9">
        <v>1</v>
      </c>
      <c r="AG282" s="29">
        <v>0</v>
      </c>
      <c r="AH282" s="9">
        <v>1</v>
      </c>
      <c r="AI282" s="29">
        <v>0</v>
      </c>
      <c r="AJ282" s="20">
        <v>2011</v>
      </c>
      <c r="AK282" s="32">
        <f t="shared" si="48"/>
        <v>0.3972</v>
      </c>
      <c r="AL282" s="32">
        <v>0.26300000000000001</v>
      </c>
      <c r="AM282" s="32">
        <v>0.2162</v>
      </c>
      <c r="AN282" s="42">
        <v>0.1236</v>
      </c>
      <c r="AO282" s="41">
        <v>1</v>
      </c>
      <c r="AP282" s="17">
        <v>0</v>
      </c>
      <c r="AQ282">
        <v>0.18748699999999999</v>
      </c>
      <c r="AR282" s="39">
        <f t="shared" si="4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34</v>
      </c>
      <c r="CZ282" s="33" t="s">
        <v>85</v>
      </c>
    </row>
    <row r="283" spans="1:104" x14ac:dyDescent="0.25">
      <c r="A283">
        <v>282</v>
      </c>
      <c r="B283">
        <v>19</v>
      </c>
      <c r="C283" s="24" t="s">
        <v>219</v>
      </c>
      <c r="D283" s="12">
        <v>1.1607883405032831</v>
      </c>
      <c r="E283" s="13">
        <v>3.0638272536664108</v>
      </c>
      <c r="F283" s="7">
        <v>0.37886872998932758</v>
      </c>
      <c r="G283" s="7">
        <f t="shared" si="43"/>
        <v>-1.9030389131631278</v>
      </c>
      <c r="H283" s="15">
        <f t="shared" si="44"/>
        <v>4.2246155941696939</v>
      </c>
      <c r="I283" s="11">
        <f>IFERROR(F283/SQRT(F283^2+U283), "X")</f>
        <v>5.4401574114529179E-3</v>
      </c>
      <c r="J283" s="32">
        <f>IFERROR(SQRT((1-I283^2)/U283), "X")</f>
        <v>1.4358950688820801E-2</v>
      </c>
      <c r="K283" s="32">
        <f t="shared" si="45"/>
        <v>69.642971946310297</v>
      </c>
      <c r="L283" s="8">
        <v>1</v>
      </c>
      <c r="M283" s="9">
        <v>0</v>
      </c>
      <c r="N283" s="8">
        <v>0</v>
      </c>
      <c r="O283" s="9">
        <v>1</v>
      </c>
      <c r="P283" s="9">
        <v>0</v>
      </c>
      <c r="Q283" s="9">
        <v>0</v>
      </c>
      <c r="R283" s="9">
        <v>0</v>
      </c>
      <c r="S283" s="8">
        <v>4880</v>
      </c>
      <c r="T283" s="9">
        <v>29</v>
      </c>
      <c r="U283" s="9">
        <f t="shared" si="46"/>
        <v>4850</v>
      </c>
      <c r="V283" s="9">
        <f>COUNTIF(B:B,B283)</f>
        <v>16</v>
      </c>
      <c r="W283" s="7">
        <v>6</v>
      </c>
      <c r="X283" s="7">
        <f>BL283-W283-6</f>
        <v>37.57</v>
      </c>
      <c r="Y283" s="9">
        <v>0</v>
      </c>
      <c r="Z283" s="9">
        <v>1</v>
      </c>
      <c r="AA283" s="9">
        <v>0</v>
      </c>
      <c r="AB283" s="9">
        <v>0</v>
      </c>
      <c r="AC283" s="9">
        <v>1</v>
      </c>
      <c r="AD283" s="29">
        <v>0</v>
      </c>
      <c r="AE283" s="9">
        <v>0</v>
      </c>
      <c r="AF283" s="9">
        <v>1</v>
      </c>
      <c r="AG283" s="29">
        <v>0</v>
      </c>
      <c r="AH283" s="9">
        <v>1</v>
      </c>
      <c r="AI283" s="29">
        <v>0</v>
      </c>
      <c r="AJ283" s="20">
        <v>2011</v>
      </c>
      <c r="AK283" s="32">
        <f t="shared" si="48"/>
        <v>0.3972</v>
      </c>
      <c r="AL283" s="32">
        <v>0.26300000000000001</v>
      </c>
      <c r="AM283" s="32">
        <v>0.2162</v>
      </c>
      <c r="AN283" s="42">
        <v>0.1236</v>
      </c>
      <c r="AO283" s="41">
        <v>1</v>
      </c>
      <c r="AP283" s="17">
        <v>0</v>
      </c>
      <c r="AQ283">
        <v>0.18748699999999999</v>
      </c>
      <c r="AR283" s="39">
        <f t="shared" si="4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34</v>
      </c>
      <c r="CZ283" s="33" t="s">
        <v>85</v>
      </c>
    </row>
    <row r="284" spans="1:104" x14ac:dyDescent="0.25">
      <c r="A284">
        <v>283</v>
      </c>
      <c r="B284">
        <v>19</v>
      </c>
      <c r="C284" s="24" t="s">
        <v>219</v>
      </c>
      <c r="D284" s="12">
        <v>2.899804781149951</v>
      </c>
      <c r="E284" s="13">
        <v>4.6831472563791197</v>
      </c>
      <c r="F284" s="7">
        <v>0.61919999999999997</v>
      </c>
      <c r="G284" s="7">
        <f t="shared" si="43"/>
        <v>-1.7833424752291687</v>
      </c>
      <c r="H284" s="15">
        <f t="shared" si="44"/>
        <v>7.5829520375290702</v>
      </c>
      <c r="I284" s="11">
        <f>IFERROR(F284/SQRT(F284^2+U284), "X")</f>
        <v>8.8908424179269321E-3</v>
      </c>
      <c r="J284" s="32">
        <f>IFERROR(SQRT((1-I284^2)/U284), "X")</f>
        <v>1.4358595636186907E-2</v>
      </c>
      <c r="K284" s="32">
        <f t="shared" si="45"/>
        <v>69.644694045131686</v>
      </c>
      <c r="L284" s="8">
        <v>1</v>
      </c>
      <c r="M284" s="9">
        <v>0</v>
      </c>
      <c r="N284" s="8">
        <v>0</v>
      </c>
      <c r="O284" s="9">
        <v>1</v>
      </c>
      <c r="P284" s="9">
        <v>0</v>
      </c>
      <c r="Q284" s="9">
        <v>0</v>
      </c>
      <c r="R284" s="9">
        <v>0</v>
      </c>
      <c r="S284" s="8">
        <v>4880</v>
      </c>
      <c r="T284" s="9">
        <v>29</v>
      </c>
      <c r="U284" s="9">
        <f t="shared" si="46"/>
        <v>4850</v>
      </c>
      <c r="V284" s="9">
        <f>COUNTIF(B:B,B284)</f>
        <v>16</v>
      </c>
      <c r="W284" s="7">
        <v>12</v>
      </c>
      <c r="X284" s="7">
        <f>BL284-W284-6</f>
        <v>31.57</v>
      </c>
      <c r="Y284" s="9">
        <v>0</v>
      </c>
      <c r="Z284" s="9">
        <v>1</v>
      </c>
      <c r="AA284" s="9">
        <v>0</v>
      </c>
      <c r="AB284" s="9">
        <v>0</v>
      </c>
      <c r="AC284" s="9">
        <v>1</v>
      </c>
      <c r="AD284" s="29">
        <v>0</v>
      </c>
      <c r="AE284" s="9">
        <v>0</v>
      </c>
      <c r="AF284" s="9">
        <v>1</v>
      </c>
      <c r="AG284" s="29">
        <v>0</v>
      </c>
      <c r="AH284" s="9">
        <v>1</v>
      </c>
      <c r="AI284" s="29">
        <v>0</v>
      </c>
      <c r="AJ284" s="20">
        <v>2011</v>
      </c>
      <c r="AK284" s="32">
        <f t="shared" si="48"/>
        <v>0.3972</v>
      </c>
      <c r="AL284" s="32">
        <v>0.26300000000000001</v>
      </c>
      <c r="AM284" s="32">
        <v>0.2162</v>
      </c>
      <c r="AN284" s="42">
        <v>0.1236</v>
      </c>
      <c r="AO284" s="41">
        <v>1</v>
      </c>
      <c r="AP284" s="17">
        <v>0</v>
      </c>
      <c r="AQ284">
        <v>0.18748699999999999</v>
      </c>
      <c r="AR284" s="39">
        <f t="shared" si="4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34</v>
      </c>
      <c r="CZ284" s="33" t="s">
        <v>85</v>
      </c>
    </row>
    <row r="285" spans="1:104" x14ac:dyDescent="0.25">
      <c r="A285">
        <v>284</v>
      </c>
      <c r="B285">
        <v>19</v>
      </c>
      <c r="C285" s="24" t="s">
        <v>219</v>
      </c>
      <c r="D285" s="12">
        <v>9.0215836453789056</v>
      </c>
      <c r="E285" s="13">
        <v>3.215901129262337</v>
      </c>
      <c r="F285" s="7">
        <v>2.805305039787799</v>
      </c>
      <c r="G285" s="7">
        <f t="shared" si="43"/>
        <v>5.805682516116569</v>
      </c>
      <c r="H285" s="15">
        <f t="shared" si="44"/>
        <v>12.237484774641242</v>
      </c>
      <c r="I285" s="11">
        <f>IFERROR(F285/SQRT(F285^2+U285), "X")</f>
        <v>4.024919135710265E-2</v>
      </c>
      <c r="J285" s="32">
        <f>IFERROR(SQRT((1-I285^2)/U285), "X")</f>
        <v>1.4347527554489122E-2</v>
      </c>
      <c r="K285" s="32">
        <f t="shared" si="45"/>
        <v>69.698419898633702</v>
      </c>
      <c r="L285" s="8">
        <v>1</v>
      </c>
      <c r="M285" s="9">
        <v>0</v>
      </c>
      <c r="N285" s="8">
        <v>0</v>
      </c>
      <c r="O285" s="9">
        <v>1</v>
      </c>
      <c r="P285" s="9">
        <v>0</v>
      </c>
      <c r="Q285" s="9">
        <v>0</v>
      </c>
      <c r="R285" s="9">
        <v>0</v>
      </c>
      <c r="S285" s="8">
        <v>4880</v>
      </c>
      <c r="T285" s="9">
        <v>29</v>
      </c>
      <c r="U285" s="9">
        <f t="shared" si="46"/>
        <v>4850</v>
      </c>
      <c r="V285" s="9">
        <f>COUNTIF(B:B,B285)</f>
        <v>16</v>
      </c>
      <c r="W285" s="7">
        <v>16</v>
      </c>
      <c r="X285" s="7">
        <f>BL285-W285-6</f>
        <v>27.57</v>
      </c>
      <c r="Y285" s="9">
        <v>0</v>
      </c>
      <c r="Z285" s="9">
        <v>1</v>
      </c>
      <c r="AA285" s="9">
        <v>0</v>
      </c>
      <c r="AB285" s="9">
        <v>0</v>
      </c>
      <c r="AC285" s="9">
        <v>1</v>
      </c>
      <c r="AD285" s="29">
        <v>0</v>
      </c>
      <c r="AE285" s="9">
        <v>0</v>
      </c>
      <c r="AF285" s="9">
        <v>1</v>
      </c>
      <c r="AG285" s="29">
        <v>0</v>
      </c>
      <c r="AH285" s="9">
        <v>1</v>
      </c>
      <c r="AI285" s="29">
        <v>0</v>
      </c>
      <c r="AJ285" s="20">
        <v>2011</v>
      </c>
      <c r="AK285" s="32">
        <f t="shared" si="48"/>
        <v>0.3972</v>
      </c>
      <c r="AL285" s="32">
        <v>0.26300000000000001</v>
      </c>
      <c r="AM285" s="32">
        <v>0.2162</v>
      </c>
      <c r="AN285" s="42">
        <v>0.1236</v>
      </c>
      <c r="AO285" s="41">
        <v>1</v>
      </c>
      <c r="AP285" s="17">
        <v>0</v>
      </c>
      <c r="AQ285">
        <v>0.18748699999999999</v>
      </c>
      <c r="AR285" s="39">
        <f t="shared" si="4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34</v>
      </c>
      <c r="CZ285" s="33" t="s">
        <v>85</v>
      </c>
    </row>
    <row r="286" spans="1:104" x14ac:dyDescent="0.25">
      <c r="A286">
        <v>285</v>
      </c>
      <c r="B286">
        <v>19</v>
      </c>
      <c r="C286" s="24" t="s">
        <v>219</v>
      </c>
      <c r="D286" s="12">
        <v>10.99528104162324</v>
      </c>
      <c r="E286" s="13">
        <v>2.0495530050392889</v>
      </c>
      <c r="F286" s="7">
        <v>5.36472148541114</v>
      </c>
      <c r="G286" s="7">
        <f t="shared" si="43"/>
        <v>8.9457280365839509</v>
      </c>
      <c r="H286" s="15">
        <f t="shared" si="44"/>
        <v>13.04483404666253</v>
      </c>
      <c r="I286" s="11">
        <f>IFERROR(F286/SQRT(F286^2+U286), "X")</f>
        <v>7.6805364073472646E-2</v>
      </c>
      <c r="J286" s="32">
        <f>IFERROR(SQRT((1-I286^2)/U286), "X")</f>
        <v>1.4316747716044097E-2</v>
      </c>
      <c r="K286" s="32">
        <f t="shared" si="45"/>
        <v>69.848265809653654</v>
      </c>
      <c r="L286" s="8">
        <v>1</v>
      </c>
      <c r="M286" s="9">
        <v>0</v>
      </c>
      <c r="N286" s="8">
        <v>0</v>
      </c>
      <c r="O286" s="9">
        <v>1</v>
      </c>
      <c r="P286" s="9">
        <v>0</v>
      </c>
      <c r="Q286" s="9">
        <v>0</v>
      </c>
      <c r="R286" s="9">
        <v>0</v>
      </c>
      <c r="S286" s="8">
        <v>4880</v>
      </c>
      <c r="T286" s="9">
        <v>29</v>
      </c>
      <c r="U286" s="9">
        <f t="shared" si="46"/>
        <v>4850</v>
      </c>
      <c r="V286" s="9">
        <f>COUNTIF(B:B,B286)</f>
        <v>16</v>
      </c>
      <c r="W286" s="7">
        <v>21</v>
      </c>
      <c r="X286" s="7">
        <f>BL286-W286-6</f>
        <v>22.57</v>
      </c>
      <c r="Y286" s="9">
        <v>0</v>
      </c>
      <c r="Z286" s="9">
        <v>1</v>
      </c>
      <c r="AA286" s="9">
        <v>0</v>
      </c>
      <c r="AB286" s="9">
        <v>0</v>
      </c>
      <c r="AC286" s="9">
        <v>1</v>
      </c>
      <c r="AD286" s="29">
        <v>0</v>
      </c>
      <c r="AE286" s="9">
        <v>0</v>
      </c>
      <c r="AF286" s="9">
        <v>1</v>
      </c>
      <c r="AG286" s="29">
        <v>0</v>
      </c>
      <c r="AH286" s="9">
        <v>1</v>
      </c>
      <c r="AI286" s="29">
        <v>0</v>
      </c>
      <c r="AJ286" s="20">
        <v>2011</v>
      </c>
      <c r="AK286" s="32">
        <f t="shared" si="48"/>
        <v>0.3972</v>
      </c>
      <c r="AL286" s="32">
        <v>0.26300000000000001</v>
      </c>
      <c r="AM286" s="32">
        <v>0.2162</v>
      </c>
      <c r="AN286" s="42">
        <v>0.1236</v>
      </c>
      <c r="AO286" s="41">
        <v>1</v>
      </c>
      <c r="AP286" s="17">
        <v>0</v>
      </c>
      <c r="AQ286">
        <v>0.18748699999999999</v>
      </c>
      <c r="AR286" s="39">
        <f t="shared" si="4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34</v>
      </c>
      <c r="CZ286" s="33" t="s">
        <v>85</v>
      </c>
    </row>
    <row r="287" spans="1:104" x14ac:dyDescent="0.25">
      <c r="A287">
        <v>286</v>
      </c>
      <c r="B287">
        <v>19</v>
      </c>
      <c r="C287" s="24" t="s">
        <v>219</v>
      </c>
      <c r="D287" s="12">
        <v>1.39385068411813</v>
      </c>
      <c r="E287" s="13">
        <v>5.2275794464907301</v>
      </c>
      <c r="F287" s="7">
        <v>0.26663405088062619</v>
      </c>
      <c r="G287" s="7">
        <f t="shared" si="43"/>
        <v>-3.8337287623726004</v>
      </c>
      <c r="H287" s="15">
        <f t="shared" si="44"/>
        <v>6.6214301306088599</v>
      </c>
      <c r="I287" s="11">
        <f>IFERROR(F287/SQRT(F287^2+U287), "X")</f>
        <v>3.8529197966167953E-3</v>
      </c>
      <c r="J287" s="32">
        <f>IFERROR(SQRT((1-I287^2)/U287), "X")</f>
        <v>1.44502166317151E-2</v>
      </c>
      <c r="K287" s="32">
        <f t="shared" si="45"/>
        <v>69.203114768896697</v>
      </c>
      <c r="L287" s="8">
        <v>1</v>
      </c>
      <c r="M287" s="9">
        <v>0</v>
      </c>
      <c r="N287" s="8">
        <v>0</v>
      </c>
      <c r="O287" s="9">
        <v>1</v>
      </c>
      <c r="P287" s="9">
        <v>0</v>
      </c>
      <c r="Q287" s="9">
        <v>0</v>
      </c>
      <c r="R287" s="9">
        <v>0</v>
      </c>
      <c r="S287" s="8">
        <v>4821</v>
      </c>
      <c r="T287" s="9">
        <v>31</v>
      </c>
      <c r="U287" s="9">
        <f t="shared" si="46"/>
        <v>4789</v>
      </c>
      <c r="V287" s="9">
        <f>COUNTIF(B:B,B287)</f>
        <v>16</v>
      </c>
      <c r="W287" s="7">
        <v>6</v>
      </c>
      <c r="X287" s="7">
        <f>BL287-W287-6</f>
        <v>37.57</v>
      </c>
      <c r="Y287" s="9">
        <v>0</v>
      </c>
      <c r="Z287" s="9">
        <v>1</v>
      </c>
      <c r="AA287" s="9">
        <v>0</v>
      </c>
      <c r="AB287" s="9">
        <v>0</v>
      </c>
      <c r="AC287" s="9">
        <v>1</v>
      </c>
      <c r="AD287" s="29">
        <v>0</v>
      </c>
      <c r="AE287" s="9">
        <v>0</v>
      </c>
      <c r="AF287" s="9">
        <v>1</v>
      </c>
      <c r="AG287" s="29">
        <v>0</v>
      </c>
      <c r="AH287" s="9">
        <v>1</v>
      </c>
      <c r="AI287" s="29">
        <v>0</v>
      </c>
      <c r="AJ287" s="20">
        <v>2011</v>
      </c>
      <c r="AK287" s="32">
        <f t="shared" si="48"/>
        <v>0.3972</v>
      </c>
      <c r="AL287" s="32">
        <v>0.26300000000000001</v>
      </c>
      <c r="AM287" s="32">
        <v>0.2162</v>
      </c>
      <c r="AN287" s="42">
        <v>0.1236</v>
      </c>
      <c r="AO287" s="41">
        <v>1</v>
      </c>
      <c r="AP287" s="17">
        <v>0</v>
      </c>
      <c r="AQ287">
        <v>0.18748699999999999</v>
      </c>
      <c r="AR287" s="39">
        <f t="shared" si="4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34</v>
      </c>
      <c r="CZ287" s="33" t="s">
        <v>85</v>
      </c>
    </row>
    <row r="288" spans="1:104" x14ac:dyDescent="0.25">
      <c r="A288">
        <v>287</v>
      </c>
      <c r="B288">
        <v>19</v>
      </c>
      <c r="C288" s="24" t="s">
        <v>219</v>
      </c>
      <c r="D288" s="12">
        <v>1.396960877242837</v>
      </c>
      <c r="E288" s="13">
        <v>8.9180598417174259</v>
      </c>
      <c r="F288" s="7">
        <v>0.1566440349175558</v>
      </c>
      <c r="G288" s="7">
        <f t="shared" si="43"/>
        <v>-7.5210989644745894</v>
      </c>
      <c r="H288" s="15">
        <f t="shared" si="44"/>
        <v>10.315020718960263</v>
      </c>
      <c r="I288" s="11">
        <f>IFERROR(F288/SQRT(F288^2+U288), "X")</f>
        <v>2.2635512410683397E-3</v>
      </c>
      <c r="J288" s="32">
        <f>IFERROR(SQRT((1-I288^2)/U288), "X")</f>
        <v>1.4450286870225745E-2</v>
      </c>
      <c r="K288" s="32">
        <f t="shared" si="45"/>
        <v>69.202778393310737</v>
      </c>
      <c r="L288" s="8">
        <v>1</v>
      </c>
      <c r="M288" s="9">
        <v>0</v>
      </c>
      <c r="N288" s="8">
        <v>0</v>
      </c>
      <c r="O288" s="9">
        <v>1</v>
      </c>
      <c r="P288" s="9">
        <v>0</v>
      </c>
      <c r="Q288" s="9">
        <v>0</v>
      </c>
      <c r="R288" s="9">
        <v>0</v>
      </c>
      <c r="S288" s="8">
        <v>4821</v>
      </c>
      <c r="T288" s="9">
        <v>31</v>
      </c>
      <c r="U288" s="9">
        <f t="shared" si="46"/>
        <v>4789</v>
      </c>
      <c r="V288" s="9">
        <f>COUNTIF(B:B,B288)</f>
        <v>16</v>
      </c>
      <c r="W288" s="7">
        <v>12</v>
      </c>
      <c r="X288" s="7">
        <f>BL288-W288-6</f>
        <v>31.57</v>
      </c>
      <c r="Y288" s="9">
        <v>0</v>
      </c>
      <c r="Z288" s="9">
        <v>1</v>
      </c>
      <c r="AA288" s="9">
        <v>0</v>
      </c>
      <c r="AB288" s="9">
        <v>0</v>
      </c>
      <c r="AC288" s="9">
        <v>1</v>
      </c>
      <c r="AD288" s="29">
        <v>0</v>
      </c>
      <c r="AE288" s="9">
        <v>0</v>
      </c>
      <c r="AF288" s="9">
        <v>1</v>
      </c>
      <c r="AG288" s="29">
        <v>0</v>
      </c>
      <c r="AH288" s="9">
        <v>1</v>
      </c>
      <c r="AI288" s="29">
        <v>0</v>
      </c>
      <c r="AJ288" s="20">
        <v>2011</v>
      </c>
      <c r="AK288" s="32">
        <f t="shared" si="48"/>
        <v>0.3972</v>
      </c>
      <c r="AL288" s="32">
        <v>0.26300000000000001</v>
      </c>
      <c r="AM288" s="32">
        <v>0.2162</v>
      </c>
      <c r="AN288" s="42">
        <v>0.1236</v>
      </c>
      <c r="AO288" s="41">
        <v>1</v>
      </c>
      <c r="AP288" s="17">
        <v>0</v>
      </c>
      <c r="AQ288">
        <v>0.18748699999999999</v>
      </c>
      <c r="AR288" s="39">
        <f t="shared" si="4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34</v>
      </c>
      <c r="CZ288" s="33" t="s">
        <v>85</v>
      </c>
    </row>
    <row r="289" spans="1:104" x14ac:dyDescent="0.25">
      <c r="A289">
        <v>288</v>
      </c>
      <c r="B289">
        <v>19</v>
      </c>
      <c r="C289" s="24" t="s">
        <v>219</v>
      </c>
      <c r="D289" s="12">
        <v>3.1982685342211381</v>
      </c>
      <c r="E289" s="13">
        <v>4.1337380694557888</v>
      </c>
      <c r="F289" s="7">
        <v>0.77369888475836446</v>
      </c>
      <c r="G289" s="7">
        <f t="shared" si="43"/>
        <v>-0.93546953523465071</v>
      </c>
      <c r="H289" s="15">
        <f t="shared" si="44"/>
        <v>7.3320066036769269</v>
      </c>
      <c r="I289" s="11">
        <f>IFERROR(F289/SQRT(F289^2+U289), "X")</f>
        <v>1.1179500798345203E-2</v>
      </c>
      <c r="J289" s="32">
        <f>IFERROR(SQRT((1-I289^2)/U289), "X")</f>
        <v>1.4449420851674995E-2</v>
      </c>
      <c r="K289" s="32">
        <f t="shared" si="45"/>
        <v>69.206926025971399</v>
      </c>
      <c r="L289" s="8">
        <v>1</v>
      </c>
      <c r="M289" s="9">
        <v>0</v>
      </c>
      <c r="N289" s="8">
        <v>0</v>
      </c>
      <c r="O289" s="9">
        <v>1</v>
      </c>
      <c r="P289" s="9">
        <v>0</v>
      </c>
      <c r="Q289" s="9">
        <v>0</v>
      </c>
      <c r="R289" s="9">
        <v>0</v>
      </c>
      <c r="S289" s="8">
        <v>4821</v>
      </c>
      <c r="T289" s="9">
        <v>31</v>
      </c>
      <c r="U289" s="9">
        <f t="shared" si="46"/>
        <v>4789</v>
      </c>
      <c r="V289" s="9">
        <f>COUNTIF(B:B,B289)</f>
        <v>16</v>
      </c>
      <c r="W289" s="7">
        <v>16</v>
      </c>
      <c r="X289" s="7">
        <f>BL289-W289-6</f>
        <v>27.57</v>
      </c>
      <c r="Y289" s="9">
        <v>0</v>
      </c>
      <c r="Z289" s="9">
        <v>1</v>
      </c>
      <c r="AA289" s="9">
        <v>0</v>
      </c>
      <c r="AB289" s="9">
        <v>0</v>
      </c>
      <c r="AC289" s="9">
        <v>1</v>
      </c>
      <c r="AD289" s="29">
        <v>0</v>
      </c>
      <c r="AE289" s="9">
        <v>0</v>
      </c>
      <c r="AF289" s="9">
        <v>1</v>
      </c>
      <c r="AG289" s="29">
        <v>0</v>
      </c>
      <c r="AH289" s="9">
        <v>1</v>
      </c>
      <c r="AI289" s="29">
        <v>0</v>
      </c>
      <c r="AJ289" s="20">
        <v>2011</v>
      </c>
      <c r="AK289" s="32">
        <f t="shared" si="48"/>
        <v>0.3972</v>
      </c>
      <c r="AL289" s="32">
        <v>0.26300000000000001</v>
      </c>
      <c r="AM289" s="32">
        <v>0.2162</v>
      </c>
      <c r="AN289" s="42">
        <v>0.1236</v>
      </c>
      <c r="AO289" s="41">
        <v>1</v>
      </c>
      <c r="AP289" s="17">
        <v>0</v>
      </c>
      <c r="AQ289">
        <v>0.18748699999999999</v>
      </c>
      <c r="AR289" s="39">
        <f t="shared" si="4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34</v>
      </c>
      <c r="CZ289" s="33" t="s">
        <v>85</v>
      </c>
    </row>
    <row r="290" spans="1:104" x14ac:dyDescent="0.25">
      <c r="A290">
        <v>289</v>
      </c>
      <c r="B290">
        <v>19</v>
      </c>
      <c r="C290" s="24" t="s">
        <v>219</v>
      </c>
      <c r="D290" s="12">
        <v>4.3893788765642316</v>
      </c>
      <c r="E290" s="13">
        <v>3.3247302202195459</v>
      </c>
      <c r="F290" s="7">
        <v>1.3202210663198961</v>
      </c>
      <c r="G290" s="7">
        <f t="shared" si="43"/>
        <v>1.0646486563446858</v>
      </c>
      <c r="H290" s="15">
        <f t="shared" si="44"/>
        <v>7.714109096783778</v>
      </c>
      <c r="I290" s="11">
        <f>IFERROR(F290/SQRT(F290^2+U290), "X")</f>
        <v>1.9074151257265526E-2</v>
      </c>
      <c r="J290" s="32">
        <f>IFERROR(SQRT((1-I290^2)/U290), "X")</f>
        <v>1.4447694968566549E-2</v>
      </c>
      <c r="K290" s="32">
        <f t="shared" si="45"/>
        <v>69.215193300777216</v>
      </c>
      <c r="L290" s="8">
        <v>1</v>
      </c>
      <c r="M290" s="9">
        <v>0</v>
      </c>
      <c r="N290" s="8">
        <v>0</v>
      </c>
      <c r="O290" s="9">
        <v>1</v>
      </c>
      <c r="P290" s="9">
        <v>0</v>
      </c>
      <c r="Q290" s="9">
        <v>0</v>
      </c>
      <c r="R290" s="9">
        <v>0</v>
      </c>
      <c r="S290" s="8">
        <v>4821</v>
      </c>
      <c r="T290" s="9">
        <v>31</v>
      </c>
      <c r="U290" s="9">
        <f t="shared" si="46"/>
        <v>4789</v>
      </c>
      <c r="V290" s="9">
        <f>COUNTIF(B:B,B290)</f>
        <v>16</v>
      </c>
      <c r="W290" s="7">
        <v>21</v>
      </c>
      <c r="X290" s="7">
        <f>BL290-W290-6</f>
        <v>22.57</v>
      </c>
      <c r="Y290" s="9">
        <v>0</v>
      </c>
      <c r="Z290" s="9">
        <v>1</v>
      </c>
      <c r="AA290" s="9">
        <v>0</v>
      </c>
      <c r="AB290" s="9">
        <v>0</v>
      </c>
      <c r="AC290" s="9">
        <v>1</v>
      </c>
      <c r="AD290" s="29">
        <v>0</v>
      </c>
      <c r="AE290" s="9">
        <v>0</v>
      </c>
      <c r="AF290" s="9">
        <v>1</v>
      </c>
      <c r="AG290" s="29">
        <v>0</v>
      </c>
      <c r="AH290" s="9">
        <v>1</v>
      </c>
      <c r="AI290" s="29">
        <v>0</v>
      </c>
      <c r="AJ290" s="20">
        <v>2011</v>
      </c>
      <c r="AK290" s="32">
        <f t="shared" si="48"/>
        <v>0.3972</v>
      </c>
      <c r="AL290" s="32">
        <v>0.26300000000000001</v>
      </c>
      <c r="AM290" s="32">
        <v>0.2162</v>
      </c>
      <c r="AN290" s="42">
        <v>0.1236</v>
      </c>
      <c r="AO290" s="41">
        <v>1</v>
      </c>
      <c r="AP290" s="17">
        <v>0</v>
      </c>
      <c r="AQ290">
        <v>0.18748699999999999</v>
      </c>
      <c r="AR290" s="39">
        <f t="shared" si="4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34</v>
      </c>
      <c r="CZ290" s="33" t="s">
        <v>85</v>
      </c>
    </row>
    <row r="291" spans="1:104" x14ac:dyDescent="0.25">
      <c r="A291">
        <v>290</v>
      </c>
      <c r="B291">
        <v>19</v>
      </c>
      <c r="C291" s="24" t="s">
        <v>219</v>
      </c>
      <c r="D291" s="12">
        <v>1.2455640711427569</v>
      </c>
      <c r="E291" s="13">
        <v>3.485345203556415</v>
      </c>
      <c r="F291" s="7">
        <v>0.35737179487179488</v>
      </c>
      <c r="G291" s="7">
        <f t="shared" si="43"/>
        <v>-2.2397811324136581</v>
      </c>
      <c r="H291" s="15">
        <f t="shared" si="44"/>
        <v>4.7309092746991723</v>
      </c>
      <c r="I291" s="11">
        <f>IFERROR(F291/SQRT(F291^2+U291), "X")</f>
        <v>5.1640693268210575E-3</v>
      </c>
      <c r="J291" s="32">
        <f>IFERROR(SQRT((1-I291^2)/U291), "X")</f>
        <v>1.445013121047686E-2</v>
      </c>
      <c r="K291" s="32">
        <f t="shared" si="45"/>
        <v>69.203523859697853</v>
      </c>
      <c r="L291" s="8">
        <v>1</v>
      </c>
      <c r="M291" s="9">
        <v>0</v>
      </c>
      <c r="N291" s="8">
        <v>0</v>
      </c>
      <c r="O291" s="9">
        <v>1</v>
      </c>
      <c r="P291" s="9">
        <v>0</v>
      </c>
      <c r="Q291" s="9">
        <v>0</v>
      </c>
      <c r="R291" s="9">
        <v>0</v>
      </c>
      <c r="S291" s="8">
        <v>4821</v>
      </c>
      <c r="T291" s="9">
        <v>31</v>
      </c>
      <c r="U291" s="9">
        <f t="shared" si="46"/>
        <v>4789</v>
      </c>
      <c r="V291" s="9">
        <f>COUNTIF(B:B,B291)</f>
        <v>16</v>
      </c>
      <c r="W291" s="7">
        <v>6</v>
      </c>
      <c r="X291" s="7">
        <f>BL291-W291-6</f>
        <v>37.57</v>
      </c>
      <c r="Y291" s="9">
        <v>0</v>
      </c>
      <c r="Z291" s="9">
        <v>1</v>
      </c>
      <c r="AA291" s="9">
        <v>0</v>
      </c>
      <c r="AB291" s="9">
        <v>0</v>
      </c>
      <c r="AC291" s="9">
        <v>1</v>
      </c>
      <c r="AD291" s="29">
        <v>0</v>
      </c>
      <c r="AE291" s="9">
        <v>0</v>
      </c>
      <c r="AF291" s="9">
        <v>1</v>
      </c>
      <c r="AG291" s="29">
        <v>0</v>
      </c>
      <c r="AH291" s="9">
        <v>1</v>
      </c>
      <c r="AI291" s="29">
        <v>0</v>
      </c>
      <c r="AJ291" s="20">
        <v>2011</v>
      </c>
      <c r="AK291" s="32">
        <f t="shared" si="48"/>
        <v>0.3972</v>
      </c>
      <c r="AL291" s="32">
        <v>0.26300000000000001</v>
      </c>
      <c r="AM291" s="32">
        <v>0.2162</v>
      </c>
      <c r="AN291" s="42">
        <v>0.1236</v>
      </c>
      <c r="AO291" s="41">
        <v>1</v>
      </c>
      <c r="AP291" s="17">
        <v>0</v>
      </c>
      <c r="AQ291">
        <v>0.18748699999999999</v>
      </c>
      <c r="AR291" s="39">
        <f t="shared" si="4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34</v>
      </c>
      <c r="CZ291" s="33" t="s">
        <v>85</v>
      </c>
    </row>
    <row r="292" spans="1:104" x14ac:dyDescent="0.25">
      <c r="A292">
        <v>291</v>
      </c>
      <c r="B292">
        <v>19</v>
      </c>
      <c r="C292" s="24" t="s">
        <v>219</v>
      </c>
      <c r="D292" s="12">
        <v>3.1368104442244031</v>
      </c>
      <c r="E292" s="13">
        <v>4.3002068562374038</v>
      </c>
      <c r="F292" s="7">
        <v>0.72945570971184626</v>
      </c>
      <c r="G292" s="7">
        <f t="shared" si="43"/>
        <v>-1.1633964120130007</v>
      </c>
      <c r="H292" s="15">
        <f t="shared" si="44"/>
        <v>7.4370173004618074</v>
      </c>
      <c r="I292" s="11">
        <f>IFERROR(F292/SQRT(F292^2+U292), "X")</f>
        <v>1.054028571930227E-2</v>
      </c>
      <c r="J292" s="32">
        <f>IFERROR(SQRT((1-I292^2)/U292), "X")</f>
        <v>1.4449521168963026E-2</v>
      </c>
      <c r="K292" s="32">
        <f t="shared" si="45"/>
        <v>69.20644554976387</v>
      </c>
      <c r="L292" s="8">
        <v>1</v>
      </c>
      <c r="M292" s="9">
        <v>0</v>
      </c>
      <c r="N292" s="8">
        <v>0</v>
      </c>
      <c r="O292" s="9">
        <v>1</v>
      </c>
      <c r="P292" s="9">
        <v>0</v>
      </c>
      <c r="Q292" s="9">
        <v>0</v>
      </c>
      <c r="R292" s="9">
        <v>0</v>
      </c>
      <c r="S292" s="8">
        <v>4821</v>
      </c>
      <c r="T292" s="9">
        <v>31</v>
      </c>
      <c r="U292" s="9">
        <f t="shared" si="46"/>
        <v>4789</v>
      </c>
      <c r="V292" s="9">
        <f>COUNTIF(B:B,B292)</f>
        <v>16</v>
      </c>
      <c r="W292" s="7">
        <v>12</v>
      </c>
      <c r="X292" s="7">
        <f>BL292-W292-6</f>
        <v>31.57</v>
      </c>
      <c r="Y292" s="9">
        <v>0</v>
      </c>
      <c r="Z292" s="9">
        <v>1</v>
      </c>
      <c r="AA292" s="9">
        <v>0</v>
      </c>
      <c r="AB292" s="9">
        <v>0</v>
      </c>
      <c r="AC292" s="9">
        <v>1</v>
      </c>
      <c r="AD292" s="29">
        <v>0</v>
      </c>
      <c r="AE292" s="9">
        <v>0</v>
      </c>
      <c r="AF292" s="9">
        <v>1</v>
      </c>
      <c r="AG292" s="29">
        <v>0</v>
      </c>
      <c r="AH292" s="9">
        <v>1</v>
      </c>
      <c r="AI292" s="29">
        <v>0</v>
      </c>
      <c r="AJ292" s="20">
        <v>2011</v>
      </c>
      <c r="AK292" s="32">
        <f t="shared" si="48"/>
        <v>0.3972</v>
      </c>
      <c r="AL292" s="32">
        <v>0.26300000000000001</v>
      </c>
      <c r="AM292" s="32">
        <v>0.2162</v>
      </c>
      <c r="AN292" s="42">
        <v>0.1236</v>
      </c>
      <c r="AO292" s="41">
        <v>1</v>
      </c>
      <c r="AP292" s="17">
        <v>0</v>
      </c>
      <c r="AQ292">
        <v>0.18748699999999999</v>
      </c>
      <c r="AR292" s="39">
        <f t="shared" si="4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34</v>
      </c>
      <c r="CZ292" s="33" t="s">
        <v>85</v>
      </c>
    </row>
    <row r="293" spans="1:104" x14ac:dyDescent="0.25">
      <c r="A293">
        <v>292</v>
      </c>
      <c r="B293">
        <v>19</v>
      </c>
      <c r="C293" s="24" t="s">
        <v>219</v>
      </c>
      <c r="D293" s="12">
        <v>9.0389433100003913</v>
      </c>
      <c r="E293" s="13">
        <v>3.0962035506724952</v>
      </c>
      <c r="F293" s="7">
        <v>2.9193633952254641</v>
      </c>
      <c r="G293" s="7">
        <f t="shared" si="43"/>
        <v>5.9427397593278961</v>
      </c>
      <c r="H293" s="15">
        <f t="shared" si="44"/>
        <v>12.135146860672887</v>
      </c>
      <c r="I293" s="11">
        <f>IFERROR(F293/SQRT(F293^2+U293), "X")</f>
        <v>4.214825897840617E-2</v>
      </c>
      <c r="J293" s="32">
        <f>IFERROR(SQRT((1-I293^2)/U293), "X")</f>
        <v>1.4437482859221445E-2</v>
      </c>
      <c r="K293" s="32">
        <f t="shared" si="45"/>
        <v>69.26415149724555</v>
      </c>
      <c r="L293" s="8">
        <v>1</v>
      </c>
      <c r="M293" s="9">
        <v>0</v>
      </c>
      <c r="N293" s="8">
        <v>0</v>
      </c>
      <c r="O293" s="9">
        <v>1</v>
      </c>
      <c r="P293" s="9">
        <v>0</v>
      </c>
      <c r="Q293" s="9">
        <v>0</v>
      </c>
      <c r="R293" s="9">
        <v>0</v>
      </c>
      <c r="S293" s="8">
        <v>4821</v>
      </c>
      <c r="T293" s="9">
        <v>31</v>
      </c>
      <c r="U293" s="9">
        <f t="shared" si="46"/>
        <v>4789</v>
      </c>
      <c r="V293" s="9">
        <f>COUNTIF(B:B,B293)</f>
        <v>16</v>
      </c>
      <c r="W293" s="7">
        <v>16</v>
      </c>
      <c r="X293" s="7">
        <f>BL293-W293-6</f>
        <v>27.57</v>
      </c>
      <c r="Y293" s="9">
        <v>0</v>
      </c>
      <c r="Z293" s="9">
        <v>1</v>
      </c>
      <c r="AA293" s="9">
        <v>0</v>
      </c>
      <c r="AB293" s="9">
        <v>0</v>
      </c>
      <c r="AC293" s="9">
        <v>1</v>
      </c>
      <c r="AD293" s="29">
        <v>0</v>
      </c>
      <c r="AE293" s="9">
        <v>0</v>
      </c>
      <c r="AF293" s="9">
        <v>1</v>
      </c>
      <c r="AG293" s="29">
        <v>0</v>
      </c>
      <c r="AH293" s="9">
        <v>1</v>
      </c>
      <c r="AI293" s="29">
        <v>0</v>
      </c>
      <c r="AJ293" s="20">
        <v>2011</v>
      </c>
      <c r="AK293" s="32">
        <f t="shared" si="48"/>
        <v>0.3972</v>
      </c>
      <c r="AL293" s="32">
        <v>0.26300000000000001</v>
      </c>
      <c r="AM293" s="32">
        <v>0.2162</v>
      </c>
      <c r="AN293" s="42">
        <v>0.1236</v>
      </c>
      <c r="AO293" s="41">
        <v>1</v>
      </c>
      <c r="AP293" s="17">
        <v>0</v>
      </c>
      <c r="AQ293">
        <v>0.18748699999999999</v>
      </c>
      <c r="AR293" s="39">
        <f t="shared" si="4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34</v>
      </c>
      <c r="CZ293" s="33" t="s">
        <v>85</v>
      </c>
    </row>
    <row r="294" spans="1:104" s="50" customFormat="1" x14ac:dyDescent="0.25">
      <c r="A294" s="50">
        <v>293</v>
      </c>
      <c r="B294" s="50">
        <v>19</v>
      </c>
      <c r="C294" s="51" t="s">
        <v>219</v>
      </c>
      <c r="D294" s="52">
        <v>10.99264554445076</v>
      </c>
      <c r="E294" s="53">
        <v>2.014606160276327</v>
      </c>
      <c r="F294" s="54">
        <v>5.4564737074679623</v>
      </c>
      <c r="G294" s="54">
        <f t="shared" si="43"/>
        <v>8.9780393841744335</v>
      </c>
      <c r="H294" s="55">
        <f t="shared" si="44"/>
        <v>13.007251704727086</v>
      </c>
      <c r="I294" s="56">
        <f>IFERROR(F294/SQRT(F294^2+U294), "X")</f>
        <v>7.8603851765246743E-2</v>
      </c>
      <c r="J294" s="57">
        <f>IFERROR(SQRT((1-I294^2)/U294), "X")</f>
        <v>1.4405613584771087E-2</v>
      </c>
      <c r="K294" s="57">
        <f t="shared" si="45"/>
        <v>69.417383307931516</v>
      </c>
      <c r="L294" s="58">
        <v>1</v>
      </c>
      <c r="M294" s="59">
        <v>0</v>
      </c>
      <c r="N294" s="58">
        <v>0</v>
      </c>
      <c r="O294" s="59">
        <v>1</v>
      </c>
      <c r="P294" s="59">
        <v>0</v>
      </c>
      <c r="Q294" s="59">
        <v>0</v>
      </c>
      <c r="R294" s="59">
        <v>0</v>
      </c>
      <c r="S294" s="58">
        <v>4821</v>
      </c>
      <c r="T294" s="59">
        <v>31</v>
      </c>
      <c r="U294" s="59">
        <f t="shared" si="46"/>
        <v>4789</v>
      </c>
      <c r="V294" s="59">
        <f>COUNTIF(B:B,B294)</f>
        <v>16</v>
      </c>
      <c r="W294" s="54">
        <v>21</v>
      </c>
      <c r="X294" s="54">
        <f>BL294-W294-6</f>
        <v>22.57</v>
      </c>
      <c r="Y294" s="59">
        <v>0</v>
      </c>
      <c r="Z294" s="59">
        <v>1</v>
      </c>
      <c r="AA294" s="59">
        <v>0</v>
      </c>
      <c r="AB294" s="59">
        <v>0</v>
      </c>
      <c r="AC294" s="59">
        <v>1</v>
      </c>
      <c r="AD294" s="60">
        <v>0</v>
      </c>
      <c r="AE294" s="59">
        <v>0</v>
      </c>
      <c r="AF294" s="59">
        <v>1</v>
      </c>
      <c r="AG294" s="60">
        <v>0</v>
      </c>
      <c r="AH294" s="59">
        <v>1</v>
      </c>
      <c r="AI294" s="60">
        <v>0</v>
      </c>
      <c r="AJ294" s="61">
        <v>2011</v>
      </c>
      <c r="AK294" s="57">
        <f t="shared" si="48"/>
        <v>0.3972</v>
      </c>
      <c r="AL294" s="57">
        <v>0.26300000000000001</v>
      </c>
      <c r="AM294" s="57">
        <v>0.2162</v>
      </c>
      <c r="AN294" s="62">
        <v>0.1236</v>
      </c>
      <c r="AO294" s="63">
        <v>1</v>
      </c>
      <c r="AP294" s="64">
        <v>0</v>
      </c>
      <c r="AQ294" s="50">
        <v>0.18748699999999999</v>
      </c>
      <c r="AR294" s="65">
        <f t="shared" si="4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34</v>
      </c>
      <c r="CU294" s="66"/>
      <c r="CZ294" s="33" t="s">
        <v>85</v>
      </c>
    </row>
    <row r="295" spans="1:104" x14ac:dyDescent="0.25">
      <c r="A295">
        <v>294</v>
      </c>
      <c r="B295">
        <v>20</v>
      </c>
      <c r="C295" s="24" t="s">
        <v>232</v>
      </c>
      <c r="D295" s="12">
        <v>7.3</v>
      </c>
      <c r="E295" s="13">
        <v>0.03</v>
      </c>
      <c r="F295" s="7">
        <f t="shared" ref="F295:F322" si="50">D295/E295</f>
        <v>243.33333333333334</v>
      </c>
      <c r="G295" s="7">
        <f t="shared" si="43"/>
        <v>7.27</v>
      </c>
      <c r="H295" s="15">
        <f t="shared" si="44"/>
        <v>7.33</v>
      </c>
      <c r="I295" s="11">
        <f>IFERROR(F295/SQRT(F295^2+U295), "X")</f>
        <v>0.29748793755946545</v>
      </c>
      <c r="J295" s="32">
        <f>IFERROR(SQRT((1-I295^2)/U295), "X")</f>
        <v>1.2225531680525976E-3</v>
      </c>
      <c r="K295" s="32">
        <f t="shared" si="45"/>
        <v>817.96033590334389</v>
      </c>
      <c r="L295" s="8">
        <v>0</v>
      </c>
      <c r="M295" s="9">
        <v>1</v>
      </c>
      <c r="N295" s="8">
        <v>0</v>
      </c>
      <c r="O295" s="9">
        <v>0</v>
      </c>
      <c r="P295" s="9">
        <v>0</v>
      </c>
      <c r="Q295" s="9">
        <v>1</v>
      </c>
      <c r="R295" s="9">
        <v>0</v>
      </c>
      <c r="S295" s="8">
        <v>609852</v>
      </c>
      <c r="T295" s="9">
        <v>3</v>
      </c>
      <c r="U295" s="9">
        <f t="shared" si="46"/>
        <v>609848</v>
      </c>
      <c r="V295" s="9">
        <f>COUNTIF(B:B,B295)</f>
        <v>16</v>
      </c>
      <c r="W295" s="7">
        <v>11.59</v>
      </c>
      <c r="X295" s="7">
        <f>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20</v>
      </c>
      <c r="CZ295" s="33" t="s">
        <v>85</v>
      </c>
    </row>
    <row r="296" spans="1:104" x14ac:dyDescent="0.25">
      <c r="A296">
        <v>295</v>
      </c>
      <c r="B296">
        <v>20</v>
      </c>
      <c r="C296" s="24" t="s">
        <v>232</v>
      </c>
      <c r="D296" s="12">
        <v>6.8</v>
      </c>
      <c r="E296" s="13">
        <v>0.03</v>
      </c>
      <c r="F296" s="7">
        <f t="shared" si="50"/>
        <v>226.66666666666666</v>
      </c>
      <c r="G296" s="7">
        <f t="shared" si="43"/>
        <v>6.77</v>
      </c>
      <c r="H296" s="15">
        <f t="shared" si="44"/>
        <v>6.83</v>
      </c>
      <c r="I296" s="11">
        <f>IFERROR(F296/SQRT(F296^2+U296), "X")</f>
        <v>0.27530222229546214</v>
      </c>
      <c r="J296" s="32">
        <f>IFERROR(SQRT((1-I296^2)/U296), "X")</f>
        <v>1.2145686277740978E-3</v>
      </c>
      <c r="K296" s="32">
        <f t="shared" si="45"/>
        <v>823.33758433450487</v>
      </c>
      <c r="L296" s="8">
        <v>0</v>
      </c>
      <c r="M296" s="9">
        <v>1</v>
      </c>
      <c r="N296" s="8">
        <v>0</v>
      </c>
      <c r="O296" s="9">
        <v>0</v>
      </c>
      <c r="P296" s="9">
        <v>0</v>
      </c>
      <c r="Q296" s="9">
        <v>1</v>
      </c>
      <c r="R296" s="9">
        <v>0</v>
      </c>
      <c r="S296" s="8">
        <v>626511</v>
      </c>
      <c r="T296" s="9">
        <v>3</v>
      </c>
      <c r="U296" s="9">
        <f t="shared" si="46"/>
        <v>626507</v>
      </c>
      <c r="V296" s="9">
        <f>COUNTIF(B:B,B296)</f>
        <v>16</v>
      </c>
      <c r="W296" s="7">
        <v>10.52</v>
      </c>
      <c r="X296" s="7">
        <f>BL296-W296-6</f>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20</v>
      </c>
      <c r="CZ296" s="33" t="s">
        <v>85</v>
      </c>
    </row>
    <row r="297" spans="1:104" x14ac:dyDescent="0.25">
      <c r="A297">
        <v>296</v>
      </c>
      <c r="B297">
        <v>20</v>
      </c>
      <c r="C297" s="24" t="s">
        <v>232</v>
      </c>
      <c r="D297" s="12">
        <v>7.5</v>
      </c>
      <c r="E297" s="13">
        <v>0.03</v>
      </c>
      <c r="F297" s="7">
        <f t="shared" si="50"/>
        <v>250</v>
      </c>
      <c r="G297" s="7">
        <f t="shared" si="43"/>
        <v>7.47</v>
      </c>
      <c r="H297" s="15">
        <f t="shared" si="44"/>
        <v>7.53</v>
      </c>
      <c r="I297" s="11">
        <f>IFERROR(F297/SQRT(F297^2+U297), "X")</f>
        <v>0.28088274233337129</v>
      </c>
      <c r="J297" s="32">
        <f>IFERROR(SQRT((1-I297^2)/U297), "X")</f>
        <v>1.1235309693334852E-3</v>
      </c>
      <c r="K297" s="32">
        <f t="shared" si="45"/>
        <v>890.05112212726294</v>
      </c>
      <c r="L297" s="8">
        <v>0</v>
      </c>
      <c r="M297" s="9">
        <v>1</v>
      </c>
      <c r="N297" s="8">
        <v>0</v>
      </c>
      <c r="O297" s="9">
        <v>0</v>
      </c>
      <c r="P297" s="9">
        <v>0</v>
      </c>
      <c r="Q297" s="9">
        <v>1</v>
      </c>
      <c r="R297" s="9">
        <v>0</v>
      </c>
      <c r="S297" s="8">
        <v>729695</v>
      </c>
      <c r="T297" s="9">
        <v>3</v>
      </c>
      <c r="U297" s="9">
        <f t="shared" si="46"/>
        <v>729691</v>
      </c>
      <c r="V297" s="9">
        <f>COUNTIF(B:B,B297)</f>
        <v>16</v>
      </c>
      <c r="W297" s="7">
        <v>11.59</v>
      </c>
      <c r="X297" s="7">
        <f>BL297-W297-6</f>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20</v>
      </c>
      <c r="CZ297" s="33" t="s">
        <v>85</v>
      </c>
    </row>
    <row r="298" spans="1:104" x14ac:dyDescent="0.25">
      <c r="A298">
        <v>297</v>
      </c>
      <c r="B298">
        <v>20</v>
      </c>
      <c r="C298" s="24" t="s">
        <v>232</v>
      </c>
      <c r="D298" s="12">
        <v>5.5</v>
      </c>
      <c r="E298" s="13">
        <v>0.2</v>
      </c>
      <c r="F298" s="7">
        <f t="shared" si="50"/>
        <v>27.5</v>
      </c>
      <c r="G298" s="7">
        <f t="shared" si="43"/>
        <v>5.3</v>
      </c>
      <c r="H298" s="15">
        <f t="shared" si="44"/>
        <v>5.7</v>
      </c>
      <c r="I298" s="11">
        <f>IFERROR(F298/SQRT(F298^2+U298), "X")</f>
        <v>0.20840959907803441</v>
      </c>
      <c r="J298" s="32">
        <f>IFERROR(SQRT((1-I298^2)/U298), "X")</f>
        <v>7.5785308755648879E-3</v>
      </c>
      <c r="K298" s="32">
        <f t="shared" si="45"/>
        <v>131.95169570717914</v>
      </c>
      <c r="L298" s="8">
        <v>0</v>
      </c>
      <c r="M298" s="9">
        <v>1</v>
      </c>
      <c r="N298" s="8">
        <v>0</v>
      </c>
      <c r="O298" s="9">
        <v>0</v>
      </c>
      <c r="P298" s="9">
        <v>0</v>
      </c>
      <c r="Q298" s="9">
        <v>1</v>
      </c>
      <c r="R298" s="9">
        <v>0</v>
      </c>
      <c r="S298" s="8">
        <v>16659</v>
      </c>
      <c r="T298" s="9">
        <v>3</v>
      </c>
      <c r="U298" s="9">
        <f t="shared" si="46"/>
        <v>16655</v>
      </c>
      <c r="V298" s="9">
        <f>COUNTIF(B:B,B298)</f>
        <v>16</v>
      </c>
      <c r="W298" s="7">
        <v>6.97</v>
      </c>
      <c r="X298" s="7">
        <f>BL298-W298-6</f>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20</v>
      </c>
      <c r="CZ298" s="33" t="s">
        <v>85</v>
      </c>
    </row>
    <row r="299" spans="1:104" x14ac:dyDescent="0.25">
      <c r="A299">
        <v>298</v>
      </c>
      <c r="B299">
        <v>20</v>
      </c>
      <c r="C299" s="24" t="s">
        <v>232</v>
      </c>
      <c r="D299" s="12">
        <v>6.9</v>
      </c>
      <c r="E299" s="13">
        <v>0.1</v>
      </c>
      <c r="F299" s="7">
        <f t="shared" si="50"/>
        <v>69</v>
      </c>
      <c r="G299" s="7">
        <f t="shared" si="43"/>
        <v>6.8000000000000007</v>
      </c>
      <c r="H299" s="15">
        <f t="shared" si="44"/>
        <v>7</v>
      </c>
      <c r="I299" s="11">
        <f>IFERROR(F299/SQRT(F299^2+U299), "X")</f>
        <v>0.248495818581531</v>
      </c>
      <c r="J299" s="32">
        <f>IFERROR(SQRT((1-I299^2)/U299), "X")</f>
        <v>3.6013886750946517E-3</v>
      </c>
      <c r="K299" s="32">
        <f t="shared" si="45"/>
        <v>277.67066823847279</v>
      </c>
      <c r="L299" s="8">
        <v>0</v>
      </c>
      <c r="M299" s="9">
        <v>1</v>
      </c>
      <c r="N299" s="8">
        <v>0</v>
      </c>
      <c r="O299" s="9">
        <v>0</v>
      </c>
      <c r="P299" s="9">
        <v>0</v>
      </c>
      <c r="Q299" s="9">
        <v>1</v>
      </c>
      <c r="R299" s="9">
        <v>0</v>
      </c>
      <c r="S299" s="8">
        <v>72344</v>
      </c>
      <c r="T299" s="9">
        <v>3</v>
      </c>
      <c r="U299" s="9">
        <f t="shared" si="46"/>
        <v>72340</v>
      </c>
      <c r="V299" s="9">
        <f>COUNTIF(B:B,B299)</f>
        <v>16</v>
      </c>
      <c r="W299" s="7">
        <v>10.52</v>
      </c>
      <c r="X299" s="7">
        <f>BL299-W299-6</f>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20</v>
      </c>
      <c r="CZ299" s="33" t="s">
        <v>85</v>
      </c>
    </row>
    <row r="300" spans="1:104" x14ac:dyDescent="0.25">
      <c r="A300">
        <v>299</v>
      </c>
      <c r="B300">
        <v>20</v>
      </c>
      <c r="C300" s="24" t="s">
        <v>232</v>
      </c>
      <c r="D300" s="12">
        <v>7.6</v>
      </c>
      <c r="E300" s="13">
        <v>0.1</v>
      </c>
      <c r="F300" s="7">
        <f t="shared" si="50"/>
        <v>75.999999999999986</v>
      </c>
      <c r="G300" s="7">
        <f t="shared" si="43"/>
        <v>7.5</v>
      </c>
      <c r="H300" s="15">
        <f t="shared" si="44"/>
        <v>7.6999999999999993</v>
      </c>
      <c r="I300" s="11">
        <f>IFERROR(F300/SQRT(F300^2+U300), "X")</f>
        <v>0.18608624280062647</v>
      </c>
      <c r="J300" s="32">
        <f>IFERROR(SQRT((1-I300^2)/U300), "X")</f>
        <v>2.4485031947450858E-3</v>
      </c>
      <c r="K300" s="32">
        <f t="shared" si="45"/>
        <v>408.41278138667496</v>
      </c>
      <c r="L300" s="8">
        <v>0</v>
      </c>
      <c r="M300" s="9">
        <v>1</v>
      </c>
      <c r="N300" s="8">
        <v>0</v>
      </c>
      <c r="O300" s="9">
        <v>0</v>
      </c>
      <c r="P300" s="9">
        <v>0</v>
      </c>
      <c r="Q300" s="9">
        <v>1</v>
      </c>
      <c r="R300" s="9">
        <v>0</v>
      </c>
      <c r="S300" s="8">
        <v>161029</v>
      </c>
      <c r="T300" s="9">
        <v>3</v>
      </c>
      <c r="U300" s="9">
        <f t="shared" si="46"/>
        <v>161025</v>
      </c>
      <c r="V300" s="9">
        <f>COUNTIF(B:B,B300)</f>
        <v>16</v>
      </c>
      <c r="W300" s="7">
        <v>11.59</v>
      </c>
      <c r="X300" s="7">
        <f>BL300-W300-6</f>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20</v>
      </c>
      <c r="CZ300" s="33" t="s">
        <v>85</v>
      </c>
    </row>
    <row r="301" spans="1:104" x14ac:dyDescent="0.25">
      <c r="A301">
        <v>300</v>
      </c>
      <c r="B301">
        <v>20</v>
      </c>
      <c r="C301" s="24" t="s">
        <v>232</v>
      </c>
      <c r="D301" s="12">
        <v>7.5</v>
      </c>
      <c r="E301" s="13">
        <v>0.1</v>
      </c>
      <c r="F301" s="7">
        <f t="shared" si="50"/>
        <v>75</v>
      </c>
      <c r="G301" s="7">
        <f t="shared" si="43"/>
        <v>7.4</v>
      </c>
      <c r="H301" s="15">
        <f t="shared" si="44"/>
        <v>7.6</v>
      </c>
      <c r="I301" s="11">
        <f>IFERROR(F301/SQRT(F301^2+U301), "X")</f>
        <v>0.1213312702998607</v>
      </c>
      <c r="J301" s="32">
        <f>IFERROR(SQRT((1-I301^2)/U301), "X")</f>
        <v>1.6177502706648094E-3</v>
      </c>
      <c r="K301" s="32">
        <f t="shared" si="45"/>
        <v>618.14237842102364</v>
      </c>
      <c r="L301" s="8">
        <v>0</v>
      </c>
      <c r="M301" s="9">
        <v>1</v>
      </c>
      <c r="N301" s="8">
        <v>0</v>
      </c>
      <c r="O301" s="9">
        <v>0</v>
      </c>
      <c r="P301" s="9">
        <v>0</v>
      </c>
      <c r="Q301" s="9">
        <v>1</v>
      </c>
      <c r="R301" s="9">
        <v>0</v>
      </c>
      <c r="S301" s="8">
        <v>376479</v>
      </c>
      <c r="T301" s="9">
        <v>3</v>
      </c>
      <c r="U301" s="9">
        <f t="shared" si="46"/>
        <v>376475</v>
      </c>
      <c r="V301" s="9">
        <f>COUNTIF(B:B,B301)</f>
        <v>16</v>
      </c>
      <c r="W301" s="7">
        <v>12.62</v>
      </c>
      <c r="X301" s="7">
        <f>BL301-W301-6</f>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20</v>
      </c>
      <c r="CZ301" s="33" t="s">
        <v>85</v>
      </c>
    </row>
    <row r="302" spans="1:104" x14ac:dyDescent="0.25">
      <c r="A302">
        <v>301</v>
      </c>
      <c r="B302">
        <v>20</v>
      </c>
      <c r="C302" s="24" t="s">
        <v>232</v>
      </c>
      <c r="D302" s="12">
        <v>10.199999999999999</v>
      </c>
      <c r="E302" s="13">
        <v>0.1</v>
      </c>
      <c r="F302" s="7">
        <f t="shared" si="50"/>
        <v>101.99999999999999</v>
      </c>
      <c r="G302" s="7">
        <f t="shared" si="43"/>
        <v>10.1</v>
      </c>
      <c r="H302" s="15">
        <f t="shared" si="44"/>
        <v>10.299999999999999</v>
      </c>
      <c r="I302" s="11">
        <f>IFERROR(F302/SQRT(F302^2+U302), "X")</f>
        <v>0.30265063701510003</v>
      </c>
      <c r="J302" s="32">
        <f>IFERROR(SQRT((1-I302^2)/U302), "X")</f>
        <v>2.9671631079911773E-3</v>
      </c>
      <c r="K302" s="32">
        <f t="shared" si="45"/>
        <v>337.02225445806988</v>
      </c>
      <c r="L302" s="8">
        <v>0</v>
      </c>
      <c r="M302" s="9">
        <v>1</v>
      </c>
      <c r="N302" s="8">
        <v>0</v>
      </c>
      <c r="O302" s="9">
        <v>0</v>
      </c>
      <c r="P302" s="9">
        <v>0</v>
      </c>
      <c r="Q302" s="9">
        <v>1</v>
      </c>
      <c r="R302" s="9">
        <v>0</v>
      </c>
      <c r="S302" s="8">
        <v>103184</v>
      </c>
      <c r="T302" s="9">
        <v>3</v>
      </c>
      <c r="U302" s="9">
        <f t="shared" si="46"/>
        <v>103180</v>
      </c>
      <c r="V302" s="9">
        <f>COUNTIF(B:B,B302)</f>
        <v>16</v>
      </c>
      <c r="W302" s="7">
        <v>13.7</v>
      </c>
      <c r="X302" s="7">
        <f>BL302-W302-6</f>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20</v>
      </c>
      <c r="CZ302" s="33" t="s">
        <v>85</v>
      </c>
    </row>
    <row r="303" spans="1:104" x14ac:dyDescent="0.25">
      <c r="A303">
        <v>302</v>
      </c>
      <c r="B303">
        <v>20</v>
      </c>
      <c r="C303" s="24" t="s">
        <v>232</v>
      </c>
      <c r="D303" s="12">
        <v>7.4</v>
      </c>
      <c r="E303" s="13">
        <v>1.2</v>
      </c>
      <c r="F303" s="7">
        <f t="shared" si="50"/>
        <v>6.166666666666667</v>
      </c>
      <c r="G303" s="7">
        <f t="shared" si="43"/>
        <v>6.2</v>
      </c>
      <c r="H303" s="15">
        <f t="shared" si="44"/>
        <v>8.6</v>
      </c>
      <c r="I303" s="11">
        <f>IFERROR(F303/SQRT(F303^2+U303), "X")</f>
        <v>7.8963906215058065E-3</v>
      </c>
      <c r="J303" s="32">
        <f>IFERROR(SQRT((1-I303^2)/U303), "X")</f>
        <v>1.280495776460401E-3</v>
      </c>
      <c r="K303" s="32">
        <f t="shared" si="45"/>
        <v>780.94751922121998</v>
      </c>
      <c r="L303" s="8">
        <v>0</v>
      </c>
      <c r="M303" s="9">
        <v>1</v>
      </c>
      <c r="N303" s="8">
        <v>0</v>
      </c>
      <c r="O303" s="9">
        <v>0</v>
      </c>
      <c r="P303" s="9">
        <v>0</v>
      </c>
      <c r="Q303" s="9">
        <v>1</v>
      </c>
      <c r="R303" s="9">
        <v>0</v>
      </c>
      <c r="S303" s="8">
        <v>609852</v>
      </c>
      <c r="T303" s="9">
        <v>10</v>
      </c>
      <c r="U303" s="9">
        <f t="shared" si="46"/>
        <v>609841</v>
      </c>
      <c r="V303" s="9">
        <f>COUNTIF(B:B,B303)</f>
        <v>16</v>
      </c>
      <c r="W303" s="7">
        <v>11.59</v>
      </c>
      <c r="X303" s="7">
        <f>BL303-W303-6</f>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20</v>
      </c>
      <c r="CZ303" s="33" t="s">
        <v>85</v>
      </c>
    </row>
    <row r="304" spans="1:104" x14ac:dyDescent="0.25">
      <c r="A304">
        <v>303</v>
      </c>
      <c r="B304">
        <v>20</v>
      </c>
      <c r="C304" s="24" t="s">
        <v>232</v>
      </c>
      <c r="D304" s="12">
        <v>7.4</v>
      </c>
      <c r="E304" s="13">
        <v>1.2</v>
      </c>
      <c r="F304" s="7">
        <f t="shared" si="50"/>
        <v>6.166666666666667</v>
      </c>
      <c r="G304" s="7">
        <f t="shared" si="43"/>
        <v>6.2</v>
      </c>
      <c r="H304" s="15">
        <f t="shared" si="44"/>
        <v>8.6</v>
      </c>
      <c r="I304" s="11">
        <f>IFERROR(F304/SQRT(F304^2+U304), "X")</f>
        <v>7.8963906215058065E-3</v>
      </c>
      <c r="J304" s="32">
        <f>IFERROR(SQRT((1-I304^2)/U304), "X")</f>
        <v>1.280495776460401E-3</v>
      </c>
      <c r="K304" s="32">
        <f t="shared" si="45"/>
        <v>780.94751922121998</v>
      </c>
      <c r="L304" s="8">
        <v>0</v>
      </c>
      <c r="M304" s="9">
        <v>1</v>
      </c>
      <c r="N304" s="8">
        <v>0</v>
      </c>
      <c r="O304" s="9">
        <v>0</v>
      </c>
      <c r="P304" s="9">
        <v>0</v>
      </c>
      <c r="Q304" s="9">
        <v>1</v>
      </c>
      <c r="R304" s="9">
        <v>0</v>
      </c>
      <c r="S304" s="8">
        <v>609852</v>
      </c>
      <c r="T304" s="9">
        <v>10</v>
      </c>
      <c r="U304" s="9">
        <f t="shared" si="46"/>
        <v>609841</v>
      </c>
      <c r="V304" s="9">
        <f>COUNTIF(B:B,B304)</f>
        <v>16</v>
      </c>
      <c r="W304" s="7">
        <v>11.59</v>
      </c>
      <c r="X304" s="7">
        <f>BL304-W304-6</f>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20</v>
      </c>
      <c r="CZ304" s="33" t="s">
        <v>85</v>
      </c>
    </row>
    <row r="305" spans="1:104" x14ac:dyDescent="0.25">
      <c r="A305">
        <v>304</v>
      </c>
      <c r="B305">
        <v>20</v>
      </c>
      <c r="C305" s="24" t="s">
        <v>232</v>
      </c>
      <c r="D305" s="12">
        <v>7.5</v>
      </c>
      <c r="E305" s="13">
        <v>1.2</v>
      </c>
      <c r="F305" s="7">
        <f t="shared" si="50"/>
        <v>6.25</v>
      </c>
      <c r="G305" s="7">
        <f t="shared" si="43"/>
        <v>6.3</v>
      </c>
      <c r="H305" s="15">
        <f t="shared" si="44"/>
        <v>8.6999999999999993</v>
      </c>
      <c r="I305" s="11">
        <f>IFERROR(F305/SQRT(F305^2+U305), "X")</f>
        <v>8.0030983750574436E-3</v>
      </c>
      <c r="J305" s="32">
        <f>IFERROR(SQRT((1-I305^2)/U305), "X")</f>
        <v>1.2804957400091911E-3</v>
      </c>
      <c r="K305" s="32">
        <f t="shared" si="45"/>
        <v>780.94754145204911</v>
      </c>
      <c r="L305" s="8">
        <v>0</v>
      </c>
      <c r="M305" s="9">
        <v>1</v>
      </c>
      <c r="N305" s="8">
        <v>0</v>
      </c>
      <c r="O305" s="9">
        <v>0</v>
      </c>
      <c r="P305" s="9">
        <v>0</v>
      </c>
      <c r="Q305" s="9">
        <v>1</v>
      </c>
      <c r="R305" s="9">
        <v>0</v>
      </c>
      <c r="S305" s="8">
        <v>609852</v>
      </c>
      <c r="T305" s="9">
        <v>11</v>
      </c>
      <c r="U305" s="9">
        <f t="shared" si="46"/>
        <v>609840</v>
      </c>
      <c r="V305" s="9">
        <f>COUNTIF(B:B,B305)</f>
        <v>16</v>
      </c>
      <c r="W305" s="7">
        <v>11.59</v>
      </c>
      <c r="X305" s="7">
        <f>BL305-W305-6</f>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20</v>
      </c>
      <c r="CZ305" s="33" t="s">
        <v>85</v>
      </c>
    </row>
    <row r="306" spans="1:104" x14ac:dyDescent="0.25">
      <c r="A306">
        <v>305</v>
      </c>
      <c r="B306">
        <v>20</v>
      </c>
      <c r="C306" s="24" t="s">
        <v>232</v>
      </c>
      <c r="D306" s="12">
        <v>6</v>
      </c>
      <c r="E306" s="13">
        <v>1.3</v>
      </c>
      <c r="F306" s="7">
        <f t="shared" si="50"/>
        <v>4.615384615384615</v>
      </c>
      <c r="G306" s="7">
        <f t="shared" si="43"/>
        <v>4.7</v>
      </c>
      <c r="H306" s="15">
        <f t="shared" si="44"/>
        <v>7.3</v>
      </c>
      <c r="I306" s="11">
        <f>IFERROR(F306/SQRT(F306^2+U306), "X")</f>
        <v>5.9100712401924313E-3</v>
      </c>
      <c r="J306" s="32">
        <f>IFERROR(SQRT((1-I306^2)/U306), "X")</f>
        <v>1.2805154353750267E-3</v>
      </c>
      <c r="K306" s="32">
        <f t="shared" si="45"/>
        <v>780.93552984554879</v>
      </c>
      <c r="L306" s="8">
        <v>0</v>
      </c>
      <c r="M306" s="9">
        <v>1</v>
      </c>
      <c r="N306" s="8">
        <v>0</v>
      </c>
      <c r="O306" s="9">
        <v>0</v>
      </c>
      <c r="P306" s="9">
        <v>0</v>
      </c>
      <c r="Q306" s="9">
        <v>1</v>
      </c>
      <c r="R306" s="9">
        <v>0</v>
      </c>
      <c r="S306" s="8">
        <v>609852</v>
      </c>
      <c r="T306" s="9">
        <v>12</v>
      </c>
      <c r="U306" s="9">
        <f t="shared" si="46"/>
        <v>609839</v>
      </c>
      <c r="V306" s="9">
        <f>COUNTIF(B:B,B306)</f>
        <v>16</v>
      </c>
      <c r="W306" s="7">
        <v>11.59</v>
      </c>
      <c r="X306" s="7">
        <f>BL306-W306-6</f>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20</v>
      </c>
      <c r="CZ306" s="33" t="s">
        <v>85</v>
      </c>
    </row>
    <row r="307" spans="1:104" x14ac:dyDescent="0.25">
      <c r="A307">
        <v>306</v>
      </c>
      <c r="B307">
        <v>20</v>
      </c>
      <c r="C307" s="24" t="s">
        <v>232</v>
      </c>
      <c r="D307" s="12">
        <v>7.3</v>
      </c>
      <c r="E307" s="13">
        <v>0.03</v>
      </c>
      <c r="F307" s="7">
        <f t="shared" si="50"/>
        <v>243.33333333333334</v>
      </c>
      <c r="G307" s="7">
        <f t="shared" si="43"/>
        <v>7.27</v>
      </c>
      <c r="H307" s="15">
        <f t="shared" si="44"/>
        <v>7.33</v>
      </c>
      <c r="I307" s="11">
        <f>IFERROR(F307/SQRT(F307^2+U307), "X")</f>
        <v>0.29748927147720233</v>
      </c>
      <c r="J307" s="32">
        <f>IFERROR(SQRT((1-I307^2)/U307), "X")</f>
        <v>1.2225586499063107E-3</v>
      </c>
      <c r="K307" s="32">
        <f t="shared" si="45"/>
        <v>817.95666823561692</v>
      </c>
      <c r="L307" s="8">
        <v>0</v>
      </c>
      <c r="M307" s="9">
        <v>1</v>
      </c>
      <c r="N307" s="8">
        <v>0</v>
      </c>
      <c r="O307" s="9">
        <v>0</v>
      </c>
      <c r="P307" s="9">
        <v>0</v>
      </c>
      <c r="Q307" s="9">
        <v>1</v>
      </c>
      <c r="R307" s="9">
        <v>0</v>
      </c>
      <c r="S307" s="8">
        <v>609852</v>
      </c>
      <c r="T307" s="9">
        <v>9</v>
      </c>
      <c r="U307" s="9">
        <f t="shared" si="46"/>
        <v>609842</v>
      </c>
      <c r="V307" s="9">
        <f>COUNTIF(B:B,B307)</f>
        <v>16</v>
      </c>
      <c r="W307" s="7">
        <v>11.59</v>
      </c>
      <c r="X307" s="7">
        <f>BL307-W307-6</f>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20</v>
      </c>
      <c r="CZ307" s="33" t="s">
        <v>85</v>
      </c>
    </row>
    <row r="308" spans="1:104" x14ac:dyDescent="0.25">
      <c r="A308">
        <v>307</v>
      </c>
      <c r="B308">
        <v>20</v>
      </c>
      <c r="C308" s="24" t="s">
        <v>232</v>
      </c>
      <c r="D308" s="12">
        <v>7.3</v>
      </c>
      <c r="E308" s="13">
        <v>0.03</v>
      </c>
      <c r="F308" s="7">
        <f t="shared" si="50"/>
        <v>243.33333333333334</v>
      </c>
      <c r="G308" s="7">
        <f t="shared" si="43"/>
        <v>7.27</v>
      </c>
      <c r="H308" s="15">
        <f t="shared" si="44"/>
        <v>7.33</v>
      </c>
      <c r="I308" s="11">
        <f>IFERROR(F308/SQRT(F308^2+U308), "X")</f>
        <v>0.29748927147720233</v>
      </c>
      <c r="J308" s="32">
        <f>IFERROR(SQRT((1-I308^2)/U308), "X")</f>
        <v>1.2225586499063107E-3</v>
      </c>
      <c r="K308" s="32">
        <f t="shared" si="45"/>
        <v>817.95666823561692</v>
      </c>
      <c r="L308" s="8">
        <v>0</v>
      </c>
      <c r="M308" s="9">
        <v>1</v>
      </c>
      <c r="N308" s="8">
        <v>0</v>
      </c>
      <c r="O308" s="9">
        <v>0</v>
      </c>
      <c r="P308" s="9">
        <v>0</v>
      </c>
      <c r="Q308" s="9">
        <v>1</v>
      </c>
      <c r="R308" s="9">
        <v>0</v>
      </c>
      <c r="S308" s="8">
        <v>609852</v>
      </c>
      <c r="T308" s="9">
        <v>9</v>
      </c>
      <c r="U308" s="9">
        <f t="shared" si="46"/>
        <v>609842</v>
      </c>
      <c r="V308" s="9">
        <f>COUNTIF(B:B,B308)</f>
        <v>16</v>
      </c>
      <c r="W308" s="7">
        <v>11.59</v>
      </c>
      <c r="X308" s="7">
        <f>BL308-W308-6</f>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20</v>
      </c>
      <c r="CZ308" s="33" t="s">
        <v>85</v>
      </c>
    </row>
    <row r="309" spans="1:104" x14ac:dyDescent="0.25">
      <c r="A309">
        <v>308</v>
      </c>
      <c r="B309">
        <v>20</v>
      </c>
      <c r="C309" s="24" t="s">
        <v>232</v>
      </c>
      <c r="D309" s="12">
        <v>7.3</v>
      </c>
      <c r="E309" s="13">
        <v>0.03</v>
      </c>
      <c r="F309" s="7">
        <f t="shared" si="50"/>
        <v>243.33333333333334</v>
      </c>
      <c r="G309" s="7">
        <f t="shared" si="43"/>
        <v>7.27</v>
      </c>
      <c r="H309" s="15">
        <f t="shared" si="44"/>
        <v>7.33</v>
      </c>
      <c r="I309" s="11">
        <f>IFERROR(F309/SQRT(F309^2+U309), "X")</f>
        <v>0.29748949379856965</v>
      </c>
      <c r="J309" s="32">
        <f>IFERROR(SQRT((1-I309^2)/U309), "X")</f>
        <v>1.2225595635557657E-3</v>
      </c>
      <c r="K309" s="32">
        <f t="shared" si="45"/>
        <v>817.95605695606355</v>
      </c>
      <c r="L309" s="8">
        <v>0</v>
      </c>
      <c r="M309" s="9">
        <v>1</v>
      </c>
      <c r="N309" s="8">
        <v>0</v>
      </c>
      <c r="O309" s="9">
        <v>0</v>
      </c>
      <c r="P309" s="9">
        <v>0</v>
      </c>
      <c r="Q309" s="9">
        <v>1</v>
      </c>
      <c r="R309" s="9">
        <v>0</v>
      </c>
      <c r="S309" s="8">
        <v>609852</v>
      </c>
      <c r="T309" s="9">
        <v>10</v>
      </c>
      <c r="U309" s="9">
        <f t="shared" si="46"/>
        <v>609841</v>
      </c>
      <c r="V309" s="9">
        <f>COUNTIF(B:B,B309)</f>
        <v>16</v>
      </c>
      <c r="W309" s="7">
        <v>11.59</v>
      </c>
      <c r="X309" s="7">
        <f>BL309-W309-6</f>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20</v>
      </c>
      <c r="CZ309" s="33" t="s">
        <v>85</v>
      </c>
    </row>
    <row r="310" spans="1:104" s="50" customFormat="1" x14ac:dyDescent="0.25">
      <c r="A310" s="50">
        <v>309</v>
      </c>
      <c r="B310" s="50">
        <v>20</v>
      </c>
      <c r="C310" s="51" t="s">
        <v>232</v>
      </c>
      <c r="D310" s="52">
        <v>7.3</v>
      </c>
      <c r="E310" s="53">
        <v>0.03</v>
      </c>
      <c r="F310" s="54">
        <f t="shared" si="50"/>
        <v>243.33333333333334</v>
      </c>
      <c r="G310" s="54">
        <f t="shared" si="43"/>
        <v>7.27</v>
      </c>
      <c r="H310" s="55">
        <f t="shared" si="44"/>
        <v>7.33</v>
      </c>
      <c r="I310" s="56">
        <f>IFERROR(F310/SQRT(F310^2+U310), "X")</f>
        <v>0.29748993844279964</v>
      </c>
      <c r="J310" s="57">
        <f>IFERROR(SQRT((1-I310^2)/U310), "X")</f>
        <v>1.2225613908608203E-3</v>
      </c>
      <c r="K310" s="57">
        <f t="shared" si="45"/>
        <v>817.95483439558632</v>
      </c>
      <c r="L310" s="58">
        <v>0</v>
      </c>
      <c r="M310" s="59">
        <v>1</v>
      </c>
      <c r="N310" s="58">
        <v>0</v>
      </c>
      <c r="O310" s="59">
        <v>0</v>
      </c>
      <c r="P310" s="59">
        <v>0</v>
      </c>
      <c r="Q310" s="59">
        <v>1</v>
      </c>
      <c r="R310" s="59">
        <v>0</v>
      </c>
      <c r="S310" s="58">
        <v>609852</v>
      </c>
      <c r="T310" s="59">
        <v>12</v>
      </c>
      <c r="U310" s="59">
        <f t="shared" si="46"/>
        <v>609839</v>
      </c>
      <c r="V310" s="59">
        <f>COUNTIF(B:B,B310)</f>
        <v>16</v>
      </c>
      <c r="W310" s="54">
        <v>11.59</v>
      </c>
      <c r="X310" s="54">
        <f>BL310-W310-6</f>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20</v>
      </c>
      <c r="CU310" s="66"/>
      <c r="CZ310" s="33" t="s">
        <v>85</v>
      </c>
    </row>
    <row r="311" spans="1:104" x14ac:dyDescent="0.25">
      <c r="A311">
        <v>310</v>
      </c>
      <c r="B311">
        <v>21</v>
      </c>
      <c r="C311" s="24" t="s">
        <v>234</v>
      </c>
      <c r="D311" s="12">
        <v>5</v>
      </c>
      <c r="E311" s="13">
        <v>0.1</v>
      </c>
      <c r="F311" s="7">
        <f t="shared" si="50"/>
        <v>50</v>
      </c>
      <c r="G311" s="7">
        <f t="shared" si="43"/>
        <v>4.9000000000000004</v>
      </c>
      <c r="H311" s="15">
        <f t="shared" si="44"/>
        <v>5.0999999999999996</v>
      </c>
      <c r="I311" s="11">
        <f>IFERROR(F311/SQRT(F311^2+U311), "X")</f>
        <v>0.21218275209520929</v>
      </c>
      <c r="J311" s="32">
        <f>IFERROR(SQRT((1-I311^2)/U311), "X")</f>
        <v>4.2436550419041857E-3</v>
      </c>
      <c r="K311" s="32">
        <f t="shared" si="45"/>
        <v>235.64592082189753</v>
      </c>
      <c r="L311" s="8">
        <v>0</v>
      </c>
      <c r="M311" s="9">
        <v>1</v>
      </c>
      <c r="N311" s="8">
        <v>0</v>
      </c>
      <c r="O311" s="9">
        <v>0</v>
      </c>
      <c r="P311" s="9">
        <v>1</v>
      </c>
      <c r="Q311" s="9">
        <v>0</v>
      </c>
      <c r="R311" s="9">
        <v>0</v>
      </c>
      <c r="S311" s="8">
        <v>53044</v>
      </c>
      <c r="T311" s="9">
        <v>14</v>
      </c>
      <c r="U311" s="9">
        <f t="shared" si="46"/>
        <v>53029</v>
      </c>
      <c r="V311" s="9">
        <f>COUNTIF(B:B,B311)</f>
        <v>12</v>
      </c>
      <c r="W311" s="7">
        <v>7.8040000000000003</v>
      </c>
      <c r="X311" s="7">
        <f>BL311-W311-6</f>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51">1-AR311</f>
        <v>0.505</v>
      </c>
      <c r="AR311" s="39">
        <v>0.495</v>
      </c>
      <c r="AS311">
        <v>1</v>
      </c>
      <c r="AT311" s="39">
        <v>0</v>
      </c>
      <c r="AU311">
        <v>0</v>
      </c>
      <c r="AV311" s="17">
        <v>1</v>
      </c>
      <c r="AW311">
        <f t="shared" ref="AW311:AW322" si="52">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41</v>
      </c>
      <c r="CZ311" s="33" t="s">
        <v>85</v>
      </c>
    </row>
    <row r="312" spans="1:104" x14ac:dyDescent="0.25">
      <c r="A312">
        <v>311</v>
      </c>
      <c r="B312">
        <v>21</v>
      </c>
      <c r="C312" s="24" t="s">
        <v>234</v>
      </c>
      <c r="D312" s="12">
        <v>7.1</v>
      </c>
      <c r="E312" s="13">
        <v>0.1</v>
      </c>
      <c r="F312" s="7">
        <f t="shared" si="50"/>
        <v>70.999999999999986</v>
      </c>
      <c r="G312" s="7">
        <f t="shared" si="43"/>
        <v>7</v>
      </c>
      <c r="H312" s="15">
        <f t="shared" si="44"/>
        <v>7.1999999999999993</v>
      </c>
      <c r="I312" s="11">
        <f>IFERROR(F312/SQRT(F312^2+U312), "X")</f>
        <v>0.51647633440499785</v>
      </c>
      <c r="J312" s="32">
        <f>IFERROR(SQRT((1-I312^2)/U312), "X")</f>
        <v>7.2743145690844797E-3</v>
      </c>
      <c r="K312" s="32">
        <f t="shared" si="45"/>
        <v>137.46999672655846</v>
      </c>
      <c r="L312" s="8">
        <v>0</v>
      </c>
      <c r="M312" s="9">
        <v>1</v>
      </c>
      <c r="N312" s="8">
        <v>0</v>
      </c>
      <c r="O312" s="9">
        <v>0</v>
      </c>
      <c r="P312" s="9">
        <v>1</v>
      </c>
      <c r="Q312" s="9">
        <v>0</v>
      </c>
      <c r="R312" s="9">
        <v>0</v>
      </c>
      <c r="S312" s="8">
        <v>13870</v>
      </c>
      <c r="T312" s="9">
        <v>12</v>
      </c>
      <c r="U312" s="9">
        <f t="shared" si="46"/>
        <v>13857</v>
      </c>
      <c r="V312" s="9">
        <f>COUNTIF(B:B,B312)</f>
        <v>12</v>
      </c>
      <c r="W312" s="7">
        <v>10.032</v>
      </c>
      <c r="X312" s="7">
        <f>BL312-W312-6</f>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51"/>
        <v>0.52</v>
      </c>
      <c r="AR312" s="39">
        <v>0.48</v>
      </c>
      <c r="AS312">
        <v>1</v>
      </c>
      <c r="AT312" s="39">
        <v>0</v>
      </c>
      <c r="AU312">
        <v>0</v>
      </c>
      <c r="AV312" s="17">
        <v>1</v>
      </c>
      <c r="AW312">
        <f t="shared" si="52"/>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41</v>
      </c>
      <c r="CZ312" s="33" t="s">
        <v>85</v>
      </c>
    </row>
    <row r="313" spans="1:104" x14ac:dyDescent="0.25">
      <c r="A313">
        <v>312</v>
      </c>
      <c r="B313">
        <v>21</v>
      </c>
      <c r="C313" s="24" t="s">
        <v>234</v>
      </c>
      <c r="D313" s="12">
        <v>4.9000000000000004</v>
      </c>
      <c r="E313" s="13">
        <v>0.1</v>
      </c>
      <c r="F313" s="7">
        <f t="shared" si="50"/>
        <v>49</v>
      </c>
      <c r="G313" s="7">
        <f t="shared" si="43"/>
        <v>4.8000000000000007</v>
      </c>
      <c r="H313" s="15">
        <f t="shared" si="44"/>
        <v>5</v>
      </c>
      <c r="I313" s="11">
        <f>IFERROR(F313/SQRT(F313^2+U313), "X")</f>
        <v>0.33699468069112615</v>
      </c>
      <c r="J313" s="32">
        <f>IFERROR(SQRT((1-I313^2)/U313), "X")</f>
        <v>6.8774424630842074E-3</v>
      </c>
      <c r="K313" s="32">
        <f t="shared" si="45"/>
        <v>145.40288855452633</v>
      </c>
      <c r="L313" s="8">
        <v>0</v>
      </c>
      <c r="M313" s="9">
        <v>1</v>
      </c>
      <c r="N313" s="8">
        <v>0</v>
      </c>
      <c r="O313" s="9">
        <v>0</v>
      </c>
      <c r="P313" s="9">
        <v>1</v>
      </c>
      <c r="Q313" s="9">
        <v>0</v>
      </c>
      <c r="R313" s="9">
        <v>0</v>
      </c>
      <c r="S313" s="8">
        <v>18754</v>
      </c>
      <c r="T313" s="9">
        <v>12</v>
      </c>
      <c r="U313" s="9">
        <f t="shared" si="46"/>
        <v>18741</v>
      </c>
      <c r="V313" s="9">
        <f>COUNTIF(B:B,B313)</f>
        <v>12</v>
      </c>
      <c r="W313" s="7">
        <v>6.3079999999999998</v>
      </c>
      <c r="X313" s="7">
        <f>BL313-W313-6</f>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51"/>
        <v>0.57200000000000006</v>
      </c>
      <c r="AR313" s="39">
        <v>0.42799999999999999</v>
      </c>
      <c r="AS313">
        <v>1</v>
      </c>
      <c r="AT313" s="39">
        <v>0</v>
      </c>
      <c r="AU313">
        <v>0</v>
      </c>
      <c r="AV313" s="17">
        <v>1</v>
      </c>
      <c r="AW313">
        <f t="shared" si="52"/>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41</v>
      </c>
      <c r="CZ313" s="33" t="s">
        <v>85</v>
      </c>
    </row>
    <row r="314" spans="1:104" x14ac:dyDescent="0.25">
      <c r="A314">
        <v>313</v>
      </c>
      <c r="B314">
        <v>21</v>
      </c>
      <c r="C314" s="24" t="s">
        <v>234</v>
      </c>
      <c r="D314" s="12">
        <v>3.5</v>
      </c>
      <c r="E314" s="13">
        <v>0.2</v>
      </c>
      <c r="F314" s="7">
        <f t="shared" si="50"/>
        <v>17.5</v>
      </c>
      <c r="G314" s="7">
        <f t="shared" si="43"/>
        <v>3.3</v>
      </c>
      <c r="H314" s="15">
        <f t="shared" si="44"/>
        <v>3.7</v>
      </c>
      <c r="I314" s="11">
        <f>IFERROR(F314/SQRT(F314^2+U314), "X")</f>
        <v>0.12159449831189598</v>
      </c>
      <c r="J314" s="32">
        <f>IFERROR(SQRT((1-I314^2)/U314), "X")</f>
        <v>6.9482570463940563E-3</v>
      </c>
      <c r="K314" s="32">
        <f t="shared" si="45"/>
        <v>143.92098526622169</v>
      </c>
      <c r="L314" s="8">
        <v>0</v>
      </c>
      <c r="M314" s="9">
        <v>1</v>
      </c>
      <c r="N314" s="8">
        <v>0</v>
      </c>
      <c r="O314" s="9">
        <v>0</v>
      </c>
      <c r="P314" s="9">
        <v>1</v>
      </c>
      <c r="Q314" s="9">
        <v>0</v>
      </c>
      <c r="R314" s="9">
        <v>0</v>
      </c>
      <c r="S314" s="8">
        <v>20420</v>
      </c>
      <c r="T314" s="9">
        <v>12</v>
      </c>
      <c r="U314" s="9">
        <f t="shared" si="46"/>
        <v>20407</v>
      </c>
      <c r="V314" s="9">
        <f>COUNTIF(B:B,B314)</f>
        <v>12</v>
      </c>
      <c r="W314" s="7">
        <v>7.6660000000000004</v>
      </c>
      <c r="X314" s="7">
        <f>BL314-W314-6</f>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51"/>
        <v>0.43300000000000005</v>
      </c>
      <c r="AR314" s="39">
        <v>0.56699999999999995</v>
      </c>
      <c r="AS314">
        <v>1</v>
      </c>
      <c r="AT314" s="39">
        <v>0</v>
      </c>
      <c r="AU314">
        <v>0</v>
      </c>
      <c r="AV314" s="17">
        <v>1</v>
      </c>
      <c r="AW314">
        <f t="shared" si="52"/>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41</v>
      </c>
      <c r="CZ314" s="33" t="s">
        <v>85</v>
      </c>
    </row>
    <row r="315" spans="1:104" x14ac:dyDescent="0.25">
      <c r="A315">
        <v>314</v>
      </c>
      <c r="B315">
        <v>21</v>
      </c>
      <c r="C315" s="24" t="s">
        <v>234</v>
      </c>
      <c r="D315" s="12">
        <v>13.6</v>
      </c>
      <c r="E315" s="13">
        <v>1.5</v>
      </c>
      <c r="F315" s="7">
        <f t="shared" si="50"/>
        <v>9.0666666666666664</v>
      </c>
      <c r="G315" s="7">
        <f t="shared" si="43"/>
        <v>12.1</v>
      </c>
      <c r="H315" s="15">
        <f t="shared" si="44"/>
        <v>15.1</v>
      </c>
      <c r="I315" s="11">
        <f>IFERROR(F315/SQRT(F315^2+U315), "X")</f>
        <v>3.9341831513423985E-2</v>
      </c>
      <c r="J315" s="32">
        <f>IFERROR(SQRT((1-I315^2)/U315), "X")</f>
        <v>4.3391725933923514E-3</v>
      </c>
      <c r="K315" s="32">
        <f t="shared" si="45"/>
        <v>230.45868272739139</v>
      </c>
      <c r="L315" s="8">
        <v>0</v>
      </c>
      <c r="M315" s="9">
        <v>1</v>
      </c>
      <c r="N315" s="8">
        <v>0</v>
      </c>
      <c r="O315" s="9">
        <v>0</v>
      </c>
      <c r="P315" s="9">
        <v>1</v>
      </c>
      <c r="Q315" s="9">
        <v>0</v>
      </c>
      <c r="R315" s="9">
        <v>0</v>
      </c>
      <c r="S315" s="8">
        <v>53044</v>
      </c>
      <c r="T315" s="9">
        <v>14</v>
      </c>
      <c r="U315" s="9">
        <f t="shared" si="46"/>
        <v>53029</v>
      </c>
      <c r="V315" s="9">
        <f>COUNTIF(B:B,B315)</f>
        <v>12</v>
      </c>
      <c r="W315" s="7">
        <v>7.8040000000000003</v>
      </c>
      <c r="X315" s="7">
        <f>BL315-W315-6</f>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51"/>
        <v>0.505</v>
      </c>
      <c r="AR315" s="39">
        <v>0.495</v>
      </c>
      <c r="AS315">
        <v>1</v>
      </c>
      <c r="AT315" s="39">
        <v>0</v>
      </c>
      <c r="AU315">
        <v>0</v>
      </c>
      <c r="AV315" s="17">
        <v>1</v>
      </c>
      <c r="AW315">
        <f t="shared" si="52"/>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41</v>
      </c>
      <c r="CZ315" s="33" t="s">
        <v>85</v>
      </c>
    </row>
    <row r="316" spans="1:104" x14ac:dyDescent="0.25">
      <c r="A316">
        <v>315</v>
      </c>
      <c r="B316">
        <v>21</v>
      </c>
      <c r="C316" s="24" t="s">
        <v>234</v>
      </c>
      <c r="D316" s="12">
        <v>14.6</v>
      </c>
      <c r="E316" s="13">
        <v>1.5</v>
      </c>
      <c r="F316" s="7">
        <f t="shared" si="50"/>
        <v>9.7333333333333325</v>
      </c>
      <c r="G316" s="7">
        <f t="shared" si="43"/>
        <v>13.1</v>
      </c>
      <c r="H316" s="15">
        <f t="shared" si="44"/>
        <v>16.100000000000001</v>
      </c>
      <c r="I316" s="11">
        <f>IFERROR(F316/SQRT(F316^2+U316), "X")</f>
        <v>8.2403838857020115E-2</v>
      </c>
      <c r="J316" s="32">
        <f>IFERROR(SQRT((1-I316^2)/U316), "X")</f>
        <v>8.4661478277760407E-3</v>
      </c>
      <c r="K316" s="32">
        <f t="shared" si="45"/>
        <v>118.11747448103425</v>
      </c>
      <c r="L316" s="8">
        <v>0</v>
      </c>
      <c r="M316" s="9">
        <v>1</v>
      </c>
      <c r="N316" s="8">
        <v>0</v>
      </c>
      <c r="O316" s="9">
        <v>0</v>
      </c>
      <c r="P316" s="9">
        <v>1</v>
      </c>
      <c r="Q316" s="9">
        <v>0</v>
      </c>
      <c r="R316" s="9">
        <v>0</v>
      </c>
      <c r="S316" s="8">
        <v>13870</v>
      </c>
      <c r="T316" s="9">
        <v>12</v>
      </c>
      <c r="U316" s="9">
        <f t="shared" si="46"/>
        <v>13857</v>
      </c>
      <c r="V316" s="9">
        <f>COUNTIF(B:B,B316)</f>
        <v>12</v>
      </c>
      <c r="W316" s="7">
        <v>10.032</v>
      </c>
      <c r="X316" s="7">
        <f>BL316-W316-6</f>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51"/>
        <v>0.52</v>
      </c>
      <c r="AR316" s="39">
        <v>0.48</v>
      </c>
      <c r="AS316">
        <v>1</v>
      </c>
      <c r="AT316" s="39">
        <v>0</v>
      </c>
      <c r="AU316">
        <v>0</v>
      </c>
      <c r="AV316" s="17">
        <v>1</v>
      </c>
      <c r="AW316">
        <f t="shared" si="52"/>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41</v>
      </c>
      <c r="CZ316" s="33" t="s">
        <v>85</v>
      </c>
    </row>
    <row r="317" spans="1:104" x14ac:dyDescent="0.25">
      <c r="A317">
        <v>316</v>
      </c>
      <c r="B317">
        <v>21</v>
      </c>
      <c r="C317" s="24" t="s">
        <v>234</v>
      </c>
      <c r="D317" s="12">
        <v>11.2</v>
      </c>
      <c r="E317" s="13">
        <v>3</v>
      </c>
      <c r="F317" s="7">
        <f t="shared" si="50"/>
        <v>3.7333333333333329</v>
      </c>
      <c r="G317" s="7">
        <f t="shared" si="43"/>
        <v>8.1999999999999993</v>
      </c>
      <c r="H317" s="15">
        <f t="shared" si="44"/>
        <v>14.2</v>
      </c>
      <c r="I317" s="11">
        <f>IFERROR(F317/SQRT(F317^2+U317), "X")</f>
        <v>2.7260822444108244E-2</v>
      </c>
      <c r="J317" s="32">
        <f>IFERROR(SQRT((1-I317^2)/U317), "X")</f>
        <v>7.3020060118147078E-3</v>
      </c>
      <c r="K317" s="32">
        <f t="shared" si="45"/>
        <v>136.94866840454409</v>
      </c>
      <c r="L317" s="8">
        <v>0</v>
      </c>
      <c r="M317" s="9">
        <v>1</v>
      </c>
      <c r="N317" s="8">
        <v>0</v>
      </c>
      <c r="O317" s="9">
        <v>0</v>
      </c>
      <c r="P317" s="9">
        <v>1</v>
      </c>
      <c r="Q317" s="9">
        <v>0</v>
      </c>
      <c r="R317" s="9">
        <v>0</v>
      </c>
      <c r="S317" s="8">
        <v>18754</v>
      </c>
      <c r="T317" s="9">
        <v>12</v>
      </c>
      <c r="U317" s="9">
        <f t="shared" si="46"/>
        <v>18741</v>
      </c>
      <c r="V317" s="9">
        <f>COUNTIF(B:B,B317)</f>
        <v>12</v>
      </c>
      <c r="W317" s="7">
        <v>6.3079999999999998</v>
      </c>
      <c r="X317" s="7">
        <f>BL317-W317-6</f>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51"/>
        <v>0.57200000000000006</v>
      </c>
      <c r="AR317" s="39">
        <v>0.42799999999999999</v>
      </c>
      <c r="AS317">
        <v>1</v>
      </c>
      <c r="AT317" s="39">
        <v>0</v>
      </c>
      <c r="AU317">
        <v>0</v>
      </c>
      <c r="AV317" s="17">
        <v>1</v>
      </c>
      <c r="AW317">
        <f t="shared" si="52"/>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41</v>
      </c>
      <c r="CZ317" s="33" t="s">
        <v>85</v>
      </c>
    </row>
    <row r="318" spans="1:104" x14ac:dyDescent="0.25">
      <c r="A318">
        <v>317</v>
      </c>
      <c r="B318">
        <v>21</v>
      </c>
      <c r="C318" s="24" t="s">
        <v>234</v>
      </c>
      <c r="D318" s="12">
        <v>11.9</v>
      </c>
      <c r="E318" s="13">
        <v>3.6</v>
      </c>
      <c r="F318" s="7">
        <f t="shared" si="50"/>
        <v>3.3055555555555554</v>
      </c>
      <c r="G318" s="7">
        <f t="shared" si="43"/>
        <v>8.3000000000000007</v>
      </c>
      <c r="H318" s="15">
        <f t="shared" si="44"/>
        <v>15.5</v>
      </c>
      <c r="I318" s="11">
        <f>IFERROR(F318/SQRT(F318^2+U318), "X")</f>
        <v>2.3133355957210736E-2</v>
      </c>
      <c r="J318" s="32">
        <f>IFERROR(SQRT((1-I318^2)/U318), "X")</f>
        <v>6.9983261719292981E-3</v>
      </c>
      <c r="K318" s="32">
        <f t="shared" si="45"/>
        <v>142.89131078386421</v>
      </c>
      <c r="L318" s="8">
        <v>0</v>
      </c>
      <c r="M318" s="9">
        <v>1</v>
      </c>
      <c r="N318" s="8">
        <v>0</v>
      </c>
      <c r="O318" s="9">
        <v>0</v>
      </c>
      <c r="P318" s="9">
        <v>1</v>
      </c>
      <c r="Q318" s="9">
        <v>0</v>
      </c>
      <c r="R318" s="9">
        <v>0</v>
      </c>
      <c r="S318" s="8">
        <v>20420</v>
      </c>
      <c r="T318" s="9">
        <v>12</v>
      </c>
      <c r="U318" s="9">
        <f t="shared" si="46"/>
        <v>20407</v>
      </c>
      <c r="V318" s="9">
        <f>COUNTIF(B:B,B318)</f>
        <v>12</v>
      </c>
      <c r="W318" s="7">
        <v>7.6660000000000004</v>
      </c>
      <c r="X318" s="7">
        <f>BL318-W318-6</f>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51"/>
        <v>0.43300000000000005</v>
      </c>
      <c r="AR318" s="39">
        <v>0.56699999999999995</v>
      </c>
      <c r="AS318">
        <v>1</v>
      </c>
      <c r="AT318" s="39">
        <v>0</v>
      </c>
      <c r="AU318">
        <v>0</v>
      </c>
      <c r="AV318" s="17">
        <v>1</v>
      </c>
      <c r="AW318">
        <f t="shared" si="52"/>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41</v>
      </c>
      <c r="CZ318" s="33" t="s">
        <v>85</v>
      </c>
    </row>
    <row r="319" spans="1:104" x14ac:dyDescent="0.25">
      <c r="A319">
        <v>318</v>
      </c>
      <c r="B319">
        <v>21</v>
      </c>
      <c r="C319" s="24" t="s">
        <v>234</v>
      </c>
      <c r="D319" s="12">
        <v>5.0999999999999996</v>
      </c>
      <c r="E319" s="13">
        <v>0.1</v>
      </c>
      <c r="F319" s="7">
        <f t="shared" si="50"/>
        <v>50.999999999999993</v>
      </c>
      <c r="G319" s="7">
        <f t="shared" si="43"/>
        <v>5</v>
      </c>
      <c r="H319" s="15">
        <f t="shared" si="44"/>
        <v>5.1999999999999993</v>
      </c>
      <c r="I319" s="11">
        <f>IFERROR(F319/SQRT(F319^2+U319), "X")</f>
        <v>0.2975544533148119</v>
      </c>
      <c r="J319" s="32">
        <f>IFERROR(SQRT((1-I319^2)/U319), "X")</f>
        <v>5.8344010453884694E-3</v>
      </c>
      <c r="K319" s="32">
        <f t="shared" si="45"/>
        <v>171.39719951037708</v>
      </c>
      <c r="L319" s="8">
        <v>0</v>
      </c>
      <c r="M319" s="9">
        <v>1</v>
      </c>
      <c r="N319" s="8">
        <v>0</v>
      </c>
      <c r="O319" s="9">
        <v>0</v>
      </c>
      <c r="P319" s="9">
        <v>1</v>
      </c>
      <c r="Q319" s="9">
        <v>0</v>
      </c>
      <c r="R319" s="9">
        <v>0</v>
      </c>
      <c r="S319" s="8">
        <v>26789</v>
      </c>
      <c r="T319" s="9">
        <v>12</v>
      </c>
      <c r="U319" s="9">
        <f t="shared" si="46"/>
        <v>26776</v>
      </c>
      <c r="V319" s="9">
        <f>COUNTIF(B:B,B319)</f>
        <v>12</v>
      </c>
      <c r="W319" s="7">
        <v>7.8040000000000003</v>
      </c>
      <c r="X319" s="7">
        <f>BL319-W319-6</f>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52"/>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41</v>
      </c>
      <c r="CZ319" s="33" t="s">
        <v>85</v>
      </c>
    </row>
    <row r="320" spans="1:104" x14ac:dyDescent="0.25">
      <c r="A320">
        <v>319</v>
      </c>
      <c r="B320">
        <v>21</v>
      </c>
      <c r="C320" s="24" t="s">
        <v>234</v>
      </c>
      <c r="D320" s="12">
        <v>4.9000000000000004</v>
      </c>
      <c r="E320" s="13">
        <v>0.1</v>
      </c>
      <c r="F320" s="7">
        <f t="shared" si="50"/>
        <v>49</v>
      </c>
      <c r="G320" s="7">
        <f t="shared" si="43"/>
        <v>4.8000000000000007</v>
      </c>
      <c r="H320" s="15">
        <f t="shared" si="44"/>
        <v>5</v>
      </c>
      <c r="I320" s="11">
        <f>IFERROR(F320/SQRT(F320^2+U320), "X")</f>
        <v>0.28952550548973338</v>
      </c>
      <c r="J320" s="32">
        <f>IFERROR(SQRT((1-I320^2)/U320), "X")</f>
        <v>5.9086837855047633E-3</v>
      </c>
      <c r="K320" s="32">
        <f t="shared" si="45"/>
        <v>169.24242966821294</v>
      </c>
      <c r="L320" s="8">
        <v>0</v>
      </c>
      <c r="M320" s="9">
        <v>1</v>
      </c>
      <c r="N320" s="8">
        <v>0</v>
      </c>
      <c r="O320" s="9">
        <v>0</v>
      </c>
      <c r="P320" s="9">
        <v>1</v>
      </c>
      <c r="Q320" s="9">
        <v>0</v>
      </c>
      <c r="R320" s="9">
        <v>0</v>
      </c>
      <c r="S320" s="8">
        <v>26255</v>
      </c>
      <c r="T320" s="9">
        <v>12</v>
      </c>
      <c r="U320" s="9">
        <f t="shared" si="46"/>
        <v>26242</v>
      </c>
      <c r="V320" s="9">
        <f>COUNTIF(B:B,B320)</f>
        <v>12</v>
      </c>
      <c r="W320" s="7">
        <v>7.8040000000000003</v>
      </c>
      <c r="X320" s="7">
        <f>BL320-W320-6</f>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52"/>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41</v>
      </c>
      <c r="CZ320" s="33" t="s">
        <v>85</v>
      </c>
    </row>
    <row r="321" spans="1:104" x14ac:dyDescent="0.25">
      <c r="A321">
        <v>320</v>
      </c>
      <c r="B321">
        <v>21</v>
      </c>
      <c r="C321" s="24" t="s">
        <v>234</v>
      </c>
      <c r="D321" s="12">
        <v>12.2</v>
      </c>
      <c r="E321" s="13">
        <v>1.7</v>
      </c>
      <c r="F321" s="7">
        <f t="shared" si="50"/>
        <v>7.1764705882352935</v>
      </c>
      <c r="G321" s="7">
        <f t="shared" si="43"/>
        <v>10.5</v>
      </c>
      <c r="H321" s="15">
        <f t="shared" si="44"/>
        <v>13.899999999999999</v>
      </c>
      <c r="I321" s="11">
        <f>IFERROR(F321/SQRT(F321^2+U321), "X")</f>
        <v>4.3814795954272248E-2</v>
      </c>
      <c r="J321" s="32">
        <f>IFERROR(SQRT((1-I321^2)/U321), "X")</f>
        <v>6.1053404198576086E-3</v>
      </c>
      <c r="K321" s="32">
        <f t="shared" si="45"/>
        <v>163.7910306766027</v>
      </c>
      <c r="L321" s="8">
        <v>0</v>
      </c>
      <c r="M321" s="9">
        <v>1</v>
      </c>
      <c r="N321" s="8">
        <v>0</v>
      </c>
      <c r="O321" s="9">
        <v>0</v>
      </c>
      <c r="P321" s="9">
        <v>1</v>
      </c>
      <c r="Q321" s="9">
        <v>0</v>
      </c>
      <c r="R321" s="9">
        <v>0</v>
      </c>
      <c r="S321" s="8">
        <v>26789</v>
      </c>
      <c r="T321" s="9">
        <v>12</v>
      </c>
      <c r="U321" s="9">
        <f t="shared" si="46"/>
        <v>26776</v>
      </c>
      <c r="V321" s="9">
        <f>COUNTIF(B:B,B321)</f>
        <v>12</v>
      </c>
      <c r="W321" s="7">
        <v>7.8040000000000003</v>
      </c>
      <c r="X321" s="7">
        <f>BL321-W321-6</f>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52"/>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41</v>
      </c>
      <c r="CZ321" s="33" t="s">
        <v>85</v>
      </c>
    </row>
    <row r="322" spans="1:104" s="50" customFormat="1" x14ac:dyDescent="0.25">
      <c r="A322" s="50">
        <v>321</v>
      </c>
      <c r="B322" s="50">
        <v>21</v>
      </c>
      <c r="C322" s="51" t="s">
        <v>234</v>
      </c>
      <c r="D322" s="52">
        <v>15.8</v>
      </c>
      <c r="E322" s="53">
        <v>2.2000000000000002</v>
      </c>
      <c r="F322" s="54">
        <f t="shared" si="50"/>
        <v>7.1818181818181817</v>
      </c>
      <c r="G322" s="54">
        <f t="shared" ref="G322:G385" si="53">D322-E322</f>
        <v>13.600000000000001</v>
      </c>
      <c r="H322" s="55">
        <f t="shared" ref="H322:H385" si="54">D322+E322</f>
        <v>18</v>
      </c>
      <c r="I322" s="56">
        <f>IFERROR(F322/SQRT(F322^2+U322), "X")</f>
        <v>4.4290395425208039E-2</v>
      </c>
      <c r="J322" s="57">
        <f>IFERROR(SQRT((1-I322^2)/U322), "X")</f>
        <v>6.1670170845226384E-3</v>
      </c>
      <c r="K322" s="57">
        <f t="shared" ref="K322:K385" si="55">IFERROR(1/J322, "X")</f>
        <v>162.15294789918772</v>
      </c>
      <c r="L322" s="58">
        <v>0</v>
      </c>
      <c r="M322" s="59">
        <v>1</v>
      </c>
      <c r="N322" s="58">
        <v>0</v>
      </c>
      <c r="O322" s="59">
        <v>0</v>
      </c>
      <c r="P322" s="59">
        <v>1</v>
      </c>
      <c r="Q322" s="59">
        <v>0</v>
      </c>
      <c r="R322" s="59">
        <v>0</v>
      </c>
      <c r="S322" s="58">
        <v>26255</v>
      </c>
      <c r="T322" s="59">
        <v>12</v>
      </c>
      <c r="U322" s="59">
        <f t="shared" ref="U322:U385" si="56">S322-T322-1</f>
        <v>26242</v>
      </c>
      <c r="V322" s="59">
        <f>COUNTIF(B:B,B322)</f>
        <v>12</v>
      </c>
      <c r="W322" s="54">
        <v>7.8040000000000003</v>
      </c>
      <c r="X322" s="54">
        <f>BL322-W322-6</f>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52"/>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41</v>
      </c>
      <c r="CU322" s="66"/>
      <c r="CZ322" s="33" t="s">
        <v>85</v>
      </c>
    </row>
    <row r="323" spans="1:104" x14ac:dyDescent="0.25">
      <c r="A323">
        <v>322</v>
      </c>
      <c r="B323">
        <v>22</v>
      </c>
      <c r="C323" s="24" t="s">
        <v>235</v>
      </c>
      <c r="D323" s="12">
        <v>4.2</v>
      </c>
      <c r="E323" s="13">
        <f t="shared" ref="E323:E346" si="57">D323/F323</f>
        <v>0.86242299794661192</v>
      </c>
      <c r="F323" s="7">
        <v>4.87</v>
      </c>
      <c r="G323" s="7">
        <f t="shared" si="53"/>
        <v>3.3375770020533881</v>
      </c>
      <c r="H323" s="15">
        <f t="shared" si="54"/>
        <v>5.0624229979466122</v>
      </c>
      <c r="I323" s="11">
        <f>IFERROR(F323/SQRT(F323^2+U323), "X")</f>
        <v>0.11280776361417817</v>
      </c>
      <c r="J323" s="32">
        <f>IFERROR(SQRT((1-I323^2)/U323), "X")</f>
        <v>2.3163811830426727E-2</v>
      </c>
      <c r="K323" s="32">
        <f t="shared" si="55"/>
        <v>43.170787576786225</v>
      </c>
      <c r="L323" s="8">
        <v>0</v>
      </c>
      <c r="M323" s="9">
        <v>1</v>
      </c>
      <c r="N323" s="8">
        <v>0</v>
      </c>
      <c r="O323" s="9">
        <v>0</v>
      </c>
      <c r="P323" s="9">
        <v>1</v>
      </c>
      <c r="Q323" s="9">
        <v>0</v>
      </c>
      <c r="R323" s="9">
        <v>0</v>
      </c>
      <c r="S323" s="8">
        <v>1852</v>
      </c>
      <c r="T323" s="9">
        <v>11</v>
      </c>
      <c r="U323" s="9">
        <f t="shared" si="56"/>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58">$AQ$323*AK335+$AR$323*AK327</f>
        <v>0.21501220000000001</v>
      </c>
      <c r="AL323" s="32">
        <f t="shared" si="58"/>
        <v>0.34625300000000003</v>
      </c>
      <c r="AM323" s="32">
        <f t="shared" si="58"/>
        <v>0.30737340000000002</v>
      </c>
      <c r="AN323" s="42">
        <f t="shared" si="58"/>
        <v>0.13136140000000002</v>
      </c>
      <c r="AO323" s="41">
        <v>1</v>
      </c>
      <c r="AP323" s="17">
        <v>0</v>
      </c>
      <c r="AQ323" s="38">
        <f>1-AR323</f>
        <v>0.55020000000000002</v>
      </c>
      <c r="AR323" s="39">
        <v>0.44979999999999998</v>
      </c>
      <c r="AS323">
        <v>8.5300000000000001E-2</v>
      </c>
      <c r="AT323" s="39">
        <f t="shared" ref="AT323:AT346" si="59">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28</v>
      </c>
      <c r="CZ323" s="33" t="s">
        <v>85</v>
      </c>
    </row>
    <row r="324" spans="1:104" x14ac:dyDescent="0.25">
      <c r="A324">
        <v>323</v>
      </c>
      <c r="B324">
        <v>22</v>
      </c>
      <c r="C324" s="24" t="s">
        <v>235</v>
      </c>
      <c r="D324" s="12">
        <v>2</v>
      </c>
      <c r="E324" s="13">
        <f t="shared" si="57"/>
        <v>0.77821011673151752</v>
      </c>
      <c r="F324" s="7">
        <v>2.57</v>
      </c>
      <c r="G324" s="7">
        <f t="shared" si="53"/>
        <v>1.2217898832684826</v>
      </c>
      <c r="H324" s="15">
        <f t="shared" si="54"/>
        <v>2.7782101167315174</v>
      </c>
      <c r="I324" s="11">
        <f>IFERROR(F324/SQRT(F324^2+U324), "X")</f>
        <v>6.6565906564949873E-2</v>
      </c>
      <c r="J324" s="32">
        <f>IFERROR(SQRT((1-I324^2)/U324), "X")</f>
        <v>2.5901130959124465E-2</v>
      </c>
      <c r="K324" s="32">
        <f t="shared" si="55"/>
        <v>38.608352723212633</v>
      </c>
      <c r="L324" s="8">
        <v>0</v>
      </c>
      <c r="M324" s="9">
        <v>1</v>
      </c>
      <c r="N324" s="8">
        <v>0</v>
      </c>
      <c r="O324" s="9">
        <v>0</v>
      </c>
      <c r="P324" s="9">
        <v>1</v>
      </c>
      <c r="Q324" s="9">
        <v>0</v>
      </c>
      <c r="R324" s="9">
        <v>0</v>
      </c>
      <c r="S324" s="8">
        <v>1496</v>
      </c>
      <c r="T324" s="9">
        <v>11</v>
      </c>
      <c r="U324" s="9">
        <f t="shared" si="56"/>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58"/>
        <v>0.21501220000000001</v>
      </c>
      <c r="AL324" s="32">
        <f t="shared" si="58"/>
        <v>0.34625300000000003</v>
      </c>
      <c r="AM324" s="32">
        <f t="shared" si="58"/>
        <v>0.30737340000000002</v>
      </c>
      <c r="AN324" s="42">
        <f t="shared" si="58"/>
        <v>0.13136140000000002</v>
      </c>
      <c r="AO324" s="41">
        <v>1</v>
      </c>
      <c r="AP324" s="17">
        <v>0</v>
      </c>
      <c r="AQ324" s="38">
        <f>1-AR324</f>
        <v>0.54679999999999995</v>
      </c>
      <c r="AR324" s="39">
        <v>0.45319999999999999</v>
      </c>
      <c r="AS324">
        <v>8.5300000000000001E-2</v>
      </c>
      <c r="AT324" s="39">
        <f t="shared" si="59"/>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28</v>
      </c>
      <c r="CZ324" s="33" t="s">
        <v>85</v>
      </c>
    </row>
    <row r="325" spans="1:104" x14ac:dyDescent="0.25">
      <c r="A325">
        <v>324</v>
      </c>
      <c r="B325">
        <v>22</v>
      </c>
      <c r="C325" s="24" t="s">
        <v>235</v>
      </c>
      <c r="D325" s="12">
        <v>4.2</v>
      </c>
      <c r="E325" s="13">
        <f t="shared" si="57"/>
        <v>0.65015479876160998</v>
      </c>
      <c r="F325" s="7">
        <v>6.46</v>
      </c>
      <c r="G325" s="7">
        <f t="shared" si="53"/>
        <v>3.5498452012383903</v>
      </c>
      <c r="H325" s="15">
        <f t="shared" si="54"/>
        <v>4.8501547987616105</v>
      </c>
      <c r="I325" s="11">
        <f>IFERROR(F325/SQRT(F325^2+U325), "X")</f>
        <v>0.1858862658176324</v>
      </c>
      <c r="J325" s="32">
        <f>IFERROR(SQRT((1-I325^2)/U325), "X")</f>
        <v>2.8774963748859506E-2</v>
      </c>
      <c r="K325" s="32">
        <f t="shared" si="55"/>
        <v>34.752433008352092</v>
      </c>
      <c r="L325" s="8">
        <v>0</v>
      </c>
      <c r="M325" s="9">
        <v>1</v>
      </c>
      <c r="N325" s="8">
        <v>0</v>
      </c>
      <c r="O325" s="9">
        <v>0</v>
      </c>
      <c r="P325" s="9">
        <v>1</v>
      </c>
      <c r="Q325" s="9">
        <v>0</v>
      </c>
      <c r="R325" s="9">
        <v>0</v>
      </c>
      <c r="S325" s="8">
        <v>1178</v>
      </c>
      <c r="T325" s="9">
        <v>11</v>
      </c>
      <c r="U325" s="9">
        <f t="shared" si="56"/>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58"/>
        <v>8.9482000000000006E-2</v>
      </c>
      <c r="AL325" s="32">
        <f t="shared" si="58"/>
        <v>0.30738960000000004</v>
      </c>
      <c r="AM325" s="32">
        <f t="shared" si="58"/>
        <v>0.40731719999999999</v>
      </c>
      <c r="AN325" s="42">
        <f t="shared" si="58"/>
        <v>0.19581120000000007</v>
      </c>
      <c r="AO325" s="41">
        <v>1</v>
      </c>
      <c r="AP325" s="17">
        <v>0</v>
      </c>
      <c r="AQ325" s="38">
        <f>1-AR325</f>
        <v>0.56369999999999998</v>
      </c>
      <c r="AR325" s="39">
        <v>0.43630000000000002</v>
      </c>
      <c r="AS325">
        <v>8.5300000000000001E-2</v>
      </c>
      <c r="AT325" s="39">
        <f t="shared" si="59"/>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28</v>
      </c>
      <c r="CZ325" s="33" t="s">
        <v>85</v>
      </c>
    </row>
    <row r="326" spans="1:104" x14ac:dyDescent="0.25">
      <c r="A326">
        <v>325</v>
      </c>
      <c r="B326">
        <v>22</v>
      </c>
      <c r="C326" s="24" t="s">
        <v>235</v>
      </c>
      <c r="D326" s="12">
        <v>6.4</v>
      </c>
      <c r="E326" s="13">
        <f t="shared" si="57"/>
        <v>0.71991001124859388</v>
      </c>
      <c r="F326" s="7">
        <v>8.89</v>
      </c>
      <c r="G326" s="7">
        <f t="shared" si="53"/>
        <v>5.6800899887514067</v>
      </c>
      <c r="H326" s="15">
        <f t="shared" si="54"/>
        <v>7.119910011248594</v>
      </c>
      <c r="I326" s="11">
        <f>IFERROR(F326/SQRT(F326^2+U326), "X")</f>
        <v>0.26457488505143828</v>
      </c>
      <c r="J326" s="32">
        <f>IFERROR(SQRT((1-I326^2)/U326), "X")</f>
        <v>2.9760954448980682E-2</v>
      </c>
      <c r="K326" s="32">
        <f t="shared" si="55"/>
        <v>33.601072899537002</v>
      </c>
      <c r="L326" s="8">
        <v>0</v>
      </c>
      <c r="M326" s="9">
        <v>1</v>
      </c>
      <c r="N326" s="8">
        <v>0</v>
      </c>
      <c r="O326" s="9">
        <v>0</v>
      </c>
      <c r="P326" s="9">
        <v>1</v>
      </c>
      <c r="Q326" s="9">
        <v>0</v>
      </c>
      <c r="R326" s="9">
        <v>0</v>
      </c>
      <c r="S326" s="8">
        <v>1063</v>
      </c>
      <c r="T326" s="9">
        <v>12</v>
      </c>
      <c r="U326" s="9">
        <f t="shared" si="56"/>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58"/>
        <v>8.9482000000000006E-2</v>
      </c>
      <c r="AL326" s="32">
        <f t="shared" si="58"/>
        <v>0.30738960000000004</v>
      </c>
      <c r="AM326" s="32">
        <f t="shared" si="58"/>
        <v>0.40731719999999999</v>
      </c>
      <c r="AN326" s="42">
        <f t="shared" si="58"/>
        <v>0.19581120000000007</v>
      </c>
      <c r="AO326" s="41">
        <v>1</v>
      </c>
      <c r="AP326" s="17">
        <v>0</v>
      </c>
      <c r="AQ326" s="38">
        <f>1-AR326</f>
        <v>0.57479999999999998</v>
      </c>
      <c r="AR326" s="39">
        <v>0.42520000000000002</v>
      </c>
      <c r="AS326">
        <v>8.5300000000000001E-2</v>
      </c>
      <c r="AT326" s="39">
        <f t="shared" si="59"/>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28</v>
      </c>
      <c r="CZ326" s="33" t="s">
        <v>85</v>
      </c>
    </row>
    <row r="327" spans="1:104" x14ac:dyDescent="0.25">
      <c r="A327">
        <v>326</v>
      </c>
      <c r="B327">
        <v>22</v>
      </c>
      <c r="C327" s="24" t="s">
        <v>235</v>
      </c>
      <c r="D327" s="12">
        <v>3</v>
      </c>
      <c r="E327" s="13">
        <f t="shared" si="57"/>
        <v>1.2987012987012987</v>
      </c>
      <c r="F327" s="7">
        <v>2.31</v>
      </c>
      <c r="G327" s="7">
        <f t="shared" si="53"/>
        <v>1.7012987012987013</v>
      </c>
      <c r="H327" s="15">
        <f t="shared" si="54"/>
        <v>4.2987012987012987</v>
      </c>
      <c r="I327" s="11">
        <f>IFERROR(F327/SQRT(F327^2+U327), "X")</f>
        <v>8.1198409743599181E-2</v>
      </c>
      <c r="J327" s="32">
        <f>IFERROR(SQRT((1-I327^2)/U327), "X")</f>
        <v>3.5150826728830811E-2</v>
      </c>
      <c r="K327" s="32">
        <f t="shared" si="55"/>
        <v>28.44883301648769</v>
      </c>
      <c r="L327" s="8">
        <v>0</v>
      </c>
      <c r="M327" s="9">
        <v>1</v>
      </c>
      <c r="N327" s="8">
        <v>0</v>
      </c>
      <c r="O327" s="9">
        <v>0</v>
      </c>
      <c r="P327" s="9">
        <v>1</v>
      </c>
      <c r="Q327" s="9">
        <v>0</v>
      </c>
      <c r="R327" s="9">
        <v>0</v>
      </c>
      <c r="S327" s="8">
        <v>810</v>
      </c>
      <c r="T327" s="9">
        <v>5</v>
      </c>
      <c r="U327" s="9">
        <f t="shared" si="56"/>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60">1-SUM(AK327:AM327)</f>
        <v>9.9999999999999978E-2</v>
      </c>
      <c r="AO327" s="41">
        <v>1</v>
      </c>
      <c r="AP327" s="17">
        <v>0</v>
      </c>
      <c r="AQ327">
        <v>0</v>
      </c>
      <c r="AR327" s="39">
        <v>1</v>
      </c>
      <c r="AS327">
        <v>8.5300000000000001E-2</v>
      </c>
      <c r="AT327" s="39">
        <f t="shared" si="59"/>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28</v>
      </c>
      <c r="CZ327" s="33" t="s">
        <v>85</v>
      </c>
    </row>
    <row r="328" spans="1:104" x14ac:dyDescent="0.25">
      <c r="A328">
        <v>327</v>
      </c>
      <c r="B328">
        <v>22</v>
      </c>
      <c r="C328" s="24" t="s">
        <v>235</v>
      </c>
      <c r="D328" s="12">
        <v>2.8</v>
      </c>
      <c r="E328" s="13">
        <f t="shared" si="57"/>
        <v>3.2558139534883721</v>
      </c>
      <c r="F328" s="7">
        <v>0.86</v>
      </c>
      <c r="G328" s="7">
        <f t="shared" si="53"/>
        <v>-0.45581395348837228</v>
      </c>
      <c r="H328" s="15">
        <f t="shared" si="54"/>
        <v>6.0558139534883715</v>
      </c>
      <c r="I328" s="11">
        <f>IFERROR(F328/SQRT(F328^2+U328), "X")</f>
        <v>2.3486928885310506E-2</v>
      </c>
      <c r="J328" s="32">
        <f>IFERROR(SQRT((1-I328^2)/U328), "X")</f>
        <v>2.7310382424779657E-2</v>
      </c>
      <c r="K328" s="32">
        <f t="shared" si="55"/>
        <v>36.616111208046114</v>
      </c>
      <c r="L328" s="8">
        <v>0</v>
      </c>
      <c r="M328" s="9">
        <v>1</v>
      </c>
      <c r="N328" s="8">
        <v>0</v>
      </c>
      <c r="O328" s="9">
        <v>0</v>
      </c>
      <c r="P328" s="9">
        <v>1</v>
      </c>
      <c r="Q328" s="9">
        <v>0</v>
      </c>
      <c r="R328" s="9">
        <v>0</v>
      </c>
      <c r="S328" s="8">
        <v>1351</v>
      </c>
      <c r="T328" s="9">
        <v>10</v>
      </c>
      <c r="U328" s="9">
        <f t="shared" si="56"/>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60"/>
        <v>9.9999999999999978E-2</v>
      </c>
      <c r="AO328" s="41">
        <v>1</v>
      </c>
      <c r="AP328" s="17">
        <v>0</v>
      </c>
      <c r="AQ328">
        <v>0</v>
      </c>
      <c r="AR328" s="39">
        <v>1</v>
      </c>
      <c r="AS328">
        <v>8.5300000000000001E-2</v>
      </c>
      <c r="AT328" s="39">
        <f t="shared" si="59"/>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28</v>
      </c>
      <c r="CZ328" s="33" t="s">
        <v>85</v>
      </c>
    </row>
    <row r="329" spans="1:104" x14ac:dyDescent="0.25">
      <c r="A329">
        <v>328</v>
      </c>
      <c r="B329">
        <v>22</v>
      </c>
      <c r="C329" s="24" t="s">
        <v>235</v>
      </c>
      <c r="D329" s="12">
        <v>1.8</v>
      </c>
      <c r="E329" s="13">
        <f t="shared" si="57"/>
        <v>0.89552238805970164</v>
      </c>
      <c r="F329" s="7">
        <v>2.0099999999999998</v>
      </c>
      <c r="G329" s="7">
        <f t="shared" si="53"/>
        <v>0.90447761194029841</v>
      </c>
      <c r="H329" s="15">
        <f t="shared" si="54"/>
        <v>2.6955223880597017</v>
      </c>
      <c r="I329" s="11">
        <f>IFERROR(F329/SQRT(F329^2+U329), "X")</f>
        <v>7.9079937896204405E-2</v>
      </c>
      <c r="J329" s="32">
        <f>IFERROR(SQRT((1-I329^2)/U329), "X")</f>
        <v>3.9343252684678816E-2</v>
      </c>
      <c r="K329" s="32">
        <f t="shared" si="55"/>
        <v>25.417318898735168</v>
      </c>
      <c r="L329" s="8">
        <v>0</v>
      </c>
      <c r="M329" s="9">
        <v>1</v>
      </c>
      <c r="N329" s="8">
        <v>0</v>
      </c>
      <c r="O329" s="9">
        <v>0</v>
      </c>
      <c r="P329" s="9">
        <v>1</v>
      </c>
      <c r="Q329" s="9">
        <v>0</v>
      </c>
      <c r="R329" s="9">
        <v>0</v>
      </c>
      <c r="S329" s="8">
        <v>648</v>
      </c>
      <c r="T329" s="9">
        <v>5</v>
      </c>
      <c r="U329" s="9">
        <f t="shared" si="56"/>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60"/>
        <v>0.16500000000000004</v>
      </c>
      <c r="AO329" s="41">
        <v>1</v>
      </c>
      <c r="AP329" s="17">
        <v>0</v>
      </c>
      <c r="AQ329">
        <v>0</v>
      </c>
      <c r="AR329" s="39">
        <v>1</v>
      </c>
      <c r="AS329">
        <v>8.5300000000000001E-2</v>
      </c>
      <c r="AT329" s="39">
        <f t="shared" si="59"/>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28</v>
      </c>
      <c r="CZ329" s="33" t="s">
        <v>85</v>
      </c>
    </row>
    <row r="330" spans="1:104" x14ac:dyDescent="0.25">
      <c r="A330">
        <v>329</v>
      </c>
      <c r="B330">
        <v>22</v>
      </c>
      <c r="C330" s="24" t="s">
        <v>235</v>
      </c>
      <c r="D330" s="12">
        <v>-0.3</v>
      </c>
      <c r="E330" s="13">
        <f t="shared" si="57"/>
        <v>2.9999999999999996</v>
      </c>
      <c r="F330" s="7">
        <v>-0.1</v>
      </c>
      <c r="G330" s="7">
        <f t="shared" si="53"/>
        <v>-3.2999999999999994</v>
      </c>
      <c r="H330" s="15">
        <f t="shared" si="54"/>
        <v>2.6999999999999997</v>
      </c>
      <c r="I330" s="11">
        <f>IFERROR(F330/SQRT(F330^2+U330), "X")</f>
        <v>-3.2124462549688771E-3</v>
      </c>
      <c r="J330" s="32">
        <f>IFERROR(SQRT((1-I330^2)/U330), "X")</f>
        <v>3.2124462549688766E-2</v>
      </c>
      <c r="K330" s="32">
        <f t="shared" si="55"/>
        <v>31.128925455273908</v>
      </c>
      <c r="L330" s="8">
        <v>0</v>
      </c>
      <c r="M330" s="9">
        <v>1</v>
      </c>
      <c r="N330" s="8">
        <v>0</v>
      </c>
      <c r="O330" s="9">
        <v>0</v>
      </c>
      <c r="P330" s="9">
        <v>1</v>
      </c>
      <c r="Q330" s="9">
        <v>0</v>
      </c>
      <c r="R330" s="9">
        <v>0</v>
      </c>
      <c r="S330" s="8">
        <v>980</v>
      </c>
      <c r="T330" s="9">
        <v>10</v>
      </c>
      <c r="U330" s="9">
        <f t="shared" si="56"/>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60"/>
        <v>0.16500000000000004</v>
      </c>
      <c r="AO330" s="41">
        <v>1</v>
      </c>
      <c r="AP330" s="17">
        <v>0</v>
      </c>
      <c r="AQ330">
        <v>0</v>
      </c>
      <c r="AR330" s="39">
        <v>1</v>
      </c>
      <c r="AS330">
        <v>8.5300000000000001E-2</v>
      </c>
      <c r="AT330" s="39">
        <f t="shared" si="59"/>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28</v>
      </c>
      <c r="CZ330" s="33" t="s">
        <v>85</v>
      </c>
    </row>
    <row r="331" spans="1:104" x14ac:dyDescent="0.25">
      <c r="A331">
        <v>330</v>
      </c>
      <c r="B331">
        <v>22</v>
      </c>
      <c r="C331" s="24" t="s">
        <v>235</v>
      </c>
      <c r="D331" s="12">
        <v>4.5999999999999996</v>
      </c>
      <c r="E331" s="13">
        <f t="shared" si="57"/>
        <v>1.0772833723653397</v>
      </c>
      <c r="F331" s="7">
        <v>4.2699999999999996</v>
      </c>
      <c r="G331" s="7">
        <f t="shared" si="53"/>
        <v>3.5227166276346598</v>
      </c>
      <c r="H331" s="15">
        <f t="shared" si="54"/>
        <v>5.6772833723653395</v>
      </c>
      <c r="I331" s="11">
        <f>IFERROR(F331/SQRT(F331^2+U331), "X")</f>
        <v>0.18613964303252781</v>
      </c>
      <c r="J331" s="32">
        <f>IFERROR(SQRT((1-I331^2)/U331), "X")</f>
        <v>4.3592422255861317E-2</v>
      </c>
      <c r="K331" s="32">
        <f t="shared" si="55"/>
        <v>22.939766781726444</v>
      </c>
      <c r="L331" s="8">
        <v>0</v>
      </c>
      <c r="M331" s="9">
        <v>1</v>
      </c>
      <c r="N331" s="8">
        <v>0</v>
      </c>
      <c r="O331" s="9">
        <v>0</v>
      </c>
      <c r="P331" s="9">
        <v>1</v>
      </c>
      <c r="Q331" s="9">
        <v>0</v>
      </c>
      <c r="R331" s="9">
        <v>0</v>
      </c>
      <c r="S331" s="8">
        <v>514</v>
      </c>
      <c r="T331" s="9">
        <v>5</v>
      </c>
      <c r="U331" s="9">
        <f t="shared" si="56"/>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60"/>
        <v>9.9999999999999978E-2</v>
      </c>
      <c r="AO331" s="41">
        <v>1</v>
      </c>
      <c r="AP331" s="17">
        <v>0</v>
      </c>
      <c r="AQ331">
        <v>0</v>
      </c>
      <c r="AR331" s="39">
        <v>1</v>
      </c>
      <c r="AS331">
        <v>8.5300000000000001E-2</v>
      </c>
      <c r="AT331" s="39">
        <f t="shared" si="59"/>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28</v>
      </c>
      <c r="CZ331" s="33" t="s">
        <v>85</v>
      </c>
    </row>
    <row r="332" spans="1:104" x14ac:dyDescent="0.25">
      <c r="A332">
        <v>331</v>
      </c>
      <c r="B332">
        <v>22</v>
      </c>
      <c r="C332" s="24" t="s">
        <v>235</v>
      </c>
      <c r="D332" s="12">
        <v>3.9</v>
      </c>
      <c r="E332" s="13">
        <f t="shared" si="57"/>
        <v>1.7647058823529411</v>
      </c>
      <c r="F332" s="7">
        <v>2.21</v>
      </c>
      <c r="G332" s="7">
        <f t="shared" si="53"/>
        <v>2.1352941176470588</v>
      </c>
      <c r="H332" s="15">
        <f t="shared" si="54"/>
        <v>5.6647058823529406</v>
      </c>
      <c r="I332" s="11">
        <f>IFERROR(F332/SQRT(F332^2+U332), "X")</f>
        <v>7.2434333358581224E-2</v>
      </c>
      <c r="J332" s="32">
        <f>IFERROR(SQRT((1-I332^2)/U332), "X")</f>
        <v>3.2775716451846716E-2</v>
      </c>
      <c r="K332" s="32">
        <f t="shared" si="55"/>
        <v>30.510393311132514</v>
      </c>
      <c r="L332" s="8">
        <v>0</v>
      </c>
      <c r="M332" s="9">
        <v>1</v>
      </c>
      <c r="N332" s="8">
        <v>0</v>
      </c>
      <c r="O332" s="9">
        <v>0</v>
      </c>
      <c r="P332" s="9">
        <v>1</v>
      </c>
      <c r="Q332" s="9">
        <v>0</v>
      </c>
      <c r="R332" s="9">
        <v>0</v>
      </c>
      <c r="S332" s="8">
        <v>937</v>
      </c>
      <c r="T332" s="9">
        <v>10</v>
      </c>
      <c r="U332" s="9">
        <f t="shared" si="56"/>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60"/>
        <v>9.9999999999999978E-2</v>
      </c>
      <c r="AO332" s="41">
        <v>1</v>
      </c>
      <c r="AP332" s="17">
        <v>0</v>
      </c>
      <c r="AQ332">
        <v>0</v>
      </c>
      <c r="AR332" s="39">
        <v>1</v>
      </c>
      <c r="AS332">
        <v>8.5300000000000001E-2</v>
      </c>
      <c r="AT332" s="39">
        <f t="shared" si="59"/>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28</v>
      </c>
      <c r="CZ332" s="33" t="s">
        <v>85</v>
      </c>
    </row>
    <row r="333" spans="1:104" x14ac:dyDescent="0.25">
      <c r="A333">
        <v>332</v>
      </c>
      <c r="B333">
        <v>22</v>
      </c>
      <c r="C333" s="24" t="s">
        <v>235</v>
      </c>
      <c r="D333" s="12">
        <v>5.0999999999999996</v>
      </c>
      <c r="E333" s="13">
        <f t="shared" si="57"/>
        <v>1.2718204488778055</v>
      </c>
      <c r="F333" s="7">
        <v>4.01</v>
      </c>
      <c r="G333" s="7">
        <f t="shared" si="53"/>
        <v>3.8281795511221941</v>
      </c>
      <c r="H333" s="15">
        <f t="shared" si="54"/>
        <v>6.3718204488778056</v>
      </c>
      <c r="I333" s="11">
        <f>IFERROR(F333/SQRT(F333^2+U333), "X")</f>
        <v>0.1865459135354694</v>
      </c>
      <c r="J333" s="32">
        <f>IFERROR(SQRT((1-I333^2)/U333), "X")</f>
        <v>4.6520177939019809E-2</v>
      </c>
      <c r="K333" s="32">
        <f t="shared" si="55"/>
        <v>21.496048474080069</v>
      </c>
      <c r="L333" s="8">
        <v>0</v>
      </c>
      <c r="M333" s="9">
        <v>1</v>
      </c>
      <c r="N333" s="8">
        <v>0</v>
      </c>
      <c r="O333" s="9">
        <v>0</v>
      </c>
      <c r="P333" s="9">
        <v>1</v>
      </c>
      <c r="Q333" s="9">
        <v>0</v>
      </c>
      <c r="R333" s="9">
        <v>0</v>
      </c>
      <c r="S333" s="8">
        <v>452</v>
      </c>
      <c r="T333" s="9">
        <v>5</v>
      </c>
      <c r="U333" s="9">
        <f t="shared" si="56"/>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60"/>
        <v>0.16500000000000004</v>
      </c>
      <c r="AO333" s="41">
        <v>1</v>
      </c>
      <c r="AP333" s="17">
        <v>0</v>
      </c>
      <c r="AQ333">
        <v>0</v>
      </c>
      <c r="AR333" s="39">
        <v>1</v>
      </c>
      <c r="AS333">
        <v>8.5300000000000001E-2</v>
      </c>
      <c r="AT333" s="39">
        <f t="shared" si="59"/>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28</v>
      </c>
      <c r="CZ333" s="33" t="s">
        <v>85</v>
      </c>
    </row>
    <row r="334" spans="1:104" x14ac:dyDescent="0.25">
      <c r="A334">
        <v>333</v>
      </c>
      <c r="B334">
        <v>22</v>
      </c>
      <c r="C334" s="24" t="s">
        <v>235</v>
      </c>
      <c r="D334" s="12">
        <v>5.5</v>
      </c>
      <c r="E334" s="13">
        <f t="shared" si="57"/>
        <v>2.4336283185840708</v>
      </c>
      <c r="F334" s="7">
        <v>2.2599999999999998</v>
      </c>
      <c r="G334" s="7">
        <f t="shared" si="53"/>
        <v>3.0663716814159292</v>
      </c>
      <c r="H334" s="15">
        <f t="shared" si="54"/>
        <v>7.9336283185840708</v>
      </c>
      <c r="I334" s="11">
        <f>IFERROR(F334/SQRT(F334^2+U334), "X")</f>
        <v>8.1704726615308823E-2</v>
      </c>
      <c r="J334" s="32">
        <f>IFERROR(SQRT((1-I334^2)/U334), "X")</f>
        <v>3.6152533900579126E-2</v>
      </c>
      <c r="K334" s="32">
        <f t="shared" si="55"/>
        <v>27.66057844659074</v>
      </c>
      <c r="L334" s="8">
        <v>0</v>
      </c>
      <c r="M334" s="9">
        <v>1</v>
      </c>
      <c r="N334" s="8">
        <v>0</v>
      </c>
      <c r="O334" s="9">
        <v>0</v>
      </c>
      <c r="P334" s="9">
        <v>1</v>
      </c>
      <c r="Q334" s="9">
        <v>0</v>
      </c>
      <c r="R334" s="9">
        <v>0</v>
      </c>
      <c r="S334" s="8">
        <v>771</v>
      </c>
      <c r="T334" s="9">
        <v>10</v>
      </c>
      <c r="U334" s="9">
        <f t="shared" si="56"/>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60"/>
        <v>0.16500000000000004</v>
      </c>
      <c r="AO334" s="41">
        <v>1</v>
      </c>
      <c r="AP334" s="17">
        <v>0</v>
      </c>
      <c r="AQ334">
        <v>0</v>
      </c>
      <c r="AR334" s="39">
        <v>1</v>
      </c>
      <c r="AS334">
        <v>8.5300000000000001E-2</v>
      </c>
      <c r="AT334" s="39">
        <f t="shared" si="59"/>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28</v>
      </c>
      <c r="CZ334" s="33" t="s">
        <v>85</v>
      </c>
    </row>
    <row r="335" spans="1:104" x14ac:dyDescent="0.25">
      <c r="A335">
        <v>334</v>
      </c>
      <c r="B335">
        <v>22</v>
      </c>
      <c r="C335" s="24" t="s">
        <v>235</v>
      </c>
      <c r="D335" s="12">
        <v>2.4</v>
      </c>
      <c r="E335" s="13">
        <f t="shared" si="57"/>
        <v>1.1162790697674418</v>
      </c>
      <c r="F335" s="7">
        <v>2.15</v>
      </c>
      <c r="G335" s="7">
        <f t="shared" si="53"/>
        <v>1.2837209302325581</v>
      </c>
      <c r="H335" s="15">
        <f t="shared" si="54"/>
        <v>3.5162790697674415</v>
      </c>
      <c r="I335" s="11">
        <f>IFERROR(F335/SQRT(F335^2+U335), "X")</f>
        <v>6.7397705177461117E-2</v>
      </c>
      <c r="J335" s="32">
        <f>IFERROR(SQRT((1-I335^2)/U335), "X")</f>
        <v>3.1347769849981923E-2</v>
      </c>
      <c r="K335" s="32">
        <f t="shared" si="55"/>
        <v>31.900195924163221</v>
      </c>
      <c r="L335" s="8">
        <v>0</v>
      </c>
      <c r="M335" s="9">
        <v>1</v>
      </c>
      <c r="N335" s="8">
        <v>0</v>
      </c>
      <c r="O335" s="9">
        <v>0</v>
      </c>
      <c r="P335" s="9">
        <v>1</v>
      </c>
      <c r="Q335" s="9">
        <v>0</v>
      </c>
      <c r="R335" s="9">
        <v>0</v>
      </c>
      <c r="S335" s="8">
        <v>1019</v>
      </c>
      <c r="T335" s="9">
        <v>5</v>
      </c>
      <c r="U335" s="9">
        <f t="shared" si="56"/>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60"/>
        <v>0.15700000000000003</v>
      </c>
      <c r="AO335" s="41">
        <v>1</v>
      </c>
      <c r="AP335" s="17">
        <v>0</v>
      </c>
      <c r="AQ335">
        <v>1</v>
      </c>
      <c r="AR335" s="39">
        <v>0</v>
      </c>
      <c r="AS335">
        <v>8.5300000000000001E-2</v>
      </c>
      <c r="AT335" s="39">
        <f t="shared" si="59"/>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28</v>
      </c>
      <c r="CZ335" s="33" t="s">
        <v>85</v>
      </c>
    </row>
    <row r="336" spans="1:104" x14ac:dyDescent="0.25">
      <c r="A336">
        <v>335</v>
      </c>
      <c r="B336">
        <v>22</v>
      </c>
      <c r="C336" s="24" t="s">
        <v>235</v>
      </c>
      <c r="D336" s="12">
        <v>-1.6</v>
      </c>
      <c r="E336" s="13">
        <f t="shared" si="57"/>
        <v>1.8181818181818183</v>
      </c>
      <c r="F336" s="7">
        <v>-0.88</v>
      </c>
      <c r="G336" s="7">
        <f t="shared" si="53"/>
        <v>-3.4181818181818184</v>
      </c>
      <c r="H336" s="15">
        <f t="shared" si="54"/>
        <v>0.21818181818181825</v>
      </c>
      <c r="I336" s="11">
        <f>IFERROR(F336/SQRT(F336^2+U336), "X")</f>
        <v>-2.3846798901517526E-2</v>
      </c>
      <c r="J336" s="32">
        <f>IFERROR(SQRT((1-I336^2)/U336), "X")</f>
        <v>2.7098635115360828E-2</v>
      </c>
      <c r="K336" s="32">
        <f t="shared" si="55"/>
        <v>36.902227575039426</v>
      </c>
      <c r="L336" s="8">
        <v>0</v>
      </c>
      <c r="M336" s="9">
        <v>1</v>
      </c>
      <c r="N336" s="8">
        <v>0</v>
      </c>
      <c r="O336" s="9">
        <v>0</v>
      </c>
      <c r="P336" s="9">
        <v>1</v>
      </c>
      <c r="Q336" s="9">
        <v>0</v>
      </c>
      <c r="R336" s="9">
        <v>0</v>
      </c>
      <c r="S336" s="8">
        <v>1372</v>
      </c>
      <c r="T336" s="9">
        <v>10</v>
      </c>
      <c r="U336" s="9">
        <f t="shared" si="56"/>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60"/>
        <v>0.15700000000000003</v>
      </c>
      <c r="AO336" s="41">
        <v>1</v>
      </c>
      <c r="AP336" s="17">
        <v>0</v>
      </c>
      <c r="AQ336">
        <v>1</v>
      </c>
      <c r="AR336" s="39">
        <v>0</v>
      </c>
      <c r="AS336">
        <v>8.5300000000000001E-2</v>
      </c>
      <c r="AT336" s="39">
        <f t="shared" si="59"/>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28</v>
      </c>
      <c r="CZ336" s="33" t="s">
        <v>85</v>
      </c>
    </row>
    <row r="337" spans="1:104" x14ac:dyDescent="0.25">
      <c r="A337">
        <v>336</v>
      </c>
      <c r="B337">
        <v>22</v>
      </c>
      <c r="C337" s="24" t="s">
        <v>235</v>
      </c>
      <c r="D337" s="12">
        <v>0.7</v>
      </c>
      <c r="E337" s="13">
        <f t="shared" si="57"/>
        <v>1.044776119402985</v>
      </c>
      <c r="F337" s="7">
        <v>0.67</v>
      </c>
      <c r="G337" s="7">
        <f t="shared" si="53"/>
        <v>-0.34477611940298503</v>
      </c>
      <c r="H337" s="15">
        <f t="shared" si="54"/>
        <v>1.7447761194029849</v>
      </c>
      <c r="I337" s="11">
        <f>IFERROR(F337/SQRT(F337^2+U337), "X")</f>
        <v>2.3505894099012905E-2</v>
      </c>
      <c r="J337" s="32">
        <f>IFERROR(SQRT((1-I337^2)/U337), "X")</f>
        <v>3.5083424028377469E-2</v>
      </c>
      <c r="K337" s="32">
        <f t="shared" si="55"/>
        <v>28.503489260088841</v>
      </c>
      <c r="L337" s="8">
        <v>0</v>
      </c>
      <c r="M337" s="9">
        <v>1</v>
      </c>
      <c r="N337" s="8">
        <v>0</v>
      </c>
      <c r="O337" s="9">
        <v>0</v>
      </c>
      <c r="P337" s="9">
        <v>1</v>
      </c>
      <c r="Q337" s="9">
        <v>0</v>
      </c>
      <c r="R337" s="9">
        <v>0</v>
      </c>
      <c r="S337" s="8">
        <v>818</v>
      </c>
      <c r="T337" s="9">
        <v>5</v>
      </c>
      <c r="U337" s="9">
        <f t="shared" si="56"/>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60"/>
        <v>0.22100000000000009</v>
      </c>
      <c r="AO337" s="41">
        <v>1</v>
      </c>
      <c r="AP337" s="17">
        <v>0</v>
      </c>
      <c r="AQ337">
        <v>1</v>
      </c>
      <c r="AR337" s="39">
        <v>0</v>
      </c>
      <c r="AS337">
        <v>8.5300000000000001E-2</v>
      </c>
      <c r="AT337" s="39">
        <f t="shared" si="59"/>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28</v>
      </c>
      <c r="CZ337" s="33" t="s">
        <v>85</v>
      </c>
    </row>
    <row r="338" spans="1:104" x14ac:dyDescent="0.25">
      <c r="A338">
        <v>337</v>
      </c>
      <c r="B338">
        <v>22</v>
      </c>
      <c r="C338" s="24" t="s">
        <v>235</v>
      </c>
      <c r="D338" s="12">
        <v>0.6</v>
      </c>
      <c r="E338" s="13">
        <f t="shared" si="57"/>
        <v>2.1428571428571428</v>
      </c>
      <c r="F338" s="7">
        <v>0.28000000000000003</v>
      </c>
      <c r="G338" s="7">
        <f t="shared" si="53"/>
        <v>-1.5428571428571427</v>
      </c>
      <c r="H338" s="15">
        <f t="shared" si="54"/>
        <v>2.7428571428571429</v>
      </c>
      <c r="I338" s="11">
        <f>IFERROR(F338/SQRT(F338^2+U338), "X")</f>
        <v>9.0984008236424802E-3</v>
      </c>
      <c r="J338" s="32">
        <f>IFERROR(SQRT((1-I338^2)/U338), "X")</f>
        <v>3.2494288655865997E-2</v>
      </c>
      <c r="K338" s="32">
        <f t="shared" si="55"/>
        <v>30.774638909335721</v>
      </c>
      <c r="L338" s="8">
        <v>0</v>
      </c>
      <c r="M338" s="9">
        <v>1</v>
      </c>
      <c r="N338" s="8">
        <v>0</v>
      </c>
      <c r="O338" s="9">
        <v>0</v>
      </c>
      <c r="P338" s="9">
        <v>1</v>
      </c>
      <c r="Q338" s="9">
        <v>0</v>
      </c>
      <c r="R338" s="9">
        <v>0</v>
      </c>
      <c r="S338" s="8">
        <v>958</v>
      </c>
      <c r="T338" s="9">
        <v>10</v>
      </c>
      <c r="U338" s="9">
        <f t="shared" si="56"/>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60"/>
        <v>0.22100000000000009</v>
      </c>
      <c r="AO338" s="41">
        <v>1</v>
      </c>
      <c r="AP338" s="17">
        <v>0</v>
      </c>
      <c r="AQ338">
        <v>1</v>
      </c>
      <c r="AR338" s="39">
        <v>0</v>
      </c>
      <c r="AS338">
        <v>8.5300000000000001E-2</v>
      </c>
      <c r="AT338" s="39">
        <f t="shared" si="59"/>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28</v>
      </c>
      <c r="CZ338" s="33" t="s">
        <v>85</v>
      </c>
    </row>
    <row r="339" spans="1:104" x14ac:dyDescent="0.25">
      <c r="A339">
        <v>338</v>
      </c>
      <c r="B339">
        <v>22</v>
      </c>
      <c r="C339" s="24" t="s">
        <v>235</v>
      </c>
      <c r="D339" s="12">
        <v>2.9</v>
      </c>
      <c r="E339" s="13">
        <f t="shared" si="57"/>
        <v>0.85545722713864303</v>
      </c>
      <c r="F339" s="7">
        <v>3.39</v>
      </c>
      <c r="G339" s="7">
        <f t="shared" si="53"/>
        <v>2.044542772861357</v>
      </c>
      <c r="H339" s="15">
        <f t="shared" si="54"/>
        <v>3.7554572271386428</v>
      </c>
      <c r="I339" s="11">
        <f>IFERROR(F339/SQRT(F339^2+U339), "X")</f>
        <v>0.13101679456485232</v>
      </c>
      <c r="J339" s="32">
        <f>IFERROR(SQRT((1-I339^2)/U339), "X")</f>
        <v>3.8648021995531662E-2</v>
      </c>
      <c r="K339" s="32">
        <f t="shared" si="55"/>
        <v>25.874545406634684</v>
      </c>
      <c r="L339" s="8">
        <v>0</v>
      </c>
      <c r="M339" s="9">
        <v>1</v>
      </c>
      <c r="N339" s="8">
        <v>0</v>
      </c>
      <c r="O339" s="9">
        <v>0</v>
      </c>
      <c r="P339" s="9">
        <v>1</v>
      </c>
      <c r="Q339" s="9">
        <v>0</v>
      </c>
      <c r="R339" s="9">
        <v>0</v>
      </c>
      <c r="S339" s="8">
        <v>664</v>
      </c>
      <c r="T339" s="9">
        <v>5</v>
      </c>
      <c r="U339" s="9">
        <f t="shared" si="56"/>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60"/>
        <v>0.15700000000000003</v>
      </c>
      <c r="AO339" s="41">
        <v>1</v>
      </c>
      <c r="AP339" s="17">
        <v>0</v>
      </c>
      <c r="AQ339">
        <v>1</v>
      </c>
      <c r="AR339" s="39">
        <v>0</v>
      </c>
      <c r="AS339">
        <v>8.5300000000000001E-2</v>
      </c>
      <c r="AT339" s="39">
        <f t="shared" si="59"/>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28</v>
      </c>
      <c r="CZ339" s="33" t="s">
        <v>85</v>
      </c>
    </row>
    <row r="340" spans="1:104" x14ac:dyDescent="0.25">
      <c r="A340">
        <v>339</v>
      </c>
      <c r="B340">
        <v>22</v>
      </c>
      <c r="C340" s="24" t="s">
        <v>235</v>
      </c>
      <c r="D340" s="12">
        <v>3.9</v>
      </c>
      <c r="E340" s="13">
        <f t="shared" si="57"/>
        <v>1.4285714285714286</v>
      </c>
      <c r="F340" s="7">
        <v>2.73</v>
      </c>
      <c r="G340" s="7">
        <f t="shared" si="53"/>
        <v>2.4714285714285715</v>
      </c>
      <c r="H340" s="15">
        <f t="shared" si="54"/>
        <v>5.3285714285714283</v>
      </c>
      <c r="I340" s="11">
        <f>IFERROR(F340/SQRT(F340^2+U340), "X")</f>
        <v>8.5169027029795424E-2</v>
      </c>
      <c r="J340" s="32">
        <f>IFERROR(SQRT((1-I340^2)/U340), "X")</f>
        <v>3.1197445798459868E-2</v>
      </c>
      <c r="K340" s="32">
        <f t="shared" si="55"/>
        <v>32.0539061582204</v>
      </c>
      <c r="L340" s="8">
        <v>0</v>
      </c>
      <c r="M340" s="9">
        <v>1</v>
      </c>
      <c r="N340" s="8">
        <v>0</v>
      </c>
      <c r="O340" s="9">
        <v>0</v>
      </c>
      <c r="P340" s="9">
        <v>1</v>
      </c>
      <c r="Q340" s="9">
        <v>0</v>
      </c>
      <c r="R340" s="9">
        <v>0</v>
      </c>
      <c r="S340" s="8">
        <v>1031</v>
      </c>
      <c r="T340" s="9">
        <v>10</v>
      </c>
      <c r="U340" s="9">
        <f t="shared" si="56"/>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60"/>
        <v>0.15700000000000003</v>
      </c>
      <c r="AO340" s="41">
        <v>1</v>
      </c>
      <c r="AP340" s="17">
        <v>0</v>
      </c>
      <c r="AQ340">
        <v>1</v>
      </c>
      <c r="AR340" s="39">
        <v>0</v>
      </c>
      <c r="AS340">
        <v>8.5300000000000001E-2</v>
      </c>
      <c r="AT340" s="39">
        <f t="shared" si="59"/>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28</v>
      </c>
      <c r="CZ340" s="33" t="s">
        <v>85</v>
      </c>
    </row>
    <row r="341" spans="1:104" x14ac:dyDescent="0.25">
      <c r="A341">
        <v>340</v>
      </c>
      <c r="B341">
        <v>22</v>
      </c>
      <c r="C341" s="24" t="s">
        <v>235</v>
      </c>
      <c r="D341" s="12">
        <v>5.2</v>
      </c>
      <c r="E341" s="13">
        <f t="shared" si="57"/>
        <v>1.0526315789473684</v>
      </c>
      <c r="F341" s="7">
        <v>4.9400000000000004</v>
      </c>
      <c r="G341" s="7">
        <f t="shared" si="53"/>
        <v>4.147368421052632</v>
      </c>
      <c r="H341" s="15">
        <f t="shared" si="54"/>
        <v>6.2526315789473683</v>
      </c>
      <c r="I341" s="11">
        <f>IFERROR(F341/SQRT(F341^2+U341), "X")</f>
        <v>0.19690753597255725</v>
      </c>
      <c r="J341" s="32">
        <f>IFERROR(SQRT((1-I341^2)/U341), "X")</f>
        <v>3.9859825095659357E-2</v>
      </c>
      <c r="K341" s="32">
        <f t="shared" si="55"/>
        <v>25.087917410578346</v>
      </c>
      <c r="L341" s="8">
        <v>0</v>
      </c>
      <c r="M341" s="9">
        <v>1</v>
      </c>
      <c r="N341" s="8">
        <v>0</v>
      </c>
      <c r="O341" s="9">
        <v>0</v>
      </c>
      <c r="P341" s="9">
        <v>1</v>
      </c>
      <c r="Q341" s="9">
        <v>0</v>
      </c>
      <c r="R341" s="9">
        <v>0</v>
      </c>
      <c r="S341" s="8">
        <v>611</v>
      </c>
      <c r="T341" s="9">
        <v>5</v>
      </c>
      <c r="U341" s="9">
        <f t="shared" si="56"/>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60"/>
        <v>0.22100000000000009</v>
      </c>
      <c r="AO341" s="41">
        <v>1</v>
      </c>
      <c r="AP341" s="17">
        <v>0</v>
      </c>
      <c r="AQ341">
        <v>1</v>
      </c>
      <c r="AR341" s="39">
        <v>0</v>
      </c>
      <c r="AS341">
        <v>8.5300000000000001E-2</v>
      </c>
      <c r="AT341" s="39">
        <f t="shared" si="59"/>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28</v>
      </c>
      <c r="CZ341" s="33" t="s">
        <v>85</v>
      </c>
    </row>
    <row r="342" spans="1:104" x14ac:dyDescent="0.25">
      <c r="A342">
        <v>341</v>
      </c>
      <c r="B342">
        <v>22</v>
      </c>
      <c r="C342" s="24" t="s">
        <v>235</v>
      </c>
      <c r="D342" s="12">
        <v>5.5</v>
      </c>
      <c r="E342" s="13">
        <f t="shared" si="57"/>
        <v>2.477477477477477</v>
      </c>
      <c r="F342" s="7">
        <v>2.2200000000000002</v>
      </c>
      <c r="G342" s="7">
        <f t="shared" si="53"/>
        <v>3.022522522522523</v>
      </c>
      <c r="H342" s="15">
        <f t="shared" si="54"/>
        <v>7.9774774774774766</v>
      </c>
      <c r="I342" s="11">
        <f>IFERROR(F342/SQRT(F342^2+U342), "X")</f>
        <v>7.7481912916654835E-2</v>
      </c>
      <c r="J342" s="32">
        <f>IFERROR(SQRT((1-I342^2)/U342), "X")</f>
        <v>3.4901762575069745E-2</v>
      </c>
      <c r="K342" s="32">
        <f t="shared" si="55"/>
        <v>28.651848107931887</v>
      </c>
      <c r="L342" s="8">
        <v>0</v>
      </c>
      <c r="M342" s="9">
        <v>1</v>
      </c>
      <c r="N342" s="8">
        <v>0</v>
      </c>
      <c r="O342" s="9">
        <v>0</v>
      </c>
      <c r="P342" s="9">
        <v>1</v>
      </c>
      <c r="Q342" s="9">
        <v>0</v>
      </c>
      <c r="R342" s="9">
        <v>0</v>
      </c>
      <c r="S342" s="8">
        <v>827</v>
      </c>
      <c r="T342" s="9">
        <v>10</v>
      </c>
      <c r="U342" s="9">
        <f t="shared" si="56"/>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60"/>
        <v>0.22100000000000009</v>
      </c>
      <c r="AO342" s="41">
        <v>1</v>
      </c>
      <c r="AP342" s="17">
        <v>0</v>
      </c>
      <c r="AQ342">
        <v>1</v>
      </c>
      <c r="AR342" s="39">
        <v>0</v>
      </c>
      <c r="AS342">
        <v>8.5300000000000001E-2</v>
      </c>
      <c r="AT342" s="39">
        <f t="shared" si="59"/>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28</v>
      </c>
      <c r="CZ342" s="33" t="s">
        <v>85</v>
      </c>
    </row>
    <row r="343" spans="1:104" x14ac:dyDescent="0.25">
      <c r="A343">
        <v>342</v>
      </c>
      <c r="B343">
        <v>22</v>
      </c>
      <c r="C343" s="24" t="s">
        <v>235</v>
      </c>
      <c r="D343" s="12">
        <v>2.2000000000000002</v>
      </c>
      <c r="E343" s="13">
        <f t="shared" si="57"/>
        <v>0.54590570719602982</v>
      </c>
      <c r="F343" s="7">
        <v>4.03</v>
      </c>
      <c r="G343" s="7">
        <f t="shared" si="53"/>
        <v>1.6540942928039704</v>
      </c>
      <c r="H343" s="15">
        <f t="shared" si="54"/>
        <v>2.7459057071960302</v>
      </c>
      <c r="I343" s="11">
        <f>IFERROR(F343/SQRT(F343^2+U343), "X")</f>
        <v>5.3914595065672373E-2</v>
      </c>
      <c r="J343" s="32">
        <f>IFERROR(SQRT((1-I343^2)/U343), "X")</f>
        <v>1.3378311430687934E-2</v>
      </c>
      <c r="K343" s="32">
        <f t="shared" si="55"/>
        <v>74.747848798477136</v>
      </c>
      <c r="L343" s="8">
        <v>0</v>
      </c>
      <c r="M343" s="9">
        <v>1</v>
      </c>
      <c r="N343" s="8">
        <v>0</v>
      </c>
      <c r="O343" s="9">
        <v>0</v>
      </c>
      <c r="P343" s="9">
        <v>1</v>
      </c>
      <c r="Q343" s="9">
        <v>0</v>
      </c>
      <c r="R343" s="9">
        <v>0</v>
      </c>
      <c r="S343" s="8">
        <v>5589</v>
      </c>
      <c r="T343" s="9">
        <v>17</v>
      </c>
      <c r="U343" s="9">
        <f t="shared" si="56"/>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59"/>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28</v>
      </c>
      <c r="CZ343" s="33" t="s">
        <v>85</v>
      </c>
    </row>
    <row r="344" spans="1:104" x14ac:dyDescent="0.25">
      <c r="A344">
        <v>343</v>
      </c>
      <c r="B344">
        <v>22</v>
      </c>
      <c r="C344" s="24" t="s">
        <v>235</v>
      </c>
      <c r="D344" s="12">
        <v>2.7</v>
      </c>
      <c r="E344" s="13">
        <f t="shared" si="57"/>
        <v>0.54655870445344124</v>
      </c>
      <c r="F344" s="7">
        <v>4.9400000000000004</v>
      </c>
      <c r="G344" s="7">
        <f t="shared" si="53"/>
        <v>2.1534412955465587</v>
      </c>
      <c r="H344" s="15">
        <f t="shared" si="54"/>
        <v>3.2465587044534416</v>
      </c>
      <c r="I344" s="11">
        <f>IFERROR(F344/SQRT(F344^2+U344), "X")</f>
        <v>6.6005255397725685E-2</v>
      </c>
      <c r="J344" s="32">
        <f>IFERROR(SQRT((1-I344^2)/U344), "X")</f>
        <v>1.3361387732333132E-2</v>
      </c>
      <c r="K344" s="32">
        <f t="shared" si="55"/>
        <v>74.842525344886653</v>
      </c>
      <c r="L344" s="8">
        <v>0</v>
      </c>
      <c r="M344" s="9">
        <v>1</v>
      </c>
      <c r="N344" s="8">
        <v>0</v>
      </c>
      <c r="O344" s="9">
        <v>0</v>
      </c>
      <c r="P344" s="9">
        <v>1</v>
      </c>
      <c r="Q344" s="9">
        <v>0</v>
      </c>
      <c r="R344" s="9">
        <v>0</v>
      </c>
      <c r="S344" s="8">
        <v>5589</v>
      </c>
      <c r="T344" s="9">
        <v>11</v>
      </c>
      <c r="U344" s="9">
        <f t="shared" si="56"/>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59"/>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28</v>
      </c>
      <c r="CZ344" s="33" t="s">
        <v>85</v>
      </c>
    </row>
    <row r="345" spans="1:104" x14ac:dyDescent="0.25">
      <c r="A345">
        <v>344</v>
      </c>
      <c r="B345">
        <v>22</v>
      </c>
      <c r="C345" s="24" t="s">
        <v>235</v>
      </c>
      <c r="D345" s="12">
        <v>4.5999999999999996</v>
      </c>
      <c r="E345" s="13">
        <f t="shared" si="57"/>
        <v>1.1084337349397588</v>
      </c>
      <c r="F345" s="7">
        <v>4.1500000000000004</v>
      </c>
      <c r="G345" s="7">
        <f t="shared" si="53"/>
        <v>3.491566265060241</v>
      </c>
      <c r="H345" s="15">
        <f t="shared" si="54"/>
        <v>5.7084337349397583</v>
      </c>
      <c r="I345" s="11">
        <f>IFERROR(F345/SQRT(F345^2+U345), "X")</f>
        <v>5.549029692427087E-2</v>
      </c>
      <c r="J345" s="32">
        <f>IFERROR(SQRT((1-I345^2)/U345), "X")</f>
        <v>1.3371155885366474E-2</v>
      </c>
      <c r="K345" s="32">
        <f t="shared" si="55"/>
        <v>74.787849949039185</v>
      </c>
      <c r="L345" s="8">
        <v>0</v>
      </c>
      <c r="M345" s="9">
        <v>1</v>
      </c>
      <c r="N345" s="8">
        <v>0</v>
      </c>
      <c r="O345" s="9">
        <v>0</v>
      </c>
      <c r="P345" s="9">
        <v>1</v>
      </c>
      <c r="Q345" s="9">
        <v>0</v>
      </c>
      <c r="R345" s="9">
        <v>0</v>
      </c>
      <c r="S345" s="8">
        <v>5589</v>
      </c>
      <c r="T345" s="9">
        <v>12</v>
      </c>
      <c r="U345" s="9">
        <f t="shared" si="56"/>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59"/>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28</v>
      </c>
      <c r="CZ345" s="33" t="s">
        <v>85</v>
      </c>
    </row>
    <row r="346" spans="1:104" s="50" customFormat="1" x14ac:dyDescent="0.25">
      <c r="A346" s="50">
        <v>345</v>
      </c>
      <c r="B346" s="50">
        <v>22</v>
      </c>
      <c r="C346" s="51" t="s">
        <v>235</v>
      </c>
      <c r="D346" s="52">
        <v>1.2</v>
      </c>
      <c r="E346" s="53">
        <f t="shared" si="57"/>
        <v>1.5789473684210527</v>
      </c>
      <c r="F346" s="54">
        <v>0.76</v>
      </c>
      <c r="G346" s="54">
        <f t="shared" si="53"/>
        <v>-0.3789473684210527</v>
      </c>
      <c r="H346" s="55">
        <f t="shared" si="54"/>
        <v>2.7789473684210524</v>
      </c>
      <c r="I346" s="56">
        <f>IFERROR(F346/SQRT(F346^2+U346), "X")</f>
        <v>1.0181798557149379E-2</v>
      </c>
      <c r="J346" s="57">
        <f>IFERROR(SQRT((1-I346^2)/U346), "X")</f>
        <v>1.3397103364670235E-2</v>
      </c>
      <c r="K346" s="57">
        <f t="shared" si="55"/>
        <v>74.643001011481303</v>
      </c>
      <c r="L346" s="58">
        <v>0</v>
      </c>
      <c r="M346" s="59">
        <v>1</v>
      </c>
      <c r="N346" s="58">
        <v>0</v>
      </c>
      <c r="O346" s="59">
        <v>0</v>
      </c>
      <c r="P346" s="59">
        <v>1</v>
      </c>
      <c r="Q346" s="59">
        <v>0</v>
      </c>
      <c r="R346" s="59">
        <v>0</v>
      </c>
      <c r="S346" s="58">
        <v>5589</v>
      </c>
      <c r="T346" s="59">
        <v>17</v>
      </c>
      <c r="U346" s="59">
        <f t="shared" si="56"/>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59"/>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28</v>
      </c>
      <c r="CU346" s="66"/>
      <c r="CZ346" s="33" t="s">
        <v>85</v>
      </c>
    </row>
    <row r="347" spans="1:104" x14ac:dyDescent="0.25">
      <c r="A347">
        <v>346</v>
      </c>
      <c r="B347">
        <v>23</v>
      </c>
      <c r="C347" s="24" t="s">
        <v>236</v>
      </c>
      <c r="D347" s="12">
        <v>17.8</v>
      </c>
      <c r="E347" s="13">
        <v>0.70399999999999996</v>
      </c>
      <c r="F347" s="7">
        <f t="shared" ref="F347:F362" si="61">D347/E347</f>
        <v>25.28409090909091</v>
      </c>
      <c r="G347" s="7">
        <f t="shared" si="53"/>
        <v>17.096</v>
      </c>
      <c r="H347" s="15">
        <f t="shared" si="54"/>
        <v>18.504000000000001</v>
      </c>
      <c r="I347" s="11">
        <f>IFERROR(F347/SQRT(F347^2+U347), "X")</f>
        <v>0.33366062720699335</v>
      </c>
      <c r="J347" s="32">
        <f>IFERROR(SQRT((1-I347^2)/U347), "X")</f>
        <v>1.319646525582715E-2</v>
      </c>
      <c r="K347" s="32">
        <f t="shared" si="55"/>
        <v>75.777867831571868</v>
      </c>
      <c r="L347" s="8">
        <v>0</v>
      </c>
      <c r="M347" s="9">
        <v>1</v>
      </c>
      <c r="N347" s="8">
        <v>0</v>
      </c>
      <c r="O347" s="9">
        <v>0</v>
      </c>
      <c r="P347" s="9">
        <v>0</v>
      </c>
      <c r="Q347" s="9">
        <v>1</v>
      </c>
      <c r="R347" s="9">
        <v>0</v>
      </c>
      <c r="S347" s="8">
        <v>5109</v>
      </c>
      <c r="T347" s="9">
        <v>5</v>
      </c>
      <c r="U347" s="9">
        <f t="shared" si="56"/>
        <v>5103</v>
      </c>
      <c r="V347" s="9">
        <f>COUNTIF(B:B,B347)</f>
        <v>15</v>
      </c>
      <c r="W347" s="7">
        <v>7.0203000000000007</v>
      </c>
      <c r="X347" s="7">
        <f>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33</v>
      </c>
      <c r="CZ347" s="33" t="s">
        <v>85</v>
      </c>
    </row>
    <row r="348" spans="1:104" x14ac:dyDescent="0.25">
      <c r="A348">
        <v>347</v>
      </c>
      <c r="B348">
        <v>23</v>
      </c>
      <c r="C348" s="24" t="s">
        <v>236</v>
      </c>
      <c r="D348" s="12">
        <v>14.7</v>
      </c>
      <c r="E348" s="13">
        <v>4.71</v>
      </c>
      <c r="F348" s="7">
        <f t="shared" si="61"/>
        <v>3.1210191082802545</v>
      </c>
      <c r="G348" s="7">
        <f t="shared" si="53"/>
        <v>9.9899999999999984</v>
      </c>
      <c r="H348" s="15">
        <f t="shared" si="54"/>
        <v>19.41</v>
      </c>
      <c r="I348" s="11">
        <f>IFERROR(F348/SQRT(F348^2+U348), "X")</f>
        <v>4.3648521887384835E-2</v>
      </c>
      <c r="J348" s="32">
        <f>IFERROR(SQRT((1-I348^2)/U348), "X")</f>
        <v>1.3985342727182487E-2</v>
      </c>
      <c r="K348" s="32">
        <f t="shared" si="55"/>
        <v>71.503431807670964</v>
      </c>
      <c r="L348" s="8">
        <v>0</v>
      </c>
      <c r="M348" s="9">
        <v>1</v>
      </c>
      <c r="N348" s="8">
        <v>0</v>
      </c>
      <c r="O348" s="9">
        <v>0</v>
      </c>
      <c r="P348" s="9">
        <v>0</v>
      </c>
      <c r="Q348" s="9">
        <v>1</v>
      </c>
      <c r="R348" s="9">
        <v>0</v>
      </c>
      <c r="S348" s="8">
        <v>5109</v>
      </c>
      <c r="T348" s="9">
        <v>5</v>
      </c>
      <c r="U348" s="9">
        <f t="shared" si="56"/>
        <v>5103</v>
      </c>
      <c r="V348" s="9">
        <f>COUNTIF(B:B,B348)</f>
        <v>15</v>
      </c>
      <c r="W348" s="7">
        <v>7.0203000000000007</v>
      </c>
      <c r="X348" s="7">
        <f>BL348-W348-6</f>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33</v>
      </c>
      <c r="CZ348" s="33" t="s">
        <v>85</v>
      </c>
    </row>
    <row r="349" spans="1:104" x14ac:dyDescent="0.25">
      <c r="A349">
        <v>348</v>
      </c>
      <c r="B349">
        <v>23</v>
      </c>
      <c r="C349" s="24" t="s">
        <v>236</v>
      </c>
      <c r="D349" s="12">
        <v>15.1</v>
      </c>
      <c r="E349" s="13">
        <v>4.12</v>
      </c>
      <c r="F349" s="7">
        <f t="shared" si="61"/>
        <v>3.6650485436893203</v>
      </c>
      <c r="G349" s="7">
        <f t="shared" si="53"/>
        <v>10.98</v>
      </c>
      <c r="H349" s="15">
        <f t="shared" si="54"/>
        <v>19.22</v>
      </c>
      <c r="I349" s="11">
        <f>IFERROR(F349/SQRT(F349^2+U349), "X")</f>
        <v>5.1238464134782849E-2</v>
      </c>
      <c r="J349" s="32">
        <f>IFERROR(SQRT((1-I349^2)/U349), "X")</f>
        <v>1.3980296174523532E-2</v>
      </c>
      <c r="K349" s="32">
        <f t="shared" si="55"/>
        <v>71.529242836951653</v>
      </c>
      <c r="L349" s="8">
        <v>0</v>
      </c>
      <c r="M349" s="9">
        <v>1</v>
      </c>
      <c r="N349" s="8">
        <v>0</v>
      </c>
      <c r="O349" s="9">
        <v>0</v>
      </c>
      <c r="P349" s="9">
        <v>0</v>
      </c>
      <c r="Q349" s="9">
        <v>1</v>
      </c>
      <c r="R349" s="9">
        <v>0</v>
      </c>
      <c r="S349" s="8">
        <v>5109</v>
      </c>
      <c r="T349" s="9">
        <v>5</v>
      </c>
      <c r="U349" s="9">
        <f t="shared" si="56"/>
        <v>5103</v>
      </c>
      <c r="V349" s="9">
        <f>COUNTIF(B:B,B349)</f>
        <v>15</v>
      </c>
      <c r="W349" s="7">
        <v>7.0203000000000007</v>
      </c>
      <c r="X349" s="7">
        <f>BL349-W349-6</f>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33</v>
      </c>
      <c r="CZ349" s="33" t="s">
        <v>85</v>
      </c>
    </row>
    <row r="350" spans="1:104" x14ac:dyDescent="0.25">
      <c r="A350">
        <v>349</v>
      </c>
      <c r="B350">
        <v>23</v>
      </c>
      <c r="C350" s="24" t="s">
        <v>236</v>
      </c>
      <c r="D350" s="12">
        <v>17.899999999999999</v>
      </c>
      <c r="E350" s="13">
        <v>0.83599999999999997</v>
      </c>
      <c r="F350" s="7">
        <f t="shared" si="61"/>
        <v>21.411483253588514</v>
      </c>
      <c r="G350" s="7">
        <f t="shared" si="53"/>
        <v>17.064</v>
      </c>
      <c r="H350" s="15">
        <f t="shared" si="54"/>
        <v>18.735999999999997</v>
      </c>
      <c r="I350" s="11">
        <f>IFERROR(F350/SQRT(F350^2+U350), "X")</f>
        <v>0.34010261654193102</v>
      </c>
      <c r="J350" s="32">
        <f>IFERROR(SQRT((1-I350^2)/U350), "X")</f>
        <v>1.5884122202740467E-2</v>
      </c>
      <c r="K350" s="32">
        <f t="shared" si="55"/>
        <v>62.955949799194521</v>
      </c>
      <c r="L350" s="8">
        <v>0</v>
      </c>
      <c r="M350" s="9">
        <v>1</v>
      </c>
      <c r="N350" s="8">
        <v>0</v>
      </c>
      <c r="O350" s="9">
        <v>0</v>
      </c>
      <c r="P350" s="9">
        <v>0</v>
      </c>
      <c r="Q350" s="9">
        <v>1</v>
      </c>
      <c r="R350" s="9">
        <v>0</v>
      </c>
      <c r="S350" s="8">
        <v>3510</v>
      </c>
      <c r="T350" s="9">
        <v>4</v>
      </c>
      <c r="U350" s="9">
        <f t="shared" si="56"/>
        <v>3505</v>
      </c>
      <c r="V350" s="9">
        <f>COUNTIF(B:B,B350)</f>
        <v>15</v>
      </c>
      <c r="W350" s="7">
        <v>7.0203000000000007</v>
      </c>
      <c r="X350" s="7">
        <f>BL350-W350-6</f>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33</v>
      </c>
      <c r="CZ350" s="33" t="s">
        <v>85</v>
      </c>
    </row>
    <row r="351" spans="1:104" x14ac:dyDescent="0.25">
      <c r="A351">
        <v>350</v>
      </c>
      <c r="B351">
        <v>23</v>
      </c>
      <c r="C351" s="24" t="s">
        <v>236</v>
      </c>
      <c r="D351" s="12">
        <v>13</v>
      </c>
      <c r="E351" s="13">
        <v>4.0199999999999996</v>
      </c>
      <c r="F351" s="7">
        <f t="shared" si="61"/>
        <v>3.2338308457711444</v>
      </c>
      <c r="G351" s="7">
        <f t="shared" si="53"/>
        <v>8.98</v>
      </c>
      <c r="H351" s="15">
        <f t="shared" si="54"/>
        <v>17.02</v>
      </c>
      <c r="I351" s="11">
        <f>IFERROR(F351/SQRT(F351^2+U351), "X")</f>
        <v>5.4541410272056987E-2</v>
      </c>
      <c r="J351" s="32">
        <f>IFERROR(SQRT((1-I351^2)/U351), "X")</f>
        <v>1.6865882253359162E-2</v>
      </c>
      <c r="K351" s="32">
        <f t="shared" si="55"/>
        <v>59.291294992933494</v>
      </c>
      <c r="L351" s="8">
        <v>0</v>
      </c>
      <c r="M351" s="9">
        <v>1</v>
      </c>
      <c r="N351" s="8">
        <v>0</v>
      </c>
      <c r="O351" s="9">
        <v>0</v>
      </c>
      <c r="P351" s="9">
        <v>0</v>
      </c>
      <c r="Q351" s="9">
        <v>1</v>
      </c>
      <c r="R351" s="9">
        <v>0</v>
      </c>
      <c r="S351" s="8">
        <v>3510</v>
      </c>
      <c r="T351" s="9">
        <v>4</v>
      </c>
      <c r="U351" s="9">
        <f t="shared" si="56"/>
        <v>3505</v>
      </c>
      <c r="V351" s="9">
        <f>COUNTIF(B:B,B351)</f>
        <v>15</v>
      </c>
      <c r="W351" s="7">
        <v>7.0203000000000007</v>
      </c>
      <c r="X351" s="7">
        <f>BL351-W351-6</f>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33</v>
      </c>
      <c r="CZ351" s="33" t="s">
        <v>85</v>
      </c>
    </row>
    <row r="352" spans="1:104" x14ac:dyDescent="0.25">
      <c r="A352">
        <v>351</v>
      </c>
      <c r="B352">
        <v>23</v>
      </c>
      <c r="C352" s="24" t="s">
        <v>236</v>
      </c>
      <c r="D352" s="12">
        <v>17.899999999999999</v>
      </c>
      <c r="E352" s="13">
        <v>0.83599999999999997</v>
      </c>
      <c r="F352" s="7">
        <f t="shared" si="61"/>
        <v>21.411483253588514</v>
      </c>
      <c r="G352" s="7">
        <f t="shared" si="53"/>
        <v>17.064</v>
      </c>
      <c r="H352" s="15">
        <f t="shared" si="54"/>
        <v>18.735999999999997</v>
      </c>
      <c r="I352" s="11">
        <f>IFERROR(F352/SQRT(F352^2+U352), "X")</f>
        <v>0.34010261654193102</v>
      </c>
      <c r="J352" s="32">
        <f>IFERROR(SQRT((1-I352^2)/U352), "X")</f>
        <v>1.5884122202740467E-2</v>
      </c>
      <c r="K352" s="32">
        <f t="shared" si="55"/>
        <v>62.955949799194521</v>
      </c>
      <c r="L352" s="8">
        <v>0</v>
      </c>
      <c r="M352" s="9">
        <v>1</v>
      </c>
      <c r="N352" s="8">
        <v>0</v>
      </c>
      <c r="O352" s="9">
        <v>0</v>
      </c>
      <c r="P352" s="9">
        <v>0</v>
      </c>
      <c r="Q352" s="9">
        <v>1</v>
      </c>
      <c r="R352" s="9">
        <v>0</v>
      </c>
      <c r="S352" s="8">
        <v>3510</v>
      </c>
      <c r="T352" s="9">
        <v>4</v>
      </c>
      <c r="U352" s="9">
        <f t="shared" si="56"/>
        <v>3505</v>
      </c>
      <c r="V352" s="9">
        <f>COUNTIF(B:B,B352)</f>
        <v>15</v>
      </c>
      <c r="W352" s="7">
        <v>7.0203000000000007</v>
      </c>
      <c r="X352" s="7">
        <f>BL352-W352-6</f>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33</v>
      </c>
      <c r="CZ352" s="33" t="s">
        <v>85</v>
      </c>
    </row>
    <row r="353" spans="1:104" x14ac:dyDescent="0.25">
      <c r="A353">
        <v>352</v>
      </c>
      <c r="B353">
        <v>23</v>
      </c>
      <c r="C353" s="24" t="s">
        <v>236</v>
      </c>
      <c r="D353" s="12">
        <v>16.7</v>
      </c>
      <c r="E353" s="13">
        <v>6.41</v>
      </c>
      <c r="F353" s="7">
        <f t="shared" si="61"/>
        <v>2.6053042121684866</v>
      </c>
      <c r="G353" s="7">
        <f t="shared" si="53"/>
        <v>10.29</v>
      </c>
      <c r="H353" s="15">
        <f t="shared" si="54"/>
        <v>23.11</v>
      </c>
      <c r="I353" s="11">
        <f>IFERROR(F353/SQRT(F353^2+U353), "X")</f>
        <v>6.5116580253501172E-2</v>
      </c>
      <c r="J353" s="32">
        <f>IFERROR(SQRT((1-I353^2)/U353), "X")</f>
        <v>2.4993849067361823E-2</v>
      </c>
      <c r="K353" s="32">
        <f t="shared" si="55"/>
        <v>40.009843914191208</v>
      </c>
      <c r="L353" s="8">
        <v>0</v>
      </c>
      <c r="M353" s="9">
        <v>1</v>
      </c>
      <c r="N353" s="8">
        <v>0</v>
      </c>
      <c r="O353" s="9">
        <v>0</v>
      </c>
      <c r="P353" s="9">
        <v>0</v>
      </c>
      <c r="Q353" s="9">
        <v>1</v>
      </c>
      <c r="R353" s="9">
        <v>0</v>
      </c>
      <c r="S353" s="8">
        <v>1599</v>
      </c>
      <c r="T353" s="9">
        <v>4</v>
      </c>
      <c r="U353" s="9">
        <f t="shared" si="56"/>
        <v>1594</v>
      </c>
      <c r="V353" s="9">
        <f>COUNTIF(B:B,B353)</f>
        <v>15</v>
      </c>
      <c r="W353" s="7">
        <v>7.0203000000000007</v>
      </c>
      <c r="X353" s="7">
        <f>BL353-W353-6</f>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33</v>
      </c>
      <c r="CZ353" s="33" t="s">
        <v>85</v>
      </c>
    </row>
    <row r="354" spans="1:104" x14ac:dyDescent="0.25">
      <c r="A354">
        <v>353</v>
      </c>
      <c r="B354">
        <v>23</v>
      </c>
      <c r="C354" s="24" t="s">
        <v>236</v>
      </c>
      <c r="D354" s="12">
        <v>14.4</v>
      </c>
      <c r="E354" s="13">
        <v>1.4</v>
      </c>
      <c r="F354" s="7">
        <f t="shared" si="61"/>
        <v>10.285714285714286</v>
      </c>
      <c r="G354" s="7">
        <f t="shared" si="53"/>
        <v>13</v>
      </c>
      <c r="H354" s="15">
        <f t="shared" si="54"/>
        <v>15.8</v>
      </c>
      <c r="I354" s="11">
        <f>IFERROR(F354/SQRT(F354^2+U354), "X")</f>
        <v>0.32677013083849349</v>
      </c>
      <c r="J354" s="32">
        <f>IFERROR(SQRT((1-I354^2)/U354), "X")</f>
        <v>3.1769318275964645E-2</v>
      </c>
      <c r="K354" s="32">
        <f t="shared" si="55"/>
        <v>31.476910877138927</v>
      </c>
      <c r="L354" s="8">
        <v>0</v>
      </c>
      <c r="M354" s="9">
        <v>1</v>
      </c>
      <c r="N354" s="8">
        <v>0</v>
      </c>
      <c r="O354" s="9">
        <v>0</v>
      </c>
      <c r="P354" s="9">
        <v>0</v>
      </c>
      <c r="Q354" s="9">
        <v>1</v>
      </c>
      <c r="R354" s="9">
        <v>0</v>
      </c>
      <c r="S354" s="8">
        <v>890</v>
      </c>
      <c r="T354" s="9">
        <v>4</v>
      </c>
      <c r="U354" s="9">
        <f t="shared" si="56"/>
        <v>885</v>
      </c>
      <c r="V354" s="9">
        <f>COUNTIF(B:B,B354)</f>
        <v>15</v>
      </c>
      <c r="W354" s="7">
        <v>7.0203000000000007</v>
      </c>
      <c r="X354" s="7">
        <f>BL354-W354-6</f>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33</v>
      </c>
      <c r="CZ354" s="33" t="s">
        <v>85</v>
      </c>
    </row>
    <row r="355" spans="1:104" x14ac:dyDescent="0.25">
      <c r="A355">
        <v>354</v>
      </c>
      <c r="B355">
        <v>23</v>
      </c>
      <c r="C355" s="24" t="s">
        <v>236</v>
      </c>
      <c r="D355" s="12">
        <v>21.4</v>
      </c>
      <c r="E355" s="13">
        <v>4.41</v>
      </c>
      <c r="F355" s="7">
        <f t="shared" si="61"/>
        <v>4.8526077097505667</v>
      </c>
      <c r="G355" s="7">
        <f t="shared" si="53"/>
        <v>16.989999999999998</v>
      </c>
      <c r="H355" s="15">
        <f t="shared" si="54"/>
        <v>25.81</v>
      </c>
      <c r="I355" s="11">
        <f>IFERROR(F355/SQRT(F355^2+U355), "X")</f>
        <v>0.16090236206446146</v>
      </c>
      <c r="J355" s="32">
        <f>IFERROR(SQRT((1-I355^2)/U355), "X")</f>
        <v>3.3157916668424069E-2</v>
      </c>
      <c r="K355" s="32">
        <f t="shared" si="55"/>
        <v>30.158710210894803</v>
      </c>
      <c r="L355" s="8">
        <v>0</v>
      </c>
      <c r="M355" s="9">
        <v>1</v>
      </c>
      <c r="N355" s="8">
        <v>0</v>
      </c>
      <c r="O355" s="9">
        <v>0</v>
      </c>
      <c r="P355" s="9">
        <v>0</v>
      </c>
      <c r="Q355" s="9">
        <v>1</v>
      </c>
      <c r="R355" s="9">
        <v>0</v>
      </c>
      <c r="S355" s="8">
        <v>890</v>
      </c>
      <c r="T355" s="9">
        <v>3</v>
      </c>
      <c r="U355" s="9">
        <f t="shared" si="56"/>
        <v>886</v>
      </c>
      <c r="V355" s="9">
        <f>COUNTIF(B:B,B355)</f>
        <v>15</v>
      </c>
      <c r="W355" s="7">
        <v>7.0203000000000007</v>
      </c>
      <c r="X355" s="7">
        <f>BL355-W355-6</f>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33</v>
      </c>
      <c r="CZ355" s="33" t="s">
        <v>85</v>
      </c>
    </row>
    <row r="356" spans="1:104" x14ac:dyDescent="0.25">
      <c r="A356">
        <v>355</v>
      </c>
      <c r="B356">
        <v>23</v>
      </c>
      <c r="C356" s="24" t="s">
        <v>236</v>
      </c>
      <c r="D356" s="12">
        <v>14.4</v>
      </c>
      <c r="E356" s="13">
        <v>1.4</v>
      </c>
      <c r="F356" s="7">
        <f t="shared" si="61"/>
        <v>10.285714285714286</v>
      </c>
      <c r="G356" s="7">
        <f t="shared" si="53"/>
        <v>13</v>
      </c>
      <c r="H356" s="15">
        <f t="shared" si="54"/>
        <v>15.8</v>
      </c>
      <c r="I356" s="11">
        <f>IFERROR(F356/SQRT(F356^2+U356), "X")</f>
        <v>0.32677013083849349</v>
      </c>
      <c r="J356" s="32">
        <f>IFERROR(SQRT((1-I356^2)/U356), "X")</f>
        <v>3.1769318275964645E-2</v>
      </c>
      <c r="K356" s="32">
        <f t="shared" si="55"/>
        <v>31.476910877138927</v>
      </c>
      <c r="L356" s="8">
        <v>0</v>
      </c>
      <c r="M356" s="9">
        <v>1</v>
      </c>
      <c r="N356" s="8">
        <v>0</v>
      </c>
      <c r="O356" s="9">
        <v>0</v>
      </c>
      <c r="P356" s="9">
        <v>0</v>
      </c>
      <c r="Q356" s="9">
        <v>1</v>
      </c>
      <c r="R356" s="9">
        <v>0</v>
      </c>
      <c r="S356" s="8">
        <v>890</v>
      </c>
      <c r="T356" s="9">
        <v>4</v>
      </c>
      <c r="U356" s="9">
        <f t="shared" si="56"/>
        <v>885</v>
      </c>
      <c r="V356" s="9">
        <f>COUNTIF(B:B,B356)</f>
        <v>15</v>
      </c>
      <c r="W356" s="7">
        <v>7.0203000000000007</v>
      </c>
      <c r="X356" s="7">
        <f>BL356-W356-6</f>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33</v>
      </c>
      <c r="CZ356" s="33" t="s">
        <v>85</v>
      </c>
    </row>
    <row r="357" spans="1:104" x14ac:dyDescent="0.25">
      <c r="A357">
        <v>356</v>
      </c>
      <c r="B357">
        <v>23</v>
      </c>
      <c r="C357" s="24" t="s">
        <v>236</v>
      </c>
      <c r="D357" s="12">
        <v>34.5</v>
      </c>
      <c r="E357" s="13">
        <v>5.26</v>
      </c>
      <c r="F357" s="7">
        <f t="shared" si="61"/>
        <v>6.5589353612167303</v>
      </c>
      <c r="G357" s="7">
        <f t="shared" si="53"/>
        <v>29.240000000000002</v>
      </c>
      <c r="H357" s="15">
        <f t="shared" si="54"/>
        <v>39.76</v>
      </c>
      <c r="I357" s="11">
        <f>IFERROR(F357/SQRT(F357^2+U357), "X")</f>
        <v>0.10051468619482916</v>
      </c>
      <c r="J357" s="32">
        <f>IFERROR(SQRT((1-I357^2)/U357), "X")</f>
        <v>1.5324847808255111E-2</v>
      </c>
      <c r="K357" s="32">
        <f t="shared" si="55"/>
        <v>65.253502841400163</v>
      </c>
      <c r="L357" s="8">
        <v>0</v>
      </c>
      <c r="M357" s="9">
        <v>1</v>
      </c>
      <c r="N357" s="8">
        <v>0</v>
      </c>
      <c r="O357" s="9">
        <v>0</v>
      </c>
      <c r="P357" s="9">
        <v>0</v>
      </c>
      <c r="Q357" s="9">
        <v>1</v>
      </c>
      <c r="R357" s="9">
        <v>0</v>
      </c>
      <c r="S357" s="8">
        <v>4219</v>
      </c>
      <c r="T357" s="9">
        <v>3</v>
      </c>
      <c r="U357" s="9">
        <f t="shared" si="56"/>
        <v>4215</v>
      </c>
      <c r="V357" s="9">
        <f>COUNTIF(B:B,B357)</f>
        <v>15</v>
      </c>
      <c r="W357" s="7">
        <v>7.0203000000000007</v>
      </c>
      <c r="X357" s="7">
        <f>BL357-W357-6</f>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33</v>
      </c>
      <c r="CZ357" s="33" t="s">
        <v>85</v>
      </c>
    </row>
    <row r="358" spans="1:104" x14ac:dyDescent="0.25">
      <c r="A358">
        <v>357</v>
      </c>
      <c r="B358">
        <v>23</v>
      </c>
      <c r="C358" s="24" t="s">
        <v>236</v>
      </c>
      <c r="D358" s="12">
        <v>5.62</v>
      </c>
      <c r="E358" s="13">
        <v>2.2999999999999998</v>
      </c>
      <c r="F358" s="7">
        <f t="shared" si="61"/>
        <v>2.4434782608695653</v>
      </c>
      <c r="G358" s="7">
        <f t="shared" si="53"/>
        <v>3.3200000000000003</v>
      </c>
      <c r="H358" s="15">
        <f t="shared" si="54"/>
        <v>7.92</v>
      </c>
      <c r="I358" s="11">
        <f>IFERROR(F358/SQRT(F358^2+U358), "X")</f>
        <v>0.10025960981878747</v>
      </c>
      <c r="J358" s="32">
        <f>IFERROR(SQRT((1-I358^2)/U358), "X")</f>
        <v>4.1031512915162126E-2</v>
      </c>
      <c r="K358" s="32">
        <f t="shared" si="55"/>
        <v>24.371511771150804</v>
      </c>
      <c r="L358" s="8">
        <v>0</v>
      </c>
      <c r="M358" s="9">
        <v>1</v>
      </c>
      <c r="N358" s="8">
        <v>0</v>
      </c>
      <c r="O358" s="9">
        <v>0</v>
      </c>
      <c r="P358" s="9">
        <v>0</v>
      </c>
      <c r="Q358" s="9">
        <v>1</v>
      </c>
      <c r="R358" s="9">
        <v>0</v>
      </c>
      <c r="S358" s="8">
        <v>592</v>
      </c>
      <c r="T358" s="9">
        <v>3</v>
      </c>
      <c r="U358" s="9">
        <f t="shared" si="56"/>
        <v>588</v>
      </c>
      <c r="V358" s="9">
        <f>COUNTIF(B:B,B358)</f>
        <v>15</v>
      </c>
      <c r="W358" s="7">
        <v>7.0203000000000007</v>
      </c>
      <c r="X358" s="7">
        <f>BL358-W358-6</f>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33</v>
      </c>
      <c r="CZ358" s="33" t="s">
        <v>85</v>
      </c>
    </row>
    <row r="359" spans="1:104" x14ac:dyDescent="0.25">
      <c r="A359">
        <v>358</v>
      </c>
      <c r="B359">
        <v>23</v>
      </c>
      <c r="C359" s="24" t="s">
        <v>236</v>
      </c>
      <c r="D359" s="12">
        <v>4.5999999999999996</v>
      </c>
      <c r="E359" s="13">
        <v>8.3699999999999992</v>
      </c>
      <c r="F359" s="7">
        <f t="shared" si="61"/>
        <v>0.54958183990442055</v>
      </c>
      <c r="G359" s="7">
        <f t="shared" si="53"/>
        <v>-3.7699999999999996</v>
      </c>
      <c r="H359" s="15">
        <f t="shared" si="54"/>
        <v>12.969999999999999</v>
      </c>
      <c r="I359" s="11">
        <f>IFERROR(F359/SQRT(F359^2+U359), "X")</f>
        <v>1.9500221059366833E-2</v>
      </c>
      <c r="J359" s="32">
        <f>IFERROR(SQRT((1-I359^2)/U359), "X")</f>
        <v>3.5481923971065296E-2</v>
      </c>
      <c r="K359" s="32">
        <f t="shared" si="55"/>
        <v>28.183364600394199</v>
      </c>
      <c r="L359" s="8">
        <v>0</v>
      </c>
      <c r="M359" s="9">
        <v>1</v>
      </c>
      <c r="N359" s="8">
        <v>0</v>
      </c>
      <c r="O359" s="9">
        <v>0</v>
      </c>
      <c r="P359" s="9">
        <v>0</v>
      </c>
      <c r="Q359" s="9">
        <v>1</v>
      </c>
      <c r="R359" s="9">
        <v>0</v>
      </c>
      <c r="S359" s="8">
        <v>798</v>
      </c>
      <c r="T359" s="9">
        <v>3</v>
      </c>
      <c r="U359" s="9">
        <f t="shared" si="56"/>
        <v>794</v>
      </c>
      <c r="V359" s="9">
        <f>COUNTIF(B:B,B359)</f>
        <v>15</v>
      </c>
      <c r="W359" s="7">
        <v>7.0203000000000007</v>
      </c>
      <c r="X359" s="7">
        <f>BL359-W359-6</f>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33</v>
      </c>
      <c r="CZ359" s="33" t="s">
        <v>85</v>
      </c>
    </row>
    <row r="360" spans="1:104" x14ac:dyDescent="0.25">
      <c r="A360">
        <v>359</v>
      </c>
      <c r="B360">
        <v>23</v>
      </c>
      <c r="C360" s="24" t="s">
        <v>236</v>
      </c>
      <c r="D360" s="12">
        <v>15.5</v>
      </c>
      <c r="E360" s="13">
        <v>4.87</v>
      </c>
      <c r="F360" s="7">
        <f t="shared" si="61"/>
        <v>3.1827515400410675</v>
      </c>
      <c r="G360" s="7">
        <f t="shared" si="53"/>
        <v>10.629999999999999</v>
      </c>
      <c r="H360" s="15">
        <f t="shared" si="54"/>
        <v>20.37</v>
      </c>
      <c r="I360" s="11">
        <f>IFERROR(F360/SQRT(F360^2+U360), "X")</f>
        <v>7.9865593759938999E-2</v>
      </c>
      <c r="J360" s="32">
        <f>IFERROR(SQRT((1-I360^2)/U360), "X")</f>
        <v>2.5093254297477611E-2</v>
      </c>
      <c r="K360" s="32">
        <f t="shared" si="55"/>
        <v>39.851347622955409</v>
      </c>
      <c r="L360" s="8">
        <v>0</v>
      </c>
      <c r="M360" s="9">
        <v>1</v>
      </c>
      <c r="N360" s="8">
        <v>0</v>
      </c>
      <c r="O360" s="9">
        <v>0</v>
      </c>
      <c r="P360" s="9">
        <v>0</v>
      </c>
      <c r="Q360" s="9">
        <v>1</v>
      </c>
      <c r="R360" s="9">
        <v>0</v>
      </c>
      <c r="S360" s="8">
        <v>1582</v>
      </c>
      <c r="T360" s="9">
        <v>3</v>
      </c>
      <c r="U360" s="9">
        <f t="shared" si="56"/>
        <v>1578</v>
      </c>
      <c r="V360" s="9">
        <f>COUNTIF(B:B,B360)</f>
        <v>15</v>
      </c>
      <c r="W360" s="7">
        <v>7.0203000000000007</v>
      </c>
      <c r="X360" s="7">
        <f>BL360-W360-6</f>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33</v>
      </c>
      <c r="CZ360" s="33" t="s">
        <v>85</v>
      </c>
    </row>
    <row r="361" spans="1:104" s="50" customFormat="1" x14ac:dyDescent="0.25">
      <c r="A361" s="50">
        <v>360</v>
      </c>
      <c r="B361" s="50">
        <v>23</v>
      </c>
      <c r="C361" s="51" t="s">
        <v>236</v>
      </c>
      <c r="D361" s="52">
        <v>37.700000000000003</v>
      </c>
      <c r="E361" s="53">
        <v>5.13</v>
      </c>
      <c r="F361" s="54">
        <f t="shared" si="61"/>
        <v>7.3489278752436658</v>
      </c>
      <c r="G361" s="54">
        <f t="shared" si="53"/>
        <v>32.57</v>
      </c>
      <c r="H361" s="55">
        <f t="shared" si="54"/>
        <v>42.830000000000005</v>
      </c>
      <c r="I361" s="56">
        <f>IFERROR(F361/SQRT(F361^2+U361), "X")</f>
        <v>0.15714440548743447</v>
      </c>
      <c r="J361" s="57">
        <f>IFERROR(SQRT((1-I361^2)/U361), "X")</f>
        <v>2.1383310348820659E-2</v>
      </c>
      <c r="K361" s="57">
        <f t="shared" si="55"/>
        <v>46.765443875959662</v>
      </c>
      <c r="L361" s="58">
        <v>0</v>
      </c>
      <c r="M361" s="59">
        <v>1</v>
      </c>
      <c r="N361" s="58">
        <v>0</v>
      </c>
      <c r="O361" s="59">
        <v>0</v>
      </c>
      <c r="P361" s="59">
        <v>0</v>
      </c>
      <c r="Q361" s="59">
        <v>1</v>
      </c>
      <c r="R361" s="59">
        <v>0</v>
      </c>
      <c r="S361" s="58">
        <v>2137</v>
      </c>
      <c r="T361" s="59">
        <v>3</v>
      </c>
      <c r="U361" s="59">
        <f t="shared" si="56"/>
        <v>2133</v>
      </c>
      <c r="V361" s="59">
        <f>COUNTIF(B:B,B361)</f>
        <v>15</v>
      </c>
      <c r="W361" s="54">
        <v>7.0203000000000007</v>
      </c>
      <c r="X361" s="54">
        <f>BL361-W361-6</f>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33</v>
      </c>
      <c r="CU361" s="66"/>
      <c r="CZ361" s="33" t="s">
        <v>85</v>
      </c>
    </row>
    <row r="362" spans="1:104" x14ac:dyDescent="0.25">
      <c r="A362">
        <v>361</v>
      </c>
      <c r="B362">
        <v>24</v>
      </c>
      <c r="C362" s="24" t="s">
        <v>247</v>
      </c>
      <c r="D362" s="12">
        <v>7.2</v>
      </c>
      <c r="E362" s="13">
        <v>0.5</v>
      </c>
      <c r="F362" s="7">
        <f t="shared" si="61"/>
        <v>14.4</v>
      </c>
      <c r="G362" s="7">
        <f t="shared" si="53"/>
        <v>6.7</v>
      </c>
      <c r="H362" s="15">
        <f t="shared" si="54"/>
        <v>7.7</v>
      </c>
      <c r="I362" s="11">
        <f>IFERROR(F362/SQRT(F362^2+U362), "X")</f>
        <v>0.13314306921085112</v>
      </c>
      <c r="J362" s="32">
        <f>IFERROR(SQRT((1-I362^2)/U362), "X")</f>
        <v>9.2460464729757722E-3</v>
      </c>
      <c r="K362" s="32">
        <f t="shared" si="55"/>
        <v>108.15433417112789</v>
      </c>
      <c r="L362" s="8">
        <v>1</v>
      </c>
      <c r="M362" s="9">
        <v>0</v>
      </c>
      <c r="N362" s="8">
        <v>0</v>
      </c>
      <c r="O362" s="9">
        <v>0</v>
      </c>
      <c r="P362" s="9">
        <v>1</v>
      </c>
      <c r="Q362" s="9">
        <v>0</v>
      </c>
      <c r="R362" s="9">
        <v>0</v>
      </c>
      <c r="S362" s="8">
        <v>11501</v>
      </c>
      <c r="T362" s="9">
        <v>10</v>
      </c>
      <c r="U362" s="9">
        <f t="shared" si="56"/>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62">1-(SUM(AK362:AM362))</f>
        <v>0.10799999999999998</v>
      </c>
      <c r="AO362" s="41">
        <v>0.57999999999999996</v>
      </c>
      <c r="AP362" s="17">
        <v>0.42</v>
      </c>
      <c r="AQ362">
        <v>1</v>
      </c>
      <c r="AR362" s="39">
        <v>0</v>
      </c>
      <c r="AS362" t="s">
        <v>98</v>
      </c>
      <c r="AT362" s="39" t="s">
        <v>98</v>
      </c>
      <c r="AU362">
        <v>0</v>
      </c>
      <c r="AV362" s="17">
        <v>1</v>
      </c>
      <c r="AW362">
        <f t="shared" ref="AW362:AW397" si="63">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28</v>
      </c>
      <c r="CZ362" s="33" t="s">
        <v>85</v>
      </c>
    </row>
    <row r="363" spans="1:104" x14ac:dyDescent="0.25">
      <c r="A363">
        <v>362</v>
      </c>
      <c r="B363">
        <v>24</v>
      </c>
      <c r="C363" s="24" t="s">
        <v>247</v>
      </c>
      <c r="D363" s="12">
        <v>2.7769996967160542</v>
      </c>
      <c r="E363" s="13">
        <v>0.40838230834059608</v>
      </c>
      <c r="F363" s="7">
        <v>6.8000000000000007</v>
      </c>
      <c r="G363" s="7">
        <f t="shared" si="53"/>
        <v>2.368617388375458</v>
      </c>
      <c r="H363" s="15">
        <f t="shared" si="54"/>
        <v>3.1853820050566504</v>
      </c>
      <c r="I363" s="11">
        <f>IFERROR(F363/SQRT(F363^2+U363), "X")</f>
        <v>6.3329866538037571E-2</v>
      </c>
      <c r="J363" s="32">
        <f>IFERROR(SQRT((1-I363^2)/U363), "X")</f>
        <v>9.3132156673584668E-3</v>
      </c>
      <c r="K363" s="32">
        <f t="shared" si="55"/>
        <v>107.37429860073591</v>
      </c>
      <c r="L363" s="8">
        <v>1</v>
      </c>
      <c r="M363" s="9">
        <v>0</v>
      </c>
      <c r="N363" s="8">
        <v>0</v>
      </c>
      <c r="O363" s="9">
        <v>0</v>
      </c>
      <c r="P363" s="9">
        <v>1</v>
      </c>
      <c r="Q363" s="9">
        <v>0</v>
      </c>
      <c r="R363" s="9">
        <v>0</v>
      </c>
      <c r="S363" s="8">
        <v>11501</v>
      </c>
      <c r="T363" s="9">
        <v>17</v>
      </c>
      <c r="U363" s="9">
        <f t="shared" si="56"/>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62"/>
        <v>0.10799999999999998</v>
      </c>
      <c r="AO363" s="41">
        <v>0.57999999999999996</v>
      </c>
      <c r="AP363" s="17">
        <v>0.42</v>
      </c>
      <c r="AQ363">
        <v>1</v>
      </c>
      <c r="AR363" s="39">
        <v>0</v>
      </c>
      <c r="AS363" t="s">
        <v>98</v>
      </c>
      <c r="AT363" s="39" t="s">
        <v>98</v>
      </c>
      <c r="AU363">
        <v>0</v>
      </c>
      <c r="AV363" s="17">
        <v>1</v>
      </c>
      <c r="AW363">
        <f t="shared" si="63"/>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28</v>
      </c>
      <c r="CZ363" s="33" t="s">
        <v>85</v>
      </c>
    </row>
    <row r="364" spans="1:104" x14ac:dyDescent="0.25">
      <c r="A364">
        <v>363</v>
      </c>
      <c r="B364">
        <v>24</v>
      </c>
      <c r="C364" s="24" t="s">
        <v>247</v>
      </c>
      <c r="D364" s="12">
        <v>4.4633839671773368</v>
      </c>
      <c r="E364" s="13">
        <v>0.32940103078799532</v>
      </c>
      <c r="F364" s="7">
        <v>13.55</v>
      </c>
      <c r="G364" s="7">
        <f t="shared" si="53"/>
        <v>4.1339829363893417</v>
      </c>
      <c r="H364" s="15">
        <f t="shared" si="54"/>
        <v>4.7927849979653319</v>
      </c>
      <c r="I364" s="11">
        <f>IFERROR(F364/SQRT(F364^2+U364), "X")</f>
        <v>0.12544896850431847</v>
      </c>
      <c r="J364" s="32">
        <f>IFERROR(SQRT((1-I364^2)/U364), "X")</f>
        <v>9.2582264578832812E-3</v>
      </c>
      <c r="K364" s="32">
        <f t="shared" si="55"/>
        <v>108.01204793910725</v>
      </c>
      <c r="L364" s="8">
        <v>1</v>
      </c>
      <c r="M364" s="9">
        <v>0</v>
      </c>
      <c r="N364" s="8">
        <v>0</v>
      </c>
      <c r="O364" s="9">
        <v>0</v>
      </c>
      <c r="P364" s="9">
        <v>1</v>
      </c>
      <c r="Q364" s="9">
        <v>0</v>
      </c>
      <c r="R364" s="9">
        <v>0</v>
      </c>
      <c r="S364" s="8">
        <v>11501</v>
      </c>
      <c r="T364" s="9">
        <v>17</v>
      </c>
      <c r="U364" s="9">
        <f t="shared" si="56"/>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62"/>
        <v>0.10799999999999998</v>
      </c>
      <c r="AO364" s="41">
        <v>0.57999999999999996</v>
      </c>
      <c r="AP364" s="17">
        <v>0.42</v>
      </c>
      <c r="AQ364">
        <v>1</v>
      </c>
      <c r="AR364" s="39">
        <v>0</v>
      </c>
      <c r="AS364" t="s">
        <v>98</v>
      </c>
      <c r="AT364" s="39" t="s">
        <v>98</v>
      </c>
      <c r="AU364">
        <v>0</v>
      </c>
      <c r="AV364" s="17">
        <v>1</v>
      </c>
      <c r="AW364">
        <f t="shared" si="63"/>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28</v>
      </c>
      <c r="CZ364" s="33" t="s">
        <v>85</v>
      </c>
    </row>
    <row r="365" spans="1:104" x14ac:dyDescent="0.25">
      <c r="A365">
        <v>364</v>
      </c>
      <c r="B365">
        <v>24</v>
      </c>
      <c r="C365" s="24" t="s">
        <v>247</v>
      </c>
      <c r="D365" s="12">
        <v>13.075934214887059</v>
      </c>
      <c r="E365" s="13">
        <v>0.48973536385344812</v>
      </c>
      <c r="F365" s="7">
        <v>26.7</v>
      </c>
      <c r="G365" s="7">
        <f t="shared" si="53"/>
        <v>12.586198851033611</v>
      </c>
      <c r="H365" s="15">
        <f t="shared" si="54"/>
        <v>13.565669578740508</v>
      </c>
      <c r="I365" s="11">
        <f>IFERROR(F365/SQRT(F365^2+U365), "X")</f>
        <v>0.24177116993399661</v>
      </c>
      <c r="J365" s="32">
        <f>IFERROR(SQRT((1-I365^2)/U365), "X")</f>
        <v>9.0550999975279618E-3</v>
      </c>
      <c r="K365" s="32">
        <f t="shared" si="55"/>
        <v>110.43500350885131</v>
      </c>
      <c r="L365" s="8">
        <v>1</v>
      </c>
      <c r="M365" s="9">
        <v>0</v>
      </c>
      <c r="N365" s="8">
        <v>0</v>
      </c>
      <c r="O365" s="9">
        <v>0</v>
      </c>
      <c r="P365" s="9">
        <v>1</v>
      </c>
      <c r="Q365" s="9">
        <v>0</v>
      </c>
      <c r="R365" s="9">
        <v>0</v>
      </c>
      <c r="S365" s="8">
        <v>11501</v>
      </c>
      <c r="T365" s="9">
        <v>17</v>
      </c>
      <c r="U365" s="9">
        <f t="shared" si="56"/>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62"/>
        <v>0.10799999999999998</v>
      </c>
      <c r="AO365" s="41">
        <v>0.57999999999999996</v>
      </c>
      <c r="AP365" s="17">
        <v>0.42</v>
      </c>
      <c r="AQ365">
        <v>1</v>
      </c>
      <c r="AR365" s="39">
        <v>0</v>
      </c>
      <c r="AS365" t="s">
        <v>98</v>
      </c>
      <c r="AT365" s="39" t="s">
        <v>98</v>
      </c>
      <c r="AU365">
        <v>0</v>
      </c>
      <c r="AV365" s="17">
        <v>1</v>
      </c>
      <c r="AW365">
        <f t="shared" si="63"/>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28</v>
      </c>
      <c r="CZ365" s="33" t="s">
        <v>85</v>
      </c>
    </row>
    <row r="366" spans="1:104" x14ac:dyDescent="0.25">
      <c r="A366">
        <v>365</v>
      </c>
      <c r="B366">
        <v>24</v>
      </c>
      <c r="C366" s="24" t="s">
        <v>247</v>
      </c>
      <c r="D366" s="12">
        <v>11.41572966851014</v>
      </c>
      <c r="E366" s="13">
        <v>0.44943817592559621</v>
      </c>
      <c r="F366" s="7">
        <v>25.4</v>
      </c>
      <c r="G366" s="7">
        <f t="shared" si="53"/>
        <v>10.966291492584544</v>
      </c>
      <c r="H366" s="15">
        <f t="shared" si="54"/>
        <v>11.865167844435737</v>
      </c>
      <c r="I366" s="11">
        <f>IFERROR(F366/SQRT(F366^2+U366), "X")</f>
        <v>0.23064086478003865</v>
      </c>
      <c r="J366" s="32">
        <f>IFERROR(SQRT((1-I366^2)/U366), "X")</f>
        <v>9.0803490070881371E-3</v>
      </c>
      <c r="K366" s="32">
        <f t="shared" si="55"/>
        <v>110.12792561380606</v>
      </c>
      <c r="L366" s="8">
        <v>1</v>
      </c>
      <c r="M366" s="9">
        <v>0</v>
      </c>
      <c r="N366" s="8">
        <v>0</v>
      </c>
      <c r="O366" s="9">
        <v>0</v>
      </c>
      <c r="P366" s="9">
        <v>1</v>
      </c>
      <c r="Q366" s="9">
        <v>0</v>
      </c>
      <c r="R366" s="9">
        <v>0</v>
      </c>
      <c r="S366" s="8">
        <v>11501</v>
      </c>
      <c r="T366" s="9">
        <v>17</v>
      </c>
      <c r="U366" s="9">
        <f t="shared" si="56"/>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62"/>
        <v>0.10799999999999998</v>
      </c>
      <c r="AO366" s="41">
        <v>0.57999999999999996</v>
      </c>
      <c r="AP366" s="17">
        <v>0.42</v>
      </c>
      <c r="AQ366">
        <v>1</v>
      </c>
      <c r="AR366" s="39">
        <v>0</v>
      </c>
      <c r="AS366" t="s">
        <v>98</v>
      </c>
      <c r="AT366" s="39" t="s">
        <v>98</v>
      </c>
      <c r="AU366">
        <v>0</v>
      </c>
      <c r="AV366" s="17">
        <v>1</v>
      </c>
      <c r="AW366">
        <f t="shared" si="63"/>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28</v>
      </c>
      <c r="CZ366" s="33" t="s">
        <v>85</v>
      </c>
    </row>
    <row r="367" spans="1:104" x14ac:dyDescent="0.25">
      <c r="A367">
        <v>366</v>
      </c>
      <c r="B367">
        <v>24</v>
      </c>
      <c r="C367" s="24" t="s">
        <v>247</v>
      </c>
      <c r="D367" s="12">
        <v>15.61953355564145</v>
      </c>
      <c r="E367" s="13">
        <v>0.43793084735443322</v>
      </c>
      <c r="F367" s="7">
        <v>35.666666666666671</v>
      </c>
      <c r="G367" s="7">
        <f t="shared" si="53"/>
        <v>15.181602708287016</v>
      </c>
      <c r="H367" s="15">
        <f t="shared" si="54"/>
        <v>16.057464402995883</v>
      </c>
      <c r="I367" s="11">
        <f>IFERROR(F367/SQRT(F367^2+U367), "X")</f>
        <v>0.31580601670891845</v>
      </c>
      <c r="J367" s="32">
        <f>IFERROR(SQRT((1-I367^2)/U367), "X")</f>
        <v>8.8543743002500487E-3</v>
      </c>
      <c r="K367" s="32">
        <f t="shared" si="55"/>
        <v>112.93852801905605</v>
      </c>
      <c r="L367" s="8">
        <v>1</v>
      </c>
      <c r="M367" s="9">
        <v>0</v>
      </c>
      <c r="N367" s="8">
        <v>0</v>
      </c>
      <c r="O367" s="9">
        <v>0</v>
      </c>
      <c r="P367" s="9">
        <v>1</v>
      </c>
      <c r="Q367" s="9">
        <v>0</v>
      </c>
      <c r="R367" s="9">
        <v>0</v>
      </c>
      <c r="S367" s="8">
        <v>11501</v>
      </c>
      <c r="T367" s="9">
        <v>17</v>
      </c>
      <c r="U367" s="9">
        <f t="shared" si="56"/>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62"/>
        <v>0.10799999999999998</v>
      </c>
      <c r="AO367" s="41">
        <v>0.57999999999999996</v>
      </c>
      <c r="AP367" s="17">
        <v>0.42</v>
      </c>
      <c r="AQ367">
        <v>1</v>
      </c>
      <c r="AR367" s="39">
        <v>0</v>
      </c>
      <c r="AS367" t="s">
        <v>98</v>
      </c>
      <c r="AT367" s="39" t="s">
        <v>98</v>
      </c>
      <c r="AU367">
        <v>0</v>
      </c>
      <c r="AV367" s="17">
        <v>1</v>
      </c>
      <c r="AW367">
        <f t="shared" si="63"/>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28</v>
      </c>
      <c r="CZ367" s="33" t="s">
        <v>85</v>
      </c>
    </row>
    <row r="368" spans="1:104" x14ac:dyDescent="0.25">
      <c r="A368">
        <v>367</v>
      </c>
      <c r="B368">
        <v>24</v>
      </c>
      <c r="C368" s="24" t="s">
        <v>247</v>
      </c>
      <c r="D368" s="12">
        <v>15.109416852657519</v>
      </c>
      <c r="E368" s="13">
        <v>0.3306218129684359</v>
      </c>
      <c r="F368" s="7">
        <v>45.7</v>
      </c>
      <c r="G368" s="7">
        <f t="shared" si="53"/>
        <v>14.778795039689083</v>
      </c>
      <c r="H368" s="15">
        <f t="shared" si="54"/>
        <v>15.440038665625956</v>
      </c>
      <c r="I368" s="11">
        <f>IFERROR(F368/SQRT(F368^2+U368), "X")</f>
        <v>0.39228566159909373</v>
      </c>
      <c r="J368" s="32">
        <f>IFERROR(SQRT((1-I368^2)/U368), "X")</f>
        <v>8.5839313260195563E-3</v>
      </c>
      <c r="K368" s="32">
        <f t="shared" si="55"/>
        <v>116.49673815176114</v>
      </c>
      <c r="L368" s="8">
        <v>1</v>
      </c>
      <c r="M368" s="9">
        <v>0</v>
      </c>
      <c r="N368" s="8">
        <v>0</v>
      </c>
      <c r="O368" s="9">
        <v>0</v>
      </c>
      <c r="P368" s="9">
        <v>1</v>
      </c>
      <c r="Q368" s="9">
        <v>0</v>
      </c>
      <c r="R368" s="9">
        <v>0</v>
      </c>
      <c r="S368" s="8">
        <v>11501</v>
      </c>
      <c r="T368" s="9">
        <v>17</v>
      </c>
      <c r="U368" s="9">
        <f t="shared" si="56"/>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62"/>
        <v>0.10799999999999998</v>
      </c>
      <c r="AO368" s="41">
        <v>0.57999999999999996</v>
      </c>
      <c r="AP368" s="17">
        <v>0.42</v>
      </c>
      <c r="AQ368">
        <v>1</v>
      </c>
      <c r="AR368" s="39">
        <v>0</v>
      </c>
      <c r="AS368" t="s">
        <v>98</v>
      </c>
      <c r="AT368" s="39" t="s">
        <v>98</v>
      </c>
      <c r="AU368">
        <v>0</v>
      </c>
      <c r="AV368" s="17">
        <v>1</v>
      </c>
      <c r="AW368">
        <f t="shared" si="63"/>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28</v>
      </c>
      <c r="CZ368" s="33" t="s">
        <v>85</v>
      </c>
    </row>
    <row r="369" spans="1:104" x14ac:dyDescent="0.25">
      <c r="A369">
        <v>368</v>
      </c>
      <c r="B369">
        <v>24</v>
      </c>
      <c r="C369" s="24" t="s">
        <v>247</v>
      </c>
      <c r="D369" s="12">
        <v>16.600000000000001</v>
      </c>
      <c r="E369" s="13">
        <v>1</v>
      </c>
      <c r="F369" s="7">
        <f>D369/E369</f>
        <v>16.600000000000001</v>
      </c>
      <c r="G369" s="7">
        <f t="shared" si="53"/>
        <v>15.600000000000001</v>
      </c>
      <c r="H369" s="15">
        <f t="shared" si="54"/>
        <v>17.600000000000001</v>
      </c>
      <c r="I369" s="11">
        <f>IFERROR(F369/SQRT(F369^2+U369), "X")</f>
        <v>0.34745373685855596</v>
      </c>
      <c r="J369" s="32">
        <f>IFERROR(SQRT((1-I369^2)/U369), "X")</f>
        <v>2.0930948003527464E-2</v>
      </c>
      <c r="K369" s="32">
        <f t="shared" si="55"/>
        <v>47.776144674931651</v>
      </c>
      <c r="L369" s="8">
        <v>1</v>
      </c>
      <c r="M369" s="9">
        <v>0</v>
      </c>
      <c r="N369" s="8">
        <v>0</v>
      </c>
      <c r="O369" s="9">
        <v>0</v>
      </c>
      <c r="P369" s="9">
        <v>1</v>
      </c>
      <c r="Q369" s="9">
        <v>0</v>
      </c>
      <c r="R369" s="9">
        <v>0</v>
      </c>
      <c r="S369" s="8">
        <v>2018</v>
      </c>
      <c r="T369" s="9">
        <v>10</v>
      </c>
      <c r="U369" s="9">
        <f t="shared" si="56"/>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62"/>
        <v>0.127</v>
      </c>
      <c r="AO369" s="41">
        <v>0.16</v>
      </c>
      <c r="AP369" s="17">
        <v>0.84</v>
      </c>
      <c r="AQ369">
        <v>0</v>
      </c>
      <c r="AR369" s="39">
        <v>1</v>
      </c>
      <c r="AS369" t="s">
        <v>98</v>
      </c>
      <c r="AT369" s="39" t="s">
        <v>98</v>
      </c>
      <c r="AU369">
        <v>0</v>
      </c>
      <c r="AV369" s="17">
        <v>1</v>
      </c>
      <c r="AW369">
        <f t="shared" si="63"/>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28</v>
      </c>
      <c r="CZ369" s="33" t="s">
        <v>85</v>
      </c>
    </row>
    <row r="370" spans="1:104" x14ac:dyDescent="0.25">
      <c r="A370">
        <v>369</v>
      </c>
      <c r="B370">
        <v>24</v>
      </c>
      <c r="C370" s="24" t="s">
        <v>247</v>
      </c>
      <c r="D370" s="12">
        <v>0.18547806908248979</v>
      </c>
      <c r="E370" s="13">
        <v>7.050335959275926E-2</v>
      </c>
      <c r="F370" s="7">
        <v>2.6307692307692312</v>
      </c>
      <c r="G370" s="7">
        <f t="shared" si="53"/>
        <v>0.11497470948973053</v>
      </c>
      <c r="H370" s="15">
        <f t="shared" si="54"/>
        <v>0.25598142867524903</v>
      </c>
      <c r="I370" s="11">
        <f>IFERROR(F370/SQRT(F370^2+U370), "X")</f>
        <v>5.8724269196420084E-2</v>
      </c>
      <c r="J370" s="32">
        <f>IFERROR(SQRT((1-I370^2)/U370), "X")</f>
        <v>2.2322090630218158E-2</v>
      </c>
      <c r="K370" s="32">
        <f t="shared" si="55"/>
        <v>44.79867126093766</v>
      </c>
      <c r="L370" s="8">
        <v>1</v>
      </c>
      <c r="M370" s="9">
        <v>0</v>
      </c>
      <c r="N370" s="8">
        <v>0</v>
      </c>
      <c r="O370" s="9">
        <v>0</v>
      </c>
      <c r="P370" s="9">
        <v>1</v>
      </c>
      <c r="Q370" s="9">
        <v>0</v>
      </c>
      <c r="R370" s="9">
        <v>0</v>
      </c>
      <c r="S370" s="8">
        <v>2018</v>
      </c>
      <c r="T370" s="9">
        <v>17</v>
      </c>
      <c r="U370" s="9">
        <f t="shared" si="56"/>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62"/>
        <v>0.127</v>
      </c>
      <c r="AO370" s="41">
        <v>0.16</v>
      </c>
      <c r="AP370" s="17">
        <v>0.84</v>
      </c>
      <c r="AQ370">
        <v>0</v>
      </c>
      <c r="AR370" s="39">
        <v>1</v>
      </c>
      <c r="AS370" t="s">
        <v>98</v>
      </c>
      <c r="AT370" s="39" t="s">
        <v>98</v>
      </c>
      <c r="AU370">
        <v>0</v>
      </c>
      <c r="AV370" s="17">
        <v>1</v>
      </c>
      <c r="AW370">
        <f t="shared" si="63"/>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28</v>
      </c>
      <c r="CZ370" s="33" t="s">
        <v>85</v>
      </c>
    </row>
    <row r="371" spans="1:104" x14ac:dyDescent="0.25">
      <c r="A371">
        <v>370</v>
      </c>
      <c r="B371">
        <v>24</v>
      </c>
      <c r="C371" s="24" t="s">
        <v>247</v>
      </c>
      <c r="D371" s="12">
        <v>17.998457404788319</v>
      </c>
      <c r="E371" s="13">
        <v>2.6302547355640549</v>
      </c>
      <c r="F371" s="7">
        <v>6.8428571428571416</v>
      </c>
      <c r="G371" s="7">
        <f t="shared" si="53"/>
        <v>15.368202669224264</v>
      </c>
      <c r="H371" s="15">
        <f t="shared" si="54"/>
        <v>20.628712140352373</v>
      </c>
      <c r="I371" s="11">
        <f>IFERROR(F371/SQRT(F371^2+U371), "X")</f>
        <v>0.15125061508817442</v>
      </c>
      <c r="J371" s="32">
        <f>IFERROR(SQRT((1-I371^2)/U371), "X")</f>
        <v>2.2103430179900234E-2</v>
      </c>
      <c r="K371" s="32">
        <f t="shared" si="55"/>
        <v>45.241846711618116</v>
      </c>
      <c r="L371" s="8">
        <v>1</v>
      </c>
      <c r="M371" s="9">
        <v>0</v>
      </c>
      <c r="N371" s="8">
        <v>0</v>
      </c>
      <c r="O371" s="9">
        <v>0</v>
      </c>
      <c r="P371" s="9">
        <v>1</v>
      </c>
      <c r="Q371" s="9">
        <v>0</v>
      </c>
      <c r="R371" s="9">
        <v>0</v>
      </c>
      <c r="S371" s="8">
        <v>2018</v>
      </c>
      <c r="T371" s="9">
        <v>17</v>
      </c>
      <c r="U371" s="9">
        <f t="shared" si="56"/>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62"/>
        <v>0.127</v>
      </c>
      <c r="AO371" s="41">
        <v>0.16</v>
      </c>
      <c r="AP371" s="17">
        <v>0.84</v>
      </c>
      <c r="AQ371">
        <v>0</v>
      </c>
      <c r="AR371" s="39">
        <v>1</v>
      </c>
      <c r="AS371" t="s">
        <v>98</v>
      </c>
      <c r="AT371" s="39" t="s">
        <v>98</v>
      </c>
      <c r="AU371">
        <v>0</v>
      </c>
      <c r="AV371" s="17">
        <v>1</v>
      </c>
      <c r="AW371">
        <f t="shared" si="63"/>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28</v>
      </c>
      <c r="CZ371" s="33" t="s">
        <v>85</v>
      </c>
    </row>
    <row r="372" spans="1:104" x14ac:dyDescent="0.25">
      <c r="A372">
        <v>371</v>
      </c>
      <c r="B372">
        <v>24</v>
      </c>
      <c r="C372" s="24" t="s">
        <v>247</v>
      </c>
      <c r="D372" s="12">
        <v>25.814803615404159</v>
      </c>
      <c r="E372" s="13">
        <v>2.0583232118594679</v>
      </c>
      <c r="F372" s="7">
        <v>12.54166666666667</v>
      </c>
      <c r="G372" s="7">
        <f t="shared" si="53"/>
        <v>23.756480403544693</v>
      </c>
      <c r="H372" s="15">
        <f t="shared" si="54"/>
        <v>27.873126827263626</v>
      </c>
      <c r="I372" s="11">
        <f>IFERROR(F372/SQRT(F372^2+U372), "X")</f>
        <v>0.27002293046576503</v>
      </c>
      <c r="J372" s="32">
        <f>IFERROR(SQRT((1-I372^2)/U372), "X")</f>
        <v>2.1530067545443055E-2</v>
      </c>
      <c r="K372" s="32">
        <f t="shared" si="55"/>
        <v>46.446672677144242</v>
      </c>
      <c r="L372" s="8">
        <v>1</v>
      </c>
      <c r="M372" s="9">
        <v>0</v>
      </c>
      <c r="N372" s="8">
        <v>0</v>
      </c>
      <c r="O372" s="9">
        <v>0</v>
      </c>
      <c r="P372" s="9">
        <v>1</v>
      </c>
      <c r="Q372" s="9">
        <v>0</v>
      </c>
      <c r="R372" s="9">
        <v>0</v>
      </c>
      <c r="S372" s="8">
        <v>2018</v>
      </c>
      <c r="T372" s="9">
        <v>17</v>
      </c>
      <c r="U372" s="9">
        <f t="shared" si="56"/>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62"/>
        <v>0.127</v>
      </c>
      <c r="AO372" s="41">
        <v>0.16</v>
      </c>
      <c r="AP372" s="17">
        <v>0.84</v>
      </c>
      <c r="AQ372">
        <v>0</v>
      </c>
      <c r="AR372" s="39">
        <v>1</v>
      </c>
      <c r="AS372" t="s">
        <v>98</v>
      </c>
      <c r="AT372" s="39" t="s">
        <v>98</v>
      </c>
      <c r="AU372">
        <v>0</v>
      </c>
      <c r="AV372" s="17">
        <v>1</v>
      </c>
      <c r="AW372">
        <f t="shared" si="63"/>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28</v>
      </c>
      <c r="CZ372" s="33" t="s">
        <v>85</v>
      </c>
    </row>
    <row r="373" spans="1:104" x14ac:dyDescent="0.25">
      <c r="A373">
        <v>372</v>
      </c>
      <c r="B373">
        <v>24</v>
      </c>
      <c r="C373" s="24" t="s">
        <v>247</v>
      </c>
      <c r="D373" s="12">
        <v>16.561693659668311</v>
      </c>
      <c r="E373" s="13">
        <v>1.0783522730115009</v>
      </c>
      <c r="F373" s="7">
        <v>15.358333333333331</v>
      </c>
      <c r="G373" s="7">
        <f t="shared" si="53"/>
        <v>15.483341386656811</v>
      </c>
      <c r="H373" s="15">
        <f t="shared" si="54"/>
        <v>17.640045932679811</v>
      </c>
      <c r="I373" s="11">
        <f>IFERROR(F373/SQRT(F373^2+U373), "X")</f>
        <v>0.32480297517394513</v>
      </c>
      <c r="J373" s="32">
        <f>IFERROR(SQRT((1-I373^2)/U373), "X")</f>
        <v>2.1148321769329046E-2</v>
      </c>
      <c r="K373" s="32">
        <f t="shared" si="55"/>
        <v>47.285075899037928</v>
      </c>
      <c r="L373" s="8">
        <v>1</v>
      </c>
      <c r="M373" s="9">
        <v>0</v>
      </c>
      <c r="N373" s="8">
        <v>0</v>
      </c>
      <c r="O373" s="9">
        <v>0</v>
      </c>
      <c r="P373" s="9">
        <v>1</v>
      </c>
      <c r="Q373" s="9">
        <v>0</v>
      </c>
      <c r="R373" s="9">
        <v>0</v>
      </c>
      <c r="S373" s="8">
        <v>2018</v>
      </c>
      <c r="T373" s="9">
        <v>17</v>
      </c>
      <c r="U373" s="9">
        <f t="shared" si="56"/>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62"/>
        <v>0.127</v>
      </c>
      <c r="AO373" s="41">
        <v>0.16</v>
      </c>
      <c r="AP373" s="17">
        <v>0.84</v>
      </c>
      <c r="AQ373">
        <v>0</v>
      </c>
      <c r="AR373" s="39">
        <v>1</v>
      </c>
      <c r="AS373" t="s">
        <v>98</v>
      </c>
      <c r="AT373" s="39" t="s">
        <v>98</v>
      </c>
      <c r="AU373">
        <v>0</v>
      </c>
      <c r="AV373" s="17">
        <v>1</v>
      </c>
      <c r="AW373">
        <f t="shared" si="63"/>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28</v>
      </c>
      <c r="CZ373" s="33" t="s">
        <v>85</v>
      </c>
    </row>
    <row r="374" spans="1:104" x14ac:dyDescent="0.25">
      <c r="A374">
        <v>373</v>
      </c>
      <c r="B374">
        <v>24</v>
      </c>
      <c r="C374" s="24" t="s">
        <v>247</v>
      </c>
      <c r="D374" s="12">
        <v>22.28911175196944</v>
      </c>
      <c r="E374" s="13">
        <v>1.068789142422248</v>
      </c>
      <c r="F374" s="7">
        <v>20.854545454545459</v>
      </c>
      <c r="G374" s="7">
        <f t="shared" si="53"/>
        <v>21.220322609547193</v>
      </c>
      <c r="H374" s="15">
        <f t="shared" si="54"/>
        <v>23.357900894391687</v>
      </c>
      <c r="I374" s="11">
        <f>IFERROR(F374/SQRT(F374^2+U374), "X")</f>
        <v>0.42262879884855609</v>
      </c>
      <c r="J374" s="32">
        <f>IFERROR(SQRT((1-I374^2)/U374), "X")</f>
        <v>2.0265548331883678E-2</v>
      </c>
      <c r="K374" s="32">
        <f t="shared" si="55"/>
        <v>49.34482815975452</v>
      </c>
      <c r="L374" s="8">
        <v>1</v>
      </c>
      <c r="M374" s="9">
        <v>0</v>
      </c>
      <c r="N374" s="8">
        <v>0</v>
      </c>
      <c r="O374" s="9">
        <v>0</v>
      </c>
      <c r="P374" s="9">
        <v>1</v>
      </c>
      <c r="Q374" s="9">
        <v>0</v>
      </c>
      <c r="R374" s="9">
        <v>0</v>
      </c>
      <c r="S374" s="8">
        <v>2018</v>
      </c>
      <c r="T374" s="9">
        <v>17</v>
      </c>
      <c r="U374" s="9">
        <f t="shared" si="56"/>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62"/>
        <v>0.127</v>
      </c>
      <c r="AO374" s="41">
        <v>0.16</v>
      </c>
      <c r="AP374" s="17">
        <v>0.84</v>
      </c>
      <c r="AQ374">
        <v>0</v>
      </c>
      <c r="AR374" s="39">
        <v>1</v>
      </c>
      <c r="AS374" t="s">
        <v>98</v>
      </c>
      <c r="AT374" s="39" t="s">
        <v>98</v>
      </c>
      <c r="AU374">
        <v>0</v>
      </c>
      <c r="AV374" s="17">
        <v>1</v>
      </c>
      <c r="AW374">
        <f t="shared" si="63"/>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28</v>
      </c>
      <c r="CZ374" s="33" t="s">
        <v>85</v>
      </c>
    </row>
    <row r="375" spans="1:104" x14ac:dyDescent="0.25">
      <c r="A375">
        <v>374</v>
      </c>
      <c r="B375">
        <v>24</v>
      </c>
      <c r="C375" s="24" t="s">
        <v>247</v>
      </c>
      <c r="D375" s="12">
        <v>29.217759563620561</v>
      </c>
      <c r="E375" s="13">
        <v>1.104831059470011</v>
      </c>
      <c r="F375" s="7">
        <v>26.445454545454549</v>
      </c>
      <c r="G375" s="7">
        <f t="shared" si="53"/>
        <v>28.112928504150549</v>
      </c>
      <c r="H375" s="15">
        <f t="shared" si="54"/>
        <v>30.322590623090573</v>
      </c>
      <c r="I375" s="11">
        <f>IFERROR(F375/SQRT(F375^2+U375), "X")</f>
        <v>0.50900314512121547</v>
      </c>
      <c r="J375" s="32">
        <f>IFERROR(SQRT((1-I375^2)/U375), "X")</f>
        <v>1.9247282902486663E-2</v>
      </c>
      <c r="K375" s="32">
        <f t="shared" si="55"/>
        <v>51.955385342769837</v>
      </c>
      <c r="L375" s="8">
        <v>1</v>
      </c>
      <c r="M375" s="9">
        <v>0</v>
      </c>
      <c r="N375" s="8">
        <v>0</v>
      </c>
      <c r="O375" s="9">
        <v>0</v>
      </c>
      <c r="P375" s="9">
        <v>1</v>
      </c>
      <c r="Q375" s="9">
        <v>0</v>
      </c>
      <c r="R375" s="9">
        <v>0</v>
      </c>
      <c r="S375" s="8">
        <v>2018</v>
      </c>
      <c r="T375" s="9">
        <v>17</v>
      </c>
      <c r="U375" s="9">
        <f t="shared" si="56"/>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62"/>
        <v>0.127</v>
      </c>
      <c r="AO375" s="41">
        <v>0.16</v>
      </c>
      <c r="AP375" s="17">
        <v>0.84</v>
      </c>
      <c r="AQ375">
        <v>0</v>
      </c>
      <c r="AR375" s="39">
        <v>1</v>
      </c>
      <c r="AS375" t="s">
        <v>98</v>
      </c>
      <c r="AT375" s="39" t="s">
        <v>98</v>
      </c>
      <c r="AU375">
        <v>0</v>
      </c>
      <c r="AV375" s="17">
        <v>1</v>
      </c>
      <c r="AW375">
        <f t="shared" si="63"/>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28</v>
      </c>
      <c r="CZ375" s="33" t="s">
        <v>85</v>
      </c>
    </row>
    <row r="376" spans="1:104" x14ac:dyDescent="0.25">
      <c r="A376">
        <v>375</v>
      </c>
      <c r="B376">
        <v>24</v>
      </c>
      <c r="C376" s="24" t="s">
        <v>247</v>
      </c>
      <c r="D376" s="12">
        <v>6.4</v>
      </c>
      <c r="E376" s="13">
        <v>0.5</v>
      </c>
      <c r="F376" s="7">
        <f>D376/E376</f>
        <v>12.8</v>
      </c>
      <c r="G376" s="7">
        <f t="shared" si="53"/>
        <v>5.9</v>
      </c>
      <c r="H376" s="15">
        <f t="shared" si="54"/>
        <v>6.9</v>
      </c>
      <c r="I376" s="11">
        <f>IFERROR(F376/SQRT(F376^2+U376), "X")</f>
        <v>0.1185752579115172</v>
      </c>
      <c r="J376" s="32">
        <f>IFERROR(SQRT((1-I376^2)/U376), "X")</f>
        <v>9.2636920243372809E-3</v>
      </c>
      <c r="K376" s="32">
        <f t="shared" si="55"/>
        <v>107.94832096887843</v>
      </c>
      <c r="L376" s="8">
        <v>1</v>
      </c>
      <c r="M376" s="9">
        <v>0</v>
      </c>
      <c r="N376" s="8">
        <v>0</v>
      </c>
      <c r="O376" s="9">
        <v>0</v>
      </c>
      <c r="P376" s="9">
        <v>1</v>
      </c>
      <c r="Q376" s="9">
        <v>0</v>
      </c>
      <c r="R376" s="9">
        <v>0</v>
      </c>
      <c r="S376" s="8">
        <v>11501</v>
      </c>
      <c r="T376" s="9">
        <v>11</v>
      </c>
      <c r="U376" s="9">
        <f t="shared" si="56"/>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62"/>
        <v>0.10799999999999998</v>
      </c>
      <c r="AO376" s="41">
        <v>0.57999999999999996</v>
      </c>
      <c r="AP376" s="17">
        <v>0.42</v>
      </c>
      <c r="AQ376">
        <v>1</v>
      </c>
      <c r="AR376" s="39">
        <v>0</v>
      </c>
      <c r="AS376" t="s">
        <v>98</v>
      </c>
      <c r="AT376" s="39" t="s">
        <v>98</v>
      </c>
      <c r="AU376">
        <v>0</v>
      </c>
      <c r="AV376" s="17">
        <v>1</v>
      </c>
      <c r="AW376">
        <f t="shared" si="63"/>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28</v>
      </c>
      <c r="CZ376" s="33" t="s">
        <v>85</v>
      </c>
    </row>
    <row r="377" spans="1:104" x14ac:dyDescent="0.25">
      <c r="A377">
        <v>376</v>
      </c>
      <c r="B377">
        <v>24</v>
      </c>
      <c r="C377" s="24" t="s">
        <v>247</v>
      </c>
      <c r="D377" s="12">
        <v>2.861867558069298</v>
      </c>
      <c r="E377" s="13">
        <v>0.38414329638514072</v>
      </c>
      <c r="F377" s="7">
        <v>7.4499999999999993</v>
      </c>
      <c r="G377" s="7">
        <f t="shared" si="53"/>
        <v>2.4777242616841573</v>
      </c>
      <c r="H377" s="15">
        <f t="shared" si="54"/>
        <v>3.2460108544544388</v>
      </c>
      <c r="I377" s="11">
        <f>IFERROR(F377/SQRT(F377^2+U377), "X")</f>
        <v>6.9358608038768421E-2</v>
      </c>
      <c r="J377" s="32">
        <f>IFERROR(SQRT((1-I377^2)/U377), "X")</f>
        <v>9.3098802736601913E-3</v>
      </c>
      <c r="K377" s="32">
        <f t="shared" si="55"/>
        <v>107.41276693205515</v>
      </c>
      <c r="L377" s="8">
        <v>1</v>
      </c>
      <c r="M377" s="9">
        <v>0</v>
      </c>
      <c r="N377" s="8">
        <v>0</v>
      </c>
      <c r="O377" s="9">
        <v>0</v>
      </c>
      <c r="P377" s="9">
        <v>1</v>
      </c>
      <c r="Q377" s="9">
        <v>0</v>
      </c>
      <c r="R377" s="9">
        <v>0</v>
      </c>
      <c r="S377" s="8">
        <v>11501</v>
      </c>
      <c r="T377" s="9">
        <v>18</v>
      </c>
      <c r="U377" s="9">
        <f t="shared" si="56"/>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62"/>
        <v>0.10799999999999998</v>
      </c>
      <c r="AO377" s="41">
        <v>0.57999999999999996</v>
      </c>
      <c r="AP377" s="17">
        <v>0.42</v>
      </c>
      <c r="AQ377">
        <v>1</v>
      </c>
      <c r="AR377" s="39">
        <v>0</v>
      </c>
      <c r="AS377" t="s">
        <v>98</v>
      </c>
      <c r="AT377" s="39" t="s">
        <v>98</v>
      </c>
      <c r="AU377">
        <v>0</v>
      </c>
      <c r="AV377" s="17">
        <v>1</v>
      </c>
      <c r="AW377">
        <f t="shared" si="63"/>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28</v>
      </c>
      <c r="CZ377" s="33" t="s">
        <v>85</v>
      </c>
    </row>
    <row r="378" spans="1:104" x14ac:dyDescent="0.25">
      <c r="A378">
        <v>377</v>
      </c>
      <c r="B378">
        <v>24</v>
      </c>
      <c r="C378" s="24" t="s">
        <v>247</v>
      </c>
      <c r="D378" s="12">
        <v>4.4316374840892347</v>
      </c>
      <c r="E378" s="13">
        <v>0.31318992820418617</v>
      </c>
      <c r="F378" s="7">
        <v>14.15</v>
      </c>
      <c r="G378" s="7">
        <f t="shared" si="53"/>
        <v>4.1184475558850488</v>
      </c>
      <c r="H378" s="15">
        <f t="shared" si="54"/>
        <v>4.7448274122934206</v>
      </c>
      <c r="I378" s="11">
        <f>IFERROR(F378/SQRT(F378^2+U378), "X")</f>
        <v>0.13091629410405495</v>
      </c>
      <c r="J378" s="32">
        <f>IFERROR(SQRT((1-I378^2)/U378), "X")</f>
        <v>9.2520349190144836E-3</v>
      </c>
      <c r="K378" s="32">
        <f t="shared" si="55"/>
        <v>108.08433050169668</v>
      </c>
      <c r="L378" s="8">
        <v>1</v>
      </c>
      <c r="M378" s="9">
        <v>0</v>
      </c>
      <c r="N378" s="8">
        <v>0</v>
      </c>
      <c r="O378" s="9">
        <v>0</v>
      </c>
      <c r="P378" s="9">
        <v>1</v>
      </c>
      <c r="Q378" s="9">
        <v>0</v>
      </c>
      <c r="R378" s="9">
        <v>0</v>
      </c>
      <c r="S378" s="8">
        <v>11501</v>
      </c>
      <c r="T378" s="9">
        <v>18</v>
      </c>
      <c r="U378" s="9">
        <f t="shared" si="56"/>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62"/>
        <v>0.10799999999999998</v>
      </c>
      <c r="AO378" s="41">
        <v>0.57999999999999996</v>
      </c>
      <c r="AP378" s="17">
        <v>0.42</v>
      </c>
      <c r="AQ378">
        <v>1</v>
      </c>
      <c r="AR378" s="39">
        <v>0</v>
      </c>
      <c r="AS378" t="s">
        <v>98</v>
      </c>
      <c r="AT378" s="39" t="s">
        <v>98</v>
      </c>
      <c r="AU378">
        <v>0</v>
      </c>
      <c r="AV378" s="17">
        <v>1</v>
      </c>
      <c r="AW378">
        <f t="shared" si="63"/>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28</v>
      </c>
      <c r="CZ378" s="33" t="s">
        <v>85</v>
      </c>
    </row>
    <row r="379" spans="1:104" x14ac:dyDescent="0.25">
      <c r="A379">
        <v>378</v>
      </c>
      <c r="B379">
        <v>24</v>
      </c>
      <c r="C379" s="24" t="s">
        <v>247</v>
      </c>
      <c r="D379" s="12">
        <v>12.461862071858331</v>
      </c>
      <c r="E379" s="13">
        <v>0.46761208524796732</v>
      </c>
      <c r="F379" s="7">
        <v>26.65</v>
      </c>
      <c r="G379" s="7">
        <f t="shared" si="53"/>
        <v>11.994249986610363</v>
      </c>
      <c r="H379" s="15">
        <f t="shared" si="54"/>
        <v>12.929474157106299</v>
      </c>
      <c r="I379" s="11">
        <f>IFERROR(F379/SQRT(F379^2+U379), "X")</f>
        <v>0.2413547072811752</v>
      </c>
      <c r="J379" s="32">
        <f>IFERROR(SQRT((1-I379^2)/U379), "X")</f>
        <v>9.0564618116763685E-3</v>
      </c>
      <c r="K379" s="32">
        <f t="shared" si="55"/>
        <v>110.41839747071137</v>
      </c>
      <c r="L379" s="8">
        <v>1</v>
      </c>
      <c r="M379" s="9">
        <v>0</v>
      </c>
      <c r="N379" s="8">
        <v>0</v>
      </c>
      <c r="O379" s="9">
        <v>0</v>
      </c>
      <c r="P379" s="9">
        <v>1</v>
      </c>
      <c r="Q379" s="9">
        <v>0</v>
      </c>
      <c r="R379" s="9">
        <v>0</v>
      </c>
      <c r="S379" s="8">
        <v>11501</v>
      </c>
      <c r="T379" s="9">
        <v>18</v>
      </c>
      <c r="U379" s="9">
        <f t="shared" si="56"/>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62"/>
        <v>0.10799999999999998</v>
      </c>
      <c r="AO379" s="41">
        <v>0.57999999999999996</v>
      </c>
      <c r="AP379" s="17">
        <v>0.42</v>
      </c>
      <c r="AQ379">
        <v>1</v>
      </c>
      <c r="AR379" s="39">
        <v>0</v>
      </c>
      <c r="AS379" t="s">
        <v>98</v>
      </c>
      <c r="AT379" s="39" t="s">
        <v>98</v>
      </c>
      <c r="AU379">
        <v>0</v>
      </c>
      <c r="AV379" s="17">
        <v>1</v>
      </c>
      <c r="AW379">
        <f t="shared" si="63"/>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28</v>
      </c>
      <c r="CZ379" s="33" t="s">
        <v>85</v>
      </c>
    </row>
    <row r="380" spans="1:104" x14ac:dyDescent="0.25">
      <c r="A380">
        <v>379</v>
      </c>
      <c r="B380">
        <v>24</v>
      </c>
      <c r="C380" s="24" t="s">
        <v>247</v>
      </c>
      <c r="D380" s="12">
        <v>10.023075465215991</v>
      </c>
      <c r="E380" s="13">
        <v>0.4107817813613111</v>
      </c>
      <c r="F380" s="7">
        <v>24.4</v>
      </c>
      <c r="G380" s="7">
        <f t="shared" si="53"/>
        <v>9.6122936838546789</v>
      </c>
      <c r="H380" s="15">
        <f t="shared" si="54"/>
        <v>10.433857246577302</v>
      </c>
      <c r="I380" s="11">
        <f>IFERROR(F380/SQRT(F380^2+U380), "X")</f>
        <v>0.22202599264435696</v>
      </c>
      <c r="J380" s="32">
        <f>IFERROR(SQRT((1-I380^2)/U380), "X")</f>
        <v>9.099425928047418E-3</v>
      </c>
      <c r="K380" s="32">
        <f t="shared" si="55"/>
        <v>109.89704272636274</v>
      </c>
      <c r="L380" s="8">
        <v>1</v>
      </c>
      <c r="M380" s="9">
        <v>0</v>
      </c>
      <c r="N380" s="8">
        <v>0</v>
      </c>
      <c r="O380" s="9">
        <v>0</v>
      </c>
      <c r="P380" s="9">
        <v>1</v>
      </c>
      <c r="Q380" s="9">
        <v>0</v>
      </c>
      <c r="R380" s="9">
        <v>0</v>
      </c>
      <c r="S380" s="8">
        <v>11501</v>
      </c>
      <c r="T380" s="9">
        <v>18</v>
      </c>
      <c r="U380" s="9">
        <f t="shared" si="56"/>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62"/>
        <v>0.10799999999999998</v>
      </c>
      <c r="AO380" s="41">
        <v>0.57999999999999996</v>
      </c>
      <c r="AP380" s="17">
        <v>0.42</v>
      </c>
      <c r="AQ380">
        <v>1</v>
      </c>
      <c r="AR380" s="39">
        <v>0</v>
      </c>
      <c r="AS380" t="s">
        <v>98</v>
      </c>
      <c r="AT380" s="39" t="s">
        <v>98</v>
      </c>
      <c r="AU380">
        <v>0</v>
      </c>
      <c r="AV380" s="17">
        <v>1</v>
      </c>
      <c r="AW380">
        <f t="shared" si="63"/>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28</v>
      </c>
      <c r="CZ380" s="33" t="s">
        <v>85</v>
      </c>
    </row>
    <row r="381" spans="1:104" x14ac:dyDescent="0.25">
      <c r="A381">
        <v>380</v>
      </c>
      <c r="B381">
        <v>24</v>
      </c>
      <c r="C381" s="24" t="s">
        <v>247</v>
      </c>
      <c r="D381" s="12">
        <v>13.257758507094071</v>
      </c>
      <c r="E381" s="13">
        <v>0.40134485894331212</v>
      </c>
      <c r="F381" s="7">
        <v>33.033333333333331</v>
      </c>
      <c r="G381" s="7">
        <f t="shared" si="53"/>
        <v>12.856413648150758</v>
      </c>
      <c r="H381" s="15">
        <f t="shared" si="54"/>
        <v>13.659103366037384</v>
      </c>
      <c r="I381" s="11">
        <f>IFERROR(F381/SQRT(F381^2+U381), "X")</f>
        <v>0.29459777921080099</v>
      </c>
      <c r="J381" s="32">
        <f>IFERROR(SQRT((1-I381^2)/U381), "X")</f>
        <v>8.9181971506801534E-3</v>
      </c>
      <c r="K381" s="32">
        <f t="shared" si="55"/>
        <v>112.13028632403963</v>
      </c>
      <c r="L381" s="8">
        <v>1</v>
      </c>
      <c r="M381" s="9">
        <v>0</v>
      </c>
      <c r="N381" s="8">
        <v>0</v>
      </c>
      <c r="O381" s="9">
        <v>0</v>
      </c>
      <c r="P381" s="9">
        <v>1</v>
      </c>
      <c r="Q381" s="9">
        <v>0</v>
      </c>
      <c r="R381" s="9">
        <v>0</v>
      </c>
      <c r="S381" s="8">
        <v>11501</v>
      </c>
      <c r="T381" s="9">
        <v>18</v>
      </c>
      <c r="U381" s="9">
        <f t="shared" si="56"/>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62"/>
        <v>0.10799999999999998</v>
      </c>
      <c r="AO381" s="41">
        <v>0.57999999999999996</v>
      </c>
      <c r="AP381" s="17">
        <v>0.42</v>
      </c>
      <c r="AQ381">
        <v>1</v>
      </c>
      <c r="AR381" s="39">
        <v>0</v>
      </c>
      <c r="AS381" t="s">
        <v>98</v>
      </c>
      <c r="AT381" s="39" t="s">
        <v>98</v>
      </c>
      <c r="AU381">
        <v>0</v>
      </c>
      <c r="AV381" s="17">
        <v>1</v>
      </c>
      <c r="AW381">
        <f t="shared" si="63"/>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28</v>
      </c>
      <c r="CZ381" s="33" t="s">
        <v>85</v>
      </c>
    </row>
    <row r="382" spans="1:104" x14ac:dyDescent="0.25">
      <c r="A382">
        <v>381</v>
      </c>
      <c r="B382">
        <v>24</v>
      </c>
      <c r="C382" s="24" t="s">
        <v>247</v>
      </c>
      <c r="D382" s="12">
        <v>12.91474433343347</v>
      </c>
      <c r="E382" s="13">
        <v>0.31094890048395202</v>
      </c>
      <c r="F382" s="7">
        <v>41.533333333333331</v>
      </c>
      <c r="G382" s="7">
        <f t="shared" si="53"/>
        <v>12.603795432949518</v>
      </c>
      <c r="H382" s="15">
        <f t="shared" si="54"/>
        <v>13.225693233917422</v>
      </c>
      <c r="I382" s="11">
        <f>IFERROR(F382/SQRT(F382^2+U382), "X")</f>
        <v>0.36140520779130031</v>
      </c>
      <c r="J382" s="32">
        <f>IFERROR(SQRT((1-I382^2)/U382), "X")</f>
        <v>8.7015700110264927E-3</v>
      </c>
      <c r="K382" s="32">
        <f t="shared" si="55"/>
        <v>114.92178983020486</v>
      </c>
      <c r="L382" s="8">
        <v>1</v>
      </c>
      <c r="M382" s="9">
        <v>0</v>
      </c>
      <c r="N382" s="8">
        <v>0</v>
      </c>
      <c r="O382" s="9">
        <v>0</v>
      </c>
      <c r="P382" s="9">
        <v>1</v>
      </c>
      <c r="Q382" s="9">
        <v>0</v>
      </c>
      <c r="R382" s="9">
        <v>0</v>
      </c>
      <c r="S382" s="8">
        <v>11501</v>
      </c>
      <c r="T382" s="9">
        <v>18</v>
      </c>
      <c r="U382" s="9">
        <f t="shared" si="56"/>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62"/>
        <v>0.10799999999999998</v>
      </c>
      <c r="AO382" s="41">
        <v>0.57999999999999996</v>
      </c>
      <c r="AP382" s="17">
        <v>0.42</v>
      </c>
      <c r="AQ382">
        <v>1</v>
      </c>
      <c r="AR382" s="39">
        <v>0</v>
      </c>
      <c r="AS382" t="s">
        <v>98</v>
      </c>
      <c r="AT382" s="39" t="s">
        <v>98</v>
      </c>
      <c r="AU382">
        <v>0</v>
      </c>
      <c r="AV382" s="17">
        <v>1</v>
      </c>
      <c r="AW382">
        <f t="shared" si="63"/>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28</v>
      </c>
      <c r="CZ382" s="33" t="s">
        <v>85</v>
      </c>
    </row>
    <row r="383" spans="1:104" x14ac:dyDescent="0.25">
      <c r="A383">
        <v>382</v>
      </c>
      <c r="B383">
        <v>24</v>
      </c>
      <c r="C383" s="24" t="s">
        <v>247</v>
      </c>
      <c r="D383" s="12">
        <v>14.2</v>
      </c>
      <c r="E383" s="13">
        <v>1</v>
      </c>
      <c r="F383" s="7">
        <f>D383/E383</f>
        <v>14.2</v>
      </c>
      <c r="G383" s="7">
        <f t="shared" si="53"/>
        <v>13.2</v>
      </c>
      <c r="H383" s="15">
        <f t="shared" si="54"/>
        <v>15.2</v>
      </c>
      <c r="I383" s="11">
        <f>IFERROR(F383/SQRT(F383^2+U383), "X")</f>
        <v>0.30222070698132025</v>
      </c>
      <c r="J383" s="32">
        <f>IFERROR(SQRT((1-I383^2)/U383), "X")</f>
        <v>2.1283148378966214E-2</v>
      </c>
      <c r="K383" s="32">
        <f t="shared" si="55"/>
        <v>46.985529687340971</v>
      </c>
      <c r="L383" s="8">
        <v>1</v>
      </c>
      <c r="M383" s="9">
        <v>0</v>
      </c>
      <c r="N383" s="8">
        <v>0</v>
      </c>
      <c r="O383" s="9">
        <v>0</v>
      </c>
      <c r="P383" s="9">
        <v>1</v>
      </c>
      <c r="Q383" s="9">
        <v>0</v>
      </c>
      <c r="R383" s="9">
        <v>0</v>
      </c>
      <c r="S383" s="8">
        <v>2018</v>
      </c>
      <c r="T383" s="9">
        <v>11</v>
      </c>
      <c r="U383" s="9">
        <f t="shared" si="56"/>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62"/>
        <v>0.127</v>
      </c>
      <c r="AO383" s="41">
        <v>0.16</v>
      </c>
      <c r="AP383" s="17">
        <v>0.84</v>
      </c>
      <c r="AQ383">
        <v>0</v>
      </c>
      <c r="AR383" s="39">
        <v>1</v>
      </c>
      <c r="AS383" t="s">
        <v>98</v>
      </c>
      <c r="AT383" s="39" t="s">
        <v>98</v>
      </c>
      <c r="AU383">
        <v>0</v>
      </c>
      <c r="AV383" s="17">
        <v>1</v>
      </c>
      <c r="AW383">
        <f t="shared" si="63"/>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28</v>
      </c>
      <c r="CZ383" s="33" t="s">
        <v>85</v>
      </c>
    </row>
    <row r="384" spans="1:104" x14ac:dyDescent="0.25">
      <c r="A384">
        <v>383</v>
      </c>
      <c r="B384">
        <v>24</v>
      </c>
      <c r="C384" s="24" t="s">
        <v>247</v>
      </c>
      <c r="D384" s="12">
        <v>0.20858331137321159</v>
      </c>
      <c r="E384" s="13">
        <v>7.2973753250103177E-2</v>
      </c>
      <c r="F384" s="7">
        <v>2.8583333333333338</v>
      </c>
      <c r="G384" s="7">
        <f t="shared" si="53"/>
        <v>0.13560955812310843</v>
      </c>
      <c r="H384" s="15">
        <f t="shared" si="54"/>
        <v>0.28155706462331476</v>
      </c>
      <c r="I384" s="11">
        <f>IFERROR(F384/SQRT(F384^2+U384), "X")</f>
        <v>6.3800016035671786E-2</v>
      </c>
      <c r="J384" s="32">
        <f>IFERROR(SQRT((1-I384^2)/U384), "X")</f>
        <v>2.2320705318602366E-2</v>
      </c>
      <c r="K384" s="32">
        <f t="shared" si="55"/>
        <v>44.801451644388088</v>
      </c>
      <c r="L384" s="8">
        <v>1</v>
      </c>
      <c r="M384" s="9">
        <v>0</v>
      </c>
      <c r="N384" s="8">
        <v>0</v>
      </c>
      <c r="O384" s="9">
        <v>0</v>
      </c>
      <c r="P384" s="9">
        <v>1</v>
      </c>
      <c r="Q384" s="9">
        <v>0</v>
      </c>
      <c r="R384" s="9">
        <v>0</v>
      </c>
      <c r="S384" s="8">
        <v>2018</v>
      </c>
      <c r="T384" s="9">
        <v>18</v>
      </c>
      <c r="U384" s="9">
        <f t="shared" si="56"/>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62"/>
        <v>0.127</v>
      </c>
      <c r="AO384" s="41">
        <v>0.16</v>
      </c>
      <c r="AP384" s="17">
        <v>0.84</v>
      </c>
      <c r="AQ384">
        <v>0</v>
      </c>
      <c r="AR384" s="39">
        <v>1</v>
      </c>
      <c r="AS384" t="s">
        <v>98</v>
      </c>
      <c r="AT384" s="39" t="s">
        <v>98</v>
      </c>
      <c r="AU384">
        <v>0</v>
      </c>
      <c r="AV384" s="17">
        <v>1</v>
      </c>
      <c r="AW384">
        <f t="shared" si="63"/>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28</v>
      </c>
      <c r="CZ384" s="33" t="s">
        <v>85</v>
      </c>
    </row>
    <row r="385" spans="1:104" x14ac:dyDescent="0.25">
      <c r="A385">
        <v>384</v>
      </c>
      <c r="B385">
        <v>24</v>
      </c>
      <c r="C385" s="24" t="s">
        <v>247</v>
      </c>
      <c r="D385" s="12">
        <v>17.973273386022949</v>
      </c>
      <c r="E385" s="13">
        <v>2.6265743987924979</v>
      </c>
      <c r="F385" s="7">
        <v>6.8428571428571416</v>
      </c>
      <c r="G385" s="7">
        <f t="shared" si="53"/>
        <v>15.346698987230452</v>
      </c>
      <c r="H385" s="15">
        <f t="shared" si="54"/>
        <v>20.599847784815449</v>
      </c>
      <c r="I385" s="11">
        <f>IFERROR(F385/SQRT(F385^2+U385), "X")</f>
        <v>0.15128757625528103</v>
      </c>
      <c r="J385" s="32">
        <f>IFERROR(SQRT((1-I385^2)/U385), "X")</f>
        <v>2.2108831603068209E-2</v>
      </c>
      <c r="K385" s="32">
        <f t="shared" si="55"/>
        <v>45.230793646337354</v>
      </c>
      <c r="L385" s="8">
        <v>1</v>
      </c>
      <c r="M385" s="9">
        <v>0</v>
      </c>
      <c r="N385" s="8">
        <v>0</v>
      </c>
      <c r="O385" s="9">
        <v>0</v>
      </c>
      <c r="P385" s="9">
        <v>1</v>
      </c>
      <c r="Q385" s="9">
        <v>0</v>
      </c>
      <c r="R385" s="9">
        <v>0</v>
      </c>
      <c r="S385" s="8">
        <v>2018</v>
      </c>
      <c r="T385" s="9">
        <v>18</v>
      </c>
      <c r="U385" s="9">
        <f t="shared" si="56"/>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62"/>
        <v>0.127</v>
      </c>
      <c r="AO385" s="41">
        <v>0.16</v>
      </c>
      <c r="AP385" s="17">
        <v>0.84</v>
      </c>
      <c r="AQ385">
        <v>0</v>
      </c>
      <c r="AR385" s="39">
        <v>1</v>
      </c>
      <c r="AS385" t="s">
        <v>98</v>
      </c>
      <c r="AT385" s="39" t="s">
        <v>98</v>
      </c>
      <c r="AU385">
        <v>0</v>
      </c>
      <c r="AV385" s="17">
        <v>1</v>
      </c>
      <c r="AW385">
        <f t="shared" si="63"/>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28</v>
      </c>
      <c r="CZ385" s="33" t="s">
        <v>85</v>
      </c>
    </row>
    <row r="386" spans="1:104" x14ac:dyDescent="0.25">
      <c r="A386">
        <v>385</v>
      </c>
      <c r="B386">
        <v>24</v>
      </c>
      <c r="C386" s="24" t="s">
        <v>247</v>
      </c>
      <c r="D386" s="12">
        <v>25.77199271767741</v>
      </c>
      <c r="E386" s="13">
        <v>1.713563345590253</v>
      </c>
      <c r="F386" s="7">
        <v>15.04</v>
      </c>
      <c r="G386" s="7">
        <f t="shared" ref="G386:G449" si="64">D386-E386</f>
        <v>24.058429372087158</v>
      </c>
      <c r="H386" s="15">
        <f t="shared" ref="H386:H449" si="65">D386+E386</f>
        <v>27.485556063267662</v>
      </c>
      <c r="I386" s="11">
        <f>IFERROR(F386/SQRT(F386^2+U386), "X")</f>
        <v>0.31883291842716138</v>
      </c>
      <c r="J386" s="32">
        <f>IFERROR(SQRT((1-I386^2)/U386), "X")</f>
        <v>2.1198997235848498E-2</v>
      </c>
      <c r="K386" s="32">
        <f t="shared" ref="K386:K449" si="66">IFERROR(1/J386, "X")</f>
        <v>47.172042567605658</v>
      </c>
      <c r="L386" s="8">
        <v>1</v>
      </c>
      <c r="M386" s="9">
        <v>0</v>
      </c>
      <c r="N386" s="8">
        <v>0</v>
      </c>
      <c r="O386" s="9">
        <v>0</v>
      </c>
      <c r="P386" s="9">
        <v>1</v>
      </c>
      <c r="Q386" s="9">
        <v>0</v>
      </c>
      <c r="R386" s="9">
        <v>0</v>
      </c>
      <c r="S386" s="8">
        <v>2018</v>
      </c>
      <c r="T386" s="9">
        <v>18</v>
      </c>
      <c r="U386" s="9">
        <f t="shared" ref="U386:U449" si="67">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62"/>
        <v>0.127</v>
      </c>
      <c r="AO386" s="41">
        <v>0.16</v>
      </c>
      <c r="AP386" s="17">
        <v>0.84</v>
      </c>
      <c r="AQ386">
        <v>0</v>
      </c>
      <c r="AR386" s="39">
        <v>1</v>
      </c>
      <c r="AS386" t="s">
        <v>98</v>
      </c>
      <c r="AT386" s="39" t="s">
        <v>98</v>
      </c>
      <c r="AU386">
        <v>0</v>
      </c>
      <c r="AV386" s="17">
        <v>1</v>
      </c>
      <c r="AW386">
        <f t="shared" si="63"/>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28</v>
      </c>
      <c r="CZ386" s="33" t="s">
        <v>85</v>
      </c>
    </row>
    <row r="387" spans="1:104" x14ac:dyDescent="0.25">
      <c r="A387">
        <v>386</v>
      </c>
      <c r="B387">
        <v>24</v>
      </c>
      <c r="C387" s="24" t="s">
        <v>247</v>
      </c>
      <c r="D387" s="12">
        <v>16.561693659668311</v>
      </c>
      <c r="E387" s="13">
        <v>1.3486721221228259</v>
      </c>
      <c r="F387" s="7">
        <v>12.28</v>
      </c>
      <c r="G387" s="7">
        <f t="shared" si="64"/>
        <v>15.213021537545485</v>
      </c>
      <c r="H387" s="15">
        <f t="shared" si="65"/>
        <v>17.910365781791135</v>
      </c>
      <c r="I387" s="11">
        <f>IFERROR(F387/SQRT(F387^2+U387), "X")</f>
        <v>0.26484970841855721</v>
      </c>
      <c r="J387" s="32">
        <f>IFERROR(SQRT((1-I387^2)/U387), "X")</f>
        <v>2.1567565832130067E-2</v>
      </c>
      <c r="K387" s="32">
        <f t="shared" si="66"/>
        <v>46.365918517807884</v>
      </c>
      <c r="L387" s="8">
        <v>1</v>
      </c>
      <c r="M387" s="9">
        <v>0</v>
      </c>
      <c r="N387" s="8">
        <v>0</v>
      </c>
      <c r="O387" s="9">
        <v>0</v>
      </c>
      <c r="P387" s="9">
        <v>1</v>
      </c>
      <c r="Q387" s="9">
        <v>0</v>
      </c>
      <c r="R387" s="9">
        <v>0</v>
      </c>
      <c r="S387" s="8">
        <v>2018</v>
      </c>
      <c r="T387" s="9">
        <v>18</v>
      </c>
      <c r="U387" s="9">
        <f t="shared" si="67"/>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62"/>
        <v>0.127</v>
      </c>
      <c r="AO387" s="41">
        <v>0.16</v>
      </c>
      <c r="AP387" s="17">
        <v>0.84</v>
      </c>
      <c r="AQ387">
        <v>0</v>
      </c>
      <c r="AR387" s="39">
        <v>1</v>
      </c>
      <c r="AS387" t="s">
        <v>98</v>
      </c>
      <c r="AT387" s="39" t="s">
        <v>98</v>
      </c>
      <c r="AU387">
        <v>0</v>
      </c>
      <c r="AV387" s="17">
        <v>1</v>
      </c>
      <c r="AW387">
        <f t="shared" si="63"/>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28</v>
      </c>
      <c r="CZ387" s="33" t="s">
        <v>85</v>
      </c>
    </row>
    <row r="388" spans="1:104" x14ac:dyDescent="0.25">
      <c r="A388">
        <v>387</v>
      </c>
      <c r="B388">
        <v>24</v>
      </c>
      <c r="C388" s="24" t="s">
        <v>247</v>
      </c>
      <c r="D388" s="12">
        <v>22.28911175196944</v>
      </c>
      <c r="E388" s="13">
        <v>1.7496904122784549</v>
      </c>
      <c r="F388" s="7">
        <v>12.738888888888891</v>
      </c>
      <c r="G388" s="7">
        <f t="shared" si="64"/>
        <v>20.539421339690985</v>
      </c>
      <c r="H388" s="15">
        <f t="shared" si="65"/>
        <v>24.038802164247894</v>
      </c>
      <c r="I388" s="11">
        <f>IFERROR(F388/SQRT(F388^2+U388), "X")</f>
        <v>0.27401611438895046</v>
      </c>
      <c r="J388" s="32">
        <f>IFERROR(SQRT((1-I388^2)/U388), "X")</f>
        <v>2.1510205228962527E-2</v>
      </c>
      <c r="K388" s="32">
        <f t="shared" si="66"/>
        <v>46.489561087662004</v>
      </c>
      <c r="L388" s="8">
        <v>1</v>
      </c>
      <c r="M388" s="9">
        <v>0</v>
      </c>
      <c r="N388" s="8">
        <v>0</v>
      </c>
      <c r="O388" s="9">
        <v>0</v>
      </c>
      <c r="P388" s="9">
        <v>1</v>
      </c>
      <c r="Q388" s="9">
        <v>0</v>
      </c>
      <c r="R388" s="9">
        <v>0</v>
      </c>
      <c r="S388" s="8">
        <v>2018</v>
      </c>
      <c r="T388" s="9">
        <v>18</v>
      </c>
      <c r="U388" s="9">
        <f t="shared" si="67"/>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62"/>
        <v>0.127</v>
      </c>
      <c r="AO388" s="41">
        <v>0.16</v>
      </c>
      <c r="AP388" s="17">
        <v>0.84</v>
      </c>
      <c r="AQ388">
        <v>0</v>
      </c>
      <c r="AR388" s="39">
        <v>1</v>
      </c>
      <c r="AS388" t="s">
        <v>98</v>
      </c>
      <c r="AT388" s="39" t="s">
        <v>98</v>
      </c>
      <c r="AU388">
        <v>0</v>
      </c>
      <c r="AV388" s="17">
        <v>1</v>
      </c>
      <c r="AW388">
        <f t="shared" si="63"/>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28</v>
      </c>
      <c r="CZ388" s="33" t="s">
        <v>85</v>
      </c>
    </row>
    <row r="389" spans="1:104" x14ac:dyDescent="0.25">
      <c r="A389">
        <v>388</v>
      </c>
      <c r="B389">
        <v>24</v>
      </c>
      <c r="C389" s="24" t="s">
        <v>247</v>
      </c>
      <c r="D389" s="12">
        <v>29.217759563620561</v>
      </c>
      <c r="E389" s="13">
        <v>2.8132643321230248</v>
      </c>
      <c r="F389" s="7">
        <v>10.385714285714281</v>
      </c>
      <c r="G389" s="7">
        <f t="shared" si="64"/>
        <v>26.404495231497535</v>
      </c>
      <c r="H389" s="15">
        <f t="shared" si="65"/>
        <v>32.031023895743587</v>
      </c>
      <c r="I389" s="11">
        <f>IFERROR(F389/SQRT(F389^2+U389), "X")</f>
        <v>0.22626543579702987</v>
      </c>
      <c r="J389" s="32">
        <f>IFERROR(SQRT((1-I389^2)/U389), "X")</f>
        <v>2.1786218027224344E-2</v>
      </c>
      <c r="K389" s="32">
        <f t="shared" si="66"/>
        <v>45.900578005342041</v>
      </c>
      <c r="L389" s="8">
        <v>1</v>
      </c>
      <c r="M389" s="9">
        <v>0</v>
      </c>
      <c r="N389" s="8">
        <v>0</v>
      </c>
      <c r="O389" s="9">
        <v>0</v>
      </c>
      <c r="P389" s="9">
        <v>1</v>
      </c>
      <c r="Q389" s="9">
        <v>0</v>
      </c>
      <c r="R389" s="9">
        <v>0</v>
      </c>
      <c r="S389" s="8">
        <v>2018</v>
      </c>
      <c r="T389" s="9">
        <v>18</v>
      </c>
      <c r="U389" s="9">
        <f t="shared" si="67"/>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62"/>
        <v>0.127</v>
      </c>
      <c r="AO389" s="41">
        <v>0.16</v>
      </c>
      <c r="AP389" s="17">
        <v>0.84</v>
      </c>
      <c r="AQ389">
        <v>0</v>
      </c>
      <c r="AR389" s="39">
        <v>1</v>
      </c>
      <c r="AS389" t="s">
        <v>98</v>
      </c>
      <c r="AT389" s="39" t="s">
        <v>98</v>
      </c>
      <c r="AU389">
        <v>0</v>
      </c>
      <c r="AV389" s="17">
        <v>1</v>
      </c>
      <c r="AW389">
        <f t="shared" si="63"/>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28</v>
      </c>
      <c r="CZ389" s="33" t="s">
        <v>85</v>
      </c>
    </row>
    <row r="390" spans="1:104" x14ac:dyDescent="0.25">
      <c r="A390">
        <v>389</v>
      </c>
      <c r="B390">
        <v>24</v>
      </c>
      <c r="C390" s="24" t="s">
        <v>247</v>
      </c>
      <c r="D390" s="12">
        <v>9.9</v>
      </c>
      <c r="E390" s="13">
        <v>1</v>
      </c>
      <c r="F390" s="7">
        <f t="shared" ref="F390:F409" si="68">D390/E390</f>
        <v>9.9</v>
      </c>
      <c r="G390" s="7">
        <f t="shared" si="64"/>
        <v>8.9</v>
      </c>
      <c r="H390" s="15">
        <f t="shared" si="65"/>
        <v>10.9</v>
      </c>
      <c r="I390" s="11">
        <f>IFERROR(F390/SQRT(F390^2+U390), "X")</f>
        <v>0.15200201690536094</v>
      </c>
      <c r="J390" s="32">
        <f>IFERROR(SQRT((1-I390^2)/U390), "X")</f>
        <v>1.535373908134959E-2</v>
      </c>
      <c r="K390" s="32">
        <f t="shared" si="66"/>
        <v>65.13071472047578</v>
      </c>
      <c r="L390" s="8">
        <v>1</v>
      </c>
      <c r="M390" s="9">
        <v>0</v>
      </c>
      <c r="N390" s="8">
        <v>0</v>
      </c>
      <c r="O390" s="9">
        <v>0</v>
      </c>
      <c r="P390" s="9">
        <v>1</v>
      </c>
      <c r="Q390" s="9">
        <v>0</v>
      </c>
      <c r="R390" s="9">
        <v>0</v>
      </c>
      <c r="S390" s="8">
        <v>4155</v>
      </c>
      <c r="T390" s="9">
        <v>10</v>
      </c>
      <c r="U390" s="9">
        <f t="shared" si="67"/>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62"/>
        <v>0.10799999999999998</v>
      </c>
      <c r="AO390" s="41">
        <v>0.57999999999999996</v>
      </c>
      <c r="AP390" s="17">
        <v>0.42</v>
      </c>
      <c r="AQ390">
        <v>1</v>
      </c>
      <c r="AR390" s="39">
        <v>0</v>
      </c>
      <c r="AS390" t="s">
        <v>98</v>
      </c>
      <c r="AT390" s="39" t="s">
        <v>98</v>
      </c>
      <c r="AU390">
        <v>0</v>
      </c>
      <c r="AV390" s="17">
        <v>1</v>
      </c>
      <c r="AW390">
        <f t="shared" si="63"/>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28</v>
      </c>
      <c r="CZ390" s="33" t="s">
        <v>85</v>
      </c>
    </row>
    <row r="391" spans="1:104" x14ac:dyDescent="0.25">
      <c r="A391">
        <v>390</v>
      </c>
      <c r="B391">
        <v>24</v>
      </c>
      <c r="C391" s="24" t="s">
        <v>247</v>
      </c>
      <c r="D391" s="12">
        <v>10.6</v>
      </c>
      <c r="E391" s="13">
        <v>0.5</v>
      </c>
      <c r="F391" s="7">
        <f t="shared" si="68"/>
        <v>21.2</v>
      </c>
      <c r="G391" s="7">
        <f t="shared" si="64"/>
        <v>10.1</v>
      </c>
      <c r="H391" s="15">
        <f t="shared" si="65"/>
        <v>11.1</v>
      </c>
      <c r="I391" s="11">
        <f>IFERROR(F391/SQRT(F391^2+U391), "X")</f>
        <v>0.27304447275129468</v>
      </c>
      <c r="J391" s="32">
        <f>IFERROR(SQRT((1-I391^2)/U391), "X")</f>
        <v>1.2879456261853524E-2</v>
      </c>
      <c r="K391" s="32">
        <f t="shared" si="66"/>
        <v>77.643029307208252</v>
      </c>
      <c r="L391" s="8">
        <v>1</v>
      </c>
      <c r="M391" s="9">
        <v>0</v>
      </c>
      <c r="N391" s="8">
        <v>0</v>
      </c>
      <c r="O391" s="9">
        <v>0</v>
      </c>
      <c r="P391" s="9">
        <v>1</v>
      </c>
      <c r="Q391" s="9">
        <v>0</v>
      </c>
      <c r="R391" s="9">
        <v>0</v>
      </c>
      <c r="S391" s="8">
        <v>5590</v>
      </c>
      <c r="T391" s="9">
        <v>10</v>
      </c>
      <c r="U391" s="9">
        <f t="shared" si="67"/>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62"/>
        <v>0.10799999999999998</v>
      </c>
      <c r="AO391" s="41">
        <v>0.57999999999999996</v>
      </c>
      <c r="AP391" s="17">
        <v>0.42</v>
      </c>
      <c r="AQ391">
        <v>1</v>
      </c>
      <c r="AR391" s="39">
        <v>0</v>
      </c>
      <c r="AS391" t="s">
        <v>98</v>
      </c>
      <c r="AT391" s="39" t="s">
        <v>98</v>
      </c>
      <c r="AU391">
        <v>0</v>
      </c>
      <c r="AV391" s="17">
        <v>1</v>
      </c>
      <c r="AW391">
        <f t="shared" si="63"/>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28</v>
      </c>
      <c r="CZ391" s="33" t="s">
        <v>85</v>
      </c>
    </row>
    <row r="392" spans="1:104" x14ac:dyDescent="0.25">
      <c r="A392">
        <v>391</v>
      </c>
      <c r="B392">
        <v>24</v>
      </c>
      <c r="C392" s="24" t="s">
        <v>247</v>
      </c>
      <c r="D392" s="12">
        <v>16.899999999999999</v>
      </c>
      <c r="E392" s="13">
        <v>3</v>
      </c>
      <c r="F392" s="7">
        <f t="shared" si="68"/>
        <v>5.6333333333333329</v>
      </c>
      <c r="G392" s="7">
        <f t="shared" si="64"/>
        <v>13.899999999999999</v>
      </c>
      <c r="H392" s="15">
        <f t="shared" si="65"/>
        <v>19.899999999999999</v>
      </c>
      <c r="I392" s="11">
        <f>IFERROR(F392/SQRT(F392^2+U392), "X")</f>
        <v>0.24805751063781942</v>
      </c>
      <c r="J392" s="32">
        <f>IFERROR(SQRT((1-I392^2)/U392), "X")</f>
        <v>4.4033877628015285E-2</v>
      </c>
      <c r="K392" s="32">
        <f t="shared" si="66"/>
        <v>22.709787415219115</v>
      </c>
      <c r="L392" s="8">
        <v>1</v>
      </c>
      <c r="M392" s="9">
        <v>0</v>
      </c>
      <c r="N392" s="8">
        <v>0</v>
      </c>
      <c r="O392" s="9">
        <v>0</v>
      </c>
      <c r="P392" s="9">
        <v>1</v>
      </c>
      <c r="Q392" s="9">
        <v>0</v>
      </c>
      <c r="R392" s="9">
        <v>0</v>
      </c>
      <c r="S392" s="8">
        <v>493</v>
      </c>
      <c r="T392" s="9">
        <v>8</v>
      </c>
      <c r="U392" s="9">
        <f t="shared" si="67"/>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62"/>
        <v>0.127</v>
      </c>
      <c r="AO392" s="41">
        <v>0.16</v>
      </c>
      <c r="AP392" s="17">
        <v>0.84</v>
      </c>
      <c r="AQ392">
        <v>0</v>
      </c>
      <c r="AR392" s="39">
        <v>1</v>
      </c>
      <c r="AS392" t="s">
        <v>98</v>
      </c>
      <c r="AT392" s="39" t="s">
        <v>98</v>
      </c>
      <c r="AU392">
        <v>0</v>
      </c>
      <c r="AV392" s="17">
        <v>1</v>
      </c>
      <c r="AW392">
        <f t="shared" si="63"/>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28</v>
      </c>
      <c r="CZ392" s="33" t="s">
        <v>85</v>
      </c>
    </row>
    <row r="393" spans="1:104" s="50" customFormat="1" x14ac:dyDescent="0.25">
      <c r="A393" s="50">
        <v>392</v>
      </c>
      <c r="B393" s="50">
        <v>24</v>
      </c>
      <c r="C393" s="51" t="s">
        <v>247</v>
      </c>
      <c r="D393" s="52">
        <v>17.600000000000001</v>
      </c>
      <c r="E393" s="53">
        <v>1</v>
      </c>
      <c r="F393" s="54">
        <f t="shared" si="68"/>
        <v>17.600000000000001</v>
      </c>
      <c r="G393" s="54">
        <f t="shared" si="64"/>
        <v>16.600000000000001</v>
      </c>
      <c r="H393" s="55">
        <f t="shared" si="65"/>
        <v>18.600000000000001</v>
      </c>
      <c r="I393" s="56">
        <f>IFERROR(F393/SQRT(F393^2+U393), "X")</f>
        <v>0.5074849643669247</v>
      </c>
      <c r="J393" s="57">
        <f>IFERROR(SQRT((1-I393^2)/U393), "X")</f>
        <v>2.8834372975393447E-2</v>
      </c>
      <c r="K393" s="57">
        <f t="shared" si="66"/>
        <v>34.680830439884218</v>
      </c>
      <c r="L393" s="58">
        <v>1</v>
      </c>
      <c r="M393" s="59">
        <v>0</v>
      </c>
      <c r="N393" s="58">
        <v>0</v>
      </c>
      <c r="O393" s="59">
        <v>0</v>
      </c>
      <c r="P393" s="59">
        <v>1</v>
      </c>
      <c r="Q393" s="59">
        <v>0</v>
      </c>
      <c r="R393" s="59">
        <v>0</v>
      </c>
      <c r="S393" s="58">
        <v>903</v>
      </c>
      <c r="T393" s="59">
        <v>9</v>
      </c>
      <c r="U393" s="59">
        <f t="shared" si="67"/>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62"/>
        <v>0.127</v>
      </c>
      <c r="AO393" s="63">
        <v>0.16</v>
      </c>
      <c r="AP393" s="64">
        <v>0.84</v>
      </c>
      <c r="AQ393" s="50">
        <v>0</v>
      </c>
      <c r="AR393" s="65">
        <v>1</v>
      </c>
      <c r="AS393" s="50" t="s">
        <v>98</v>
      </c>
      <c r="AT393" s="65" t="s">
        <v>98</v>
      </c>
      <c r="AU393">
        <v>0</v>
      </c>
      <c r="AV393" s="64">
        <v>1</v>
      </c>
      <c r="AW393" s="50">
        <f t="shared" si="63"/>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28</v>
      </c>
      <c r="CU393" s="66"/>
      <c r="CZ393" s="33" t="s">
        <v>85</v>
      </c>
    </row>
    <row r="394" spans="1:104" x14ac:dyDescent="0.25">
      <c r="A394">
        <v>393</v>
      </c>
      <c r="B394">
        <v>25</v>
      </c>
      <c r="C394" s="24" t="s">
        <v>260</v>
      </c>
      <c r="D394" s="12">
        <v>8.61</v>
      </c>
      <c r="E394" s="13">
        <v>9.5899999999999999E-2</v>
      </c>
      <c r="F394" s="7">
        <f t="shared" si="68"/>
        <v>89.78102189781022</v>
      </c>
      <c r="G394" s="7">
        <f t="shared" si="64"/>
        <v>8.5140999999999991</v>
      </c>
      <c r="H394" s="15">
        <f t="shared" si="65"/>
        <v>8.7058999999999997</v>
      </c>
      <c r="I394" s="11">
        <f>IFERROR(F394/SQRT(F394^2+U394), "X")</f>
        <v>0.35823210569483238</v>
      </c>
      <c r="J394" s="32">
        <f>IFERROR(SQRT((1-I394^2)/U394), "X")</f>
        <v>3.9900649170887832E-3</v>
      </c>
      <c r="K394" s="32">
        <f t="shared" si="66"/>
        <v>250.62248880141439</v>
      </c>
      <c r="L394" s="8">
        <v>1</v>
      </c>
      <c r="M394" s="9">
        <v>0</v>
      </c>
      <c r="N394" s="8">
        <v>0</v>
      </c>
      <c r="O394" s="9">
        <v>0</v>
      </c>
      <c r="P394" s="9">
        <v>0</v>
      </c>
      <c r="Q394" s="9">
        <v>1</v>
      </c>
      <c r="R394" s="9">
        <v>0</v>
      </c>
      <c r="S394" s="8">
        <v>54759</v>
      </c>
      <c r="T394" s="9">
        <v>7</v>
      </c>
      <c r="U394" s="9">
        <f t="shared" si="67"/>
        <v>54751</v>
      </c>
      <c r="V394" s="9">
        <f>COUNTIF(B:B,B394)</f>
        <v>4</v>
      </c>
      <c r="W394" s="7">
        <v>8.5079999999999991</v>
      </c>
      <c r="X394" s="7">
        <f>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63"/>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37</v>
      </c>
      <c r="CZ394" s="33" t="s">
        <v>85</v>
      </c>
    </row>
    <row r="395" spans="1:104" x14ac:dyDescent="0.25">
      <c r="A395">
        <v>394</v>
      </c>
      <c r="B395">
        <v>25</v>
      </c>
      <c r="C395" s="24" t="s">
        <v>260</v>
      </c>
      <c r="D395" s="12">
        <v>7.11</v>
      </c>
      <c r="E395" s="13">
        <v>2.7</v>
      </c>
      <c r="F395" s="7">
        <f t="shared" si="68"/>
        <v>2.6333333333333333</v>
      </c>
      <c r="G395" s="7">
        <f t="shared" si="64"/>
        <v>4.41</v>
      </c>
      <c r="H395" s="15">
        <f t="shared" si="65"/>
        <v>9.81</v>
      </c>
      <c r="I395" s="11">
        <f>IFERROR(F395/SQRT(F395^2+U395), "X")</f>
        <v>1.1253362473406978E-2</v>
      </c>
      <c r="J395" s="32">
        <f>IFERROR(SQRT((1-I395^2)/U395), "X")</f>
        <v>4.2734287873697381E-3</v>
      </c>
      <c r="K395" s="32">
        <f t="shared" si="66"/>
        <v>234.00413339179383</v>
      </c>
      <c r="L395" s="8">
        <v>0</v>
      </c>
      <c r="M395" s="9">
        <v>1</v>
      </c>
      <c r="N395" s="8">
        <v>0</v>
      </c>
      <c r="O395" s="9">
        <v>0</v>
      </c>
      <c r="P395" s="9">
        <v>0</v>
      </c>
      <c r="Q395" s="9">
        <v>1</v>
      </c>
      <c r="R395" s="9">
        <v>0</v>
      </c>
      <c r="S395" s="8">
        <v>54759</v>
      </c>
      <c r="T395" s="9">
        <v>7</v>
      </c>
      <c r="U395" s="9">
        <f t="shared" si="67"/>
        <v>54751</v>
      </c>
      <c r="V395" s="9">
        <f>COUNTIF(B:B,B395)</f>
        <v>4</v>
      </c>
      <c r="W395" s="7">
        <v>8.5079999999999991</v>
      </c>
      <c r="X395" s="7">
        <f>BL395-W395-6</f>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63"/>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37</v>
      </c>
      <c r="CZ395" s="33" t="s">
        <v>85</v>
      </c>
    </row>
    <row r="396" spans="1:104" x14ac:dyDescent="0.25">
      <c r="A396">
        <v>395</v>
      </c>
      <c r="B396">
        <v>25</v>
      </c>
      <c r="C396" s="24" t="s">
        <v>260</v>
      </c>
      <c r="D396" s="12">
        <v>8.5299999999999994</v>
      </c>
      <c r="E396" s="13">
        <v>3.6</v>
      </c>
      <c r="F396" s="7">
        <f t="shared" si="68"/>
        <v>2.369444444444444</v>
      </c>
      <c r="G396" s="7">
        <f t="shared" si="64"/>
        <v>4.93</v>
      </c>
      <c r="H396" s="15">
        <f t="shared" si="65"/>
        <v>12.129999999999999</v>
      </c>
      <c r="I396" s="11">
        <f>IFERROR(F396/SQRT(F396^2+U396), "X")</f>
        <v>1.0125774162546355E-2</v>
      </c>
      <c r="J396" s="32">
        <f>IFERROR(SQRT((1-I396^2)/U396), "X")</f>
        <v>4.2734803030676297E-3</v>
      </c>
      <c r="K396" s="32">
        <f t="shared" si="66"/>
        <v>234.00131253259099</v>
      </c>
      <c r="L396" s="8">
        <v>0</v>
      </c>
      <c r="M396" s="9">
        <v>1</v>
      </c>
      <c r="N396" s="8">
        <v>0</v>
      </c>
      <c r="O396" s="9">
        <v>0</v>
      </c>
      <c r="P396" s="9">
        <v>0</v>
      </c>
      <c r="Q396" s="9">
        <v>1</v>
      </c>
      <c r="R396" s="9">
        <v>0</v>
      </c>
      <c r="S396" s="8">
        <v>54759</v>
      </c>
      <c r="T396" s="9">
        <v>7</v>
      </c>
      <c r="U396" s="9">
        <f t="shared" si="67"/>
        <v>54751</v>
      </c>
      <c r="V396" s="9">
        <f>COUNTIF(B:B,B396)</f>
        <v>4</v>
      </c>
      <c r="W396" s="7">
        <v>8.5079999999999991</v>
      </c>
      <c r="X396" s="7">
        <f>BL396-W396-6</f>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63"/>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37</v>
      </c>
      <c r="CZ396" s="33" t="s">
        <v>85</v>
      </c>
    </row>
    <row r="397" spans="1:104" s="50" customFormat="1" x14ac:dyDescent="0.25">
      <c r="A397" s="50">
        <v>396</v>
      </c>
      <c r="B397" s="50">
        <v>25</v>
      </c>
      <c r="C397" s="51" t="s">
        <v>260</v>
      </c>
      <c r="D397" s="52">
        <v>4.4000000000000004</v>
      </c>
      <c r="E397" s="53">
        <v>0.28999999999999998</v>
      </c>
      <c r="F397" s="54">
        <f t="shared" si="68"/>
        <v>15.17241379310345</v>
      </c>
      <c r="G397" s="54">
        <f t="shared" si="64"/>
        <v>4.1100000000000003</v>
      </c>
      <c r="H397" s="55">
        <f t="shared" si="65"/>
        <v>4.6900000000000004</v>
      </c>
      <c r="I397" s="56">
        <f>IFERROR(F397/SQRT(F397^2+U397), "X")</f>
        <v>0.10967410775251542</v>
      </c>
      <c r="J397" s="57">
        <f>IFERROR(SQRT((1-I397^2)/U397), "X")</f>
        <v>7.2285207382339692E-3</v>
      </c>
      <c r="K397" s="57">
        <f t="shared" si="66"/>
        <v>138.34089106373847</v>
      </c>
      <c r="L397" s="58">
        <v>0</v>
      </c>
      <c r="M397" s="59">
        <v>1</v>
      </c>
      <c r="N397" s="58">
        <v>0</v>
      </c>
      <c r="O397" s="59">
        <v>0</v>
      </c>
      <c r="P397" s="59">
        <v>0</v>
      </c>
      <c r="Q397" s="59">
        <v>1</v>
      </c>
      <c r="R397" s="59">
        <v>0</v>
      </c>
      <c r="S397" s="58">
        <v>18912</v>
      </c>
      <c r="T397" s="59">
        <v>3</v>
      </c>
      <c r="U397" s="59">
        <f t="shared" si="67"/>
        <v>18908</v>
      </c>
      <c r="V397" s="59">
        <f>COUNTIF(B:B,B397)</f>
        <v>4</v>
      </c>
      <c r="W397" s="54">
        <v>8.5079999999999991</v>
      </c>
      <c r="X397" s="54">
        <f>BL397-W397-6</f>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63"/>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37</v>
      </c>
      <c r="CU397" s="66"/>
      <c r="CZ397" s="33" t="s">
        <v>85</v>
      </c>
    </row>
    <row r="398" spans="1:104" x14ac:dyDescent="0.25">
      <c r="A398">
        <v>397</v>
      </c>
      <c r="B398">
        <v>26</v>
      </c>
      <c r="C398" s="24" t="s">
        <v>261</v>
      </c>
      <c r="D398" s="12">
        <v>14.5</v>
      </c>
      <c r="E398" s="13">
        <v>0.41699999999999998</v>
      </c>
      <c r="F398" s="7">
        <f t="shared" si="68"/>
        <v>34.772182254196643</v>
      </c>
      <c r="G398" s="7">
        <f t="shared" si="64"/>
        <v>14.083</v>
      </c>
      <c r="H398" s="15">
        <f t="shared" si="65"/>
        <v>14.917</v>
      </c>
      <c r="I398" s="11">
        <f>IFERROR(F398/SQRT(F398^2+U398), "X")</f>
        <v>7.755581398730077E-2</v>
      </c>
      <c r="J398" s="32">
        <f>IFERROR(SQRT((1-I398^2)/U398), "X")</f>
        <v>2.2303982367382355E-3</v>
      </c>
      <c r="K398" s="32">
        <f t="shared" si="66"/>
        <v>448.35042618326918</v>
      </c>
      <c r="L398" s="8">
        <v>0</v>
      </c>
      <c r="M398" s="9">
        <v>1</v>
      </c>
      <c r="N398" s="8">
        <v>0</v>
      </c>
      <c r="O398" s="9">
        <v>0</v>
      </c>
      <c r="P398" s="9">
        <v>0</v>
      </c>
      <c r="Q398" s="9">
        <v>1</v>
      </c>
      <c r="R398" s="9">
        <v>0</v>
      </c>
      <c r="S398" s="8">
        <v>199833</v>
      </c>
      <c r="T398" s="9">
        <v>23</v>
      </c>
      <c r="U398" s="9">
        <f t="shared" si="67"/>
        <v>199809</v>
      </c>
      <c r="V398" s="9">
        <f>COUNTIF(B:B,B398)</f>
        <v>12</v>
      </c>
      <c r="W398" s="7">
        <v>7.2</v>
      </c>
      <c r="X398" s="7">
        <f>BL398-W398-6</f>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31</v>
      </c>
      <c r="CZ398" s="33" t="s">
        <v>85</v>
      </c>
    </row>
    <row r="399" spans="1:104" x14ac:dyDescent="0.25">
      <c r="A399">
        <v>398</v>
      </c>
      <c r="B399">
        <v>26</v>
      </c>
      <c r="C399" s="24" t="s">
        <v>261</v>
      </c>
      <c r="D399" s="12">
        <v>15.1</v>
      </c>
      <c r="E399" s="13">
        <v>0.47299999999999998</v>
      </c>
      <c r="F399" s="7">
        <f t="shared" si="68"/>
        <v>31.923890063424949</v>
      </c>
      <c r="G399" s="7">
        <f t="shared" si="64"/>
        <v>14.626999999999999</v>
      </c>
      <c r="H399" s="15">
        <f t="shared" si="65"/>
        <v>15.573</v>
      </c>
      <c r="I399" s="11">
        <f>IFERROR(F399/SQRT(F399^2+U399), "X")</f>
        <v>7.1236656764881751E-2</v>
      </c>
      <c r="J399" s="32">
        <f>IFERROR(SQRT((1-I399^2)/U399), "X")</f>
        <v>2.2314528907145079E-3</v>
      </c>
      <c r="K399" s="32">
        <f t="shared" si="66"/>
        <v>448.13852183982317</v>
      </c>
      <c r="L399" s="8">
        <v>0</v>
      </c>
      <c r="M399" s="9">
        <v>1</v>
      </c>
      <c r="N399" s="8">
        <v>0</v>
      </c>
      <c r="O399" s="9">
        <v>0</v>
      </c>
      <c r="P399" s="9">
        <v>0</v>
      </c>
      <c r="Q399" s="9">
        <v>1</v>
      </c>
      <c r="R399" s="9">
        <v>0</v>
      </c>
      <c r="S399" s="8">
        <v>199833</v>
      </c>
      <c r="T399" s="9">
        <v>23</v>
      </c>
      <c r="U399" s="9">
        <f t="shared" si="67"/>
        <v>199809</v>
      </c>
      <c r="V399" s="9">
        <f>COUNTIF(B:B,B399)</f>
        <v>12</v>
      </c>
      <c r="W399" s="7">
        <v>7.2</v>
      </c>
      <c r="X399" s="7">
        <f>BL399-W399-6</f>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31</v>
      </c>
      <c r="CZ399" s="33" t="s">
        <v>85</v>
      </c>
    </row>
    <row r="400" spans="1:104" x14ac:dyDescent="0.25">
      <c r="A400">
        <v>399</v>
      </c>
      <c r="B400">
        <v>26</v>
      </c>
      <c r="C400" s="24" t="s">
        <v>261</v>
      </c>
      <c r="D400" s="12">
        <v>14.9</v>
      </c>
      <c r="E400" s="13">
        <v>0.54700000000000004</v>
      </c>
      <c r="F400" s="7">
        <f t="shared" si="68"/>
        <v>27.239488117001827</v>
      </c>
      <c r="G400" s="7">
        <f t="shared" si="64"/>
        <v>14.353</v>
      </c>
      <c r="H400" s="15">
        <f t="shared" si="65"/>
        <v>15.447000000000001</v>
      </c>
      <c r="I400" s="11">
        <f>IFERROR(F400/SQRT(F400^2+U400), "X")</f>
        <v>6.0825619003027735E-2</v>
      </c>
      <c r="J400" s="32">
        <f>IFERROR(SQRT((1-I400^2)/U400), "X")</f>
        <v>2.2329942009836358E-3</v>
      </c>
      <c r="K400" s="32">
        <f t="shared" si="66"/>
        <v>447.82919703038152</v>
      </c>
      <c r="L400" s="8">
        <v>0</v>
      </c>
      <c r="M400" s="9">
        <v>1</v>
      </c>
      <c r="N400" s="8">
        <v>0</v>
      </c>
      <c r="O400" s="9">
        <v>0</v>
      </c>
      <c r="P400" s="9">
        <v>0</v>
      </c>
      <c r="Q400" s="9">
        <v>1</v>
      </c>
      <c r="R400" s="9">
        <v>0</v>
      </c>
      <c r="S400" s="8">
        <v>199833</v>
      </c>
      <c r="T400" s="9">
        <v>23</v>
      </c>
      <c r="U400" s="9">
        <f t="shared" si="67"/>
        <v>199809</v>
      </c>
      <c r="V400" s="9">
        <f>COUNTIF(B:B,B400)</f>
        <v>12</v>
      </c>
      <c r="W400" s="7">
        <v>7.2</v>
      </c>
      <c r="X400" s="7">
        <f>BL400-W400-6</f>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31</v>
      </c>
      <c r="CZ400" s="33" t="s">
        <v>85</v>
      </c>
    </row>
    <row r="401" spans="1:104" x14ac:dyDescent="0.25">
      <c r="A401">
        <v>400</v>
      </c>
      <c r="B401">
        <v>26</v>
      </c>
      <c r="C401" s="24" t="s">
        <v>261</v>
      </c>
      <c r="D401" s="12">
        <v>16.100000000000001</v>
      </c>
      <c r="E401" s="13">
        <v>0.625</v>
      </c>
      <c r="F401" s="7">
        <f t="shared" si="68"/>
        <v>25.76</v>
      </c>
      <c r="G401" s="7">
        <f t="shared" si="64"/>
        <v>15.475000000000001</v>
      </c>
      <c r="H401" s="15">
        <f t="shared" si="65"/>
        <v>16.725000000000001</v>
      </c>
      <c r="I401" s="11">
        <f>IFERROR(F401/SQRT(F401^2+U401), "X")</f>
        <v>5.7533178976614648E-2</v>
      </c>
      <c r="J401" s="32">
        <f>IFERROR(SQRT((1-I401^2)/U401), "X")</f>
        <v>2.2334308608934253E-3</v>
      </c>
      <c r="K401" s="32">
        <f t="shared" si="66"/>
        <v>447.7416415746921</v>
      </c>
      <c r="L401" s="8">
        <v>0</v>
      </c>
      <c r="M401" s="9">
        <v>1</v>
      </c>
      <c r="N401" s="8">
        <v>0</v>
      </c>
      <c r="O401" s="9">
        <v>0</v>
      </c>
      <c r="P401" s="9">
        <v>0</v>
      </c>
      <c r="Q401" s="9">
        <v>1</v>
      </c>
      <c r="R401" s="9">
        <v>0</v>
      </c>
      <c r="S401" s="8">
        <v>199833</v>
      </c>
      <c r="T401" s="9">
        <v>23</v>
      </c>
      <c r="U401" s="9">
        <f t="shared" si="67"/>
        <v>199809</v>
      </c>
      <c r="V401" s="9">
        <f>COUNTIF(B:B,B401)</f>
        <v>12</v>
      </c>
      <c r="W401" s="7">
        <v>7.2</v>
      </c>
      <c r="X401" s="7">
        <f>BL401-W401-6</f>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31</v>
      </c>
      <c r="CZ401" s="33" t="s">
        <v>85</v>
      </c>
    </row>
    <row r="402" spans="1:104" x14ac:dyDescent="0.25">
      <c r="A402">
        <v>401</v>
      </c>
      <c r="B402">
        <v>26</v>
      </c>
      <c r="C402" s="24" t="s">
        <v>261</v>
      </c>
      <c r="D402" s="12">
        <v>12</v>
      </c>
      <c r="E402" s="13">
        <v>0.64800000000000002</v>
      </c>
      <c r="F402" s="7">
        <f t="shared" si="68"/>
        <v>18.518518518518519</v>
      </c>
      <c r="G402" s="7">
        <f t="shared" si="64"/>
        <v>11.352</v>
      </c>
      <c r="H402" s="15">
        <f t="shared" si="65"/>
        <v>12.648</v>
      </c>
      <c r="I402" s="11">
        <f>IFERROR(F402/SQRT(F402^2+U402), "X")</f>
        <v>5.5153261715128153E-2</v>
      </c>
      <c r="J402" s="32">
        <f>IFERROR(SQRT((1-I402^2)/U402), "X")</f>
        <v>2.9782761326169198E-3</v>
      </c>
      <c r="K402" s="32">
        <f t="shared" si="66"/>
        <v>335.76470262390706</v>
      </c>
      <c r="L402" s="8">
        <v>0</v>
      </c>
      <c r="M402" s="9">
        <v>1</v>
      </c>
      <c r="N402" s="8">
        <v>0</v>
      </c>
      <c r="O402" s="9">
        <v>0</v>
      </c>
      <c r="P402" s="9">
        <v>0</v>
      </c>
      <c r="Q402" s="9">
        <v>1</v>
      </c>
      <c r="R402" s="9">
        <v>0</v>
      </c>
      <c r="S402" s="8">
        <v>112419</v>
      </c>
      <c r="T402" s="9">
        <v>23</v>
      </c>
      <c r="U402" s="9">
        <f t="shared" si="67"/>
        <v>112395</v>
      </c>
      <c r="V402" s="9">
        <f>COUNTIF(B:B,B402)</f>
        <v>12</v>
      </c>
      <c r="W402" s="7">
        <v>7.2</v>
      </c>
      <c r="X402" s="7">
        <f>BL402-W402-6</f>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31</v>
      </c>
      <c r="CZ402" s="33" t="s">
        <v>85</v>
      </c>
    </row>
    <row r="403" spans="1:104" x14ac:dyDescent="0.25">
      <c r="A403">
        <v>402</v>
      </c>
      <c r="B403">
        <v>26</v>
      </c>
      <c r="C403" s="24" t="s">
        <v>261</v>
      </c>
      <c r="D403" s="12">
        <v>12.8</v>
      </c>
      <c r="E403" s="13">
        <v>0.747</v>
      </c>
      <c r="F403" s="7">
        <f t="shared" si="68"/>
        <v>17.13520749665328</v>
      </c>
      <c r="G403" s="7">
        <f t="shared" si="64"/>
        <v>12.053000000000001</v>
      </c>
      <c r="H403" s="15">
        <f t="shared" si="65"/>
        <v>13.547000000000001</v>
      </c>
      <c r="I403" s="11">
        <f>IFERROR(F403/SQRT(F403^2+U403), "X")</f>
        <v>5.1044546129633404E-2</v>
      </c>
      <c r="J403" s="32">
        <f>IFERROR(SQRT((1-I403^2)/U403), "X")</f>
        <v>2.9789278092840748E-3</v>
      </c>
      <c r="K403" s="32">
        <f t="shared" si="66"/>
        <v>335.69125001398737</v>
      </c>
      <c r="L403" s="8">
        <v>0</v>
      </c>
      <c r="M403" s="9">
        <v>1</v>
      </c>
      <c r="N403" s="8">
        <v>0</v>
      </c>
      <c r="O403" s="9">
        <v>0</v>
      </c>
      <c r="P403" s="9">
        <v>0</v>
      </c>
      <c r="Q403" s="9">
        <v>1</v>
      </c>
      <c r="R403" s="9">
        <v>0</v>
      </c>
      <c r="S403" s="8">
        <v>112419</v>
      </c>
      <c r="T403" s="9">
        <v>23</v>
      </c>
      <c r="U403" s="9">
        <f t="shared" si="67"/>
        <v>112395</v>
      </c>
      <c r="V403" s="9">
        <f>COUNTIF(B:B,B403)</f>
        <v>12</v>
      </c>
      <c r="W403" s="7">
        <v>7.2</v>
      </c>
      <c r="X403" s="7">
        <f>BL403-W403-6</f>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31</v>
      </c>
      <c r="CZ403" s="33" t="s">
        <v>85</v>
      </c>
    </row>
    <row r="404" spans="1:104" x14ac:dyDescent="0.25">
      <c r="A404">
        <v>403</v>
      </c>
      <c r="B404">
        <v>26</v>
      </c>
      <c r="C404" s="24" t="s">
        <v>261</v>
      </c>
      <c r="D404" s="12">
        <v>16.7</v>
      </c>
      <c r="E404" s="13">
        <v>0.61</v>
      </c>
      <c r="F404" s="7">
        <f t="shared" si="68"/>
        <v>27.377049180327869</v>
      </c>
      <c r="G404" s="7">
        <f t="shared" si="64"/>
        <v>16.09</v>
      </c>
      <c r="H404" s="15">
        <f t="shared" si="65"/>
        <v>17.309999999999999</v>
      </c>
      <c r="I404" s="11">
        <f>IFERROR(F404/SQRT(F404^2+U404), "X")</f>
        <v>9.2214950598948575E-2</v>
      </c>
      <c r="J404" s="32">
        <f>IFERROR(SQRT((1-I404^2)/U404), "X")</f>
        <v>3.3683305308597985E-3</v>
      </c>
      <c r="K404" s="32">
        <f t="shared" si="66"/>
        <v>296.88297832954669</v>
      </c>
      <c r="L404" s="8">
        <v>0</v>
      </c>
      <c r="M404" s="9">
        <v>1</v>
      </c>
      <c r="N404" s="8">
        <v>0</v>
      </c>
      <c r="O404" s="9">
        <v>0</v>
      </c>
      <c r="P404" s="9">
        <v>0</v>
      </c>
      <c r="Q404" s="9">
        <v>1</v>
      </c>
      <c r="R404" s="9">
        <v>0</v>
      </c>
      <c r="S404" s="8">
        <v>87414</v>
      </c>
      <c r="T404" s="9">
        <v>23</v>
      </c>
      <c r="U404" s="9">
        <f t="shared" si="67"/>
        <v>87390</v>
      </c>
      <c r="V404" s="9">
        <f>COUNTIF(B:B,B404)</f>
        <v>12</v>
      </c>
      <c r="W404" s="7">
        <v>7.2</v>
      </c>
      <c r="X404" s="7">
        <f>BL404-W404-6</f>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31</v>
      </c>
      <c r="CZ404" s="33" t="s">
        <v>85</v>
      </c>
    </row>
    <row r="405" spans="1:104" x14ac:dyDescent="0.25">
      <c r="A405">
        <v>404</v>
      </c>
      <c r="B405">
        <v>26</v>
      </c>
      <c r="C405" s="24" t="s">
        <v>261</v>
      </c>
      <c r="D405" s="12">
        <v>16.399999999999999</v>
      </c>
      <c r="E405" s="13">
        <v>0.65200000000000002</v>
      </c>
      <c r="F405" s="7">
        <f t="shared" si="68"/>
        <v>25.153374233128833</v>
      </c>
      <c r="G405" s="7">
        <f t="shared" si="64"/>
        <v>15.747999999999999</v>
      </c>
      <c r="H405" s="15">
        <f t="shared" si="65"/>
        <v>17.052</v>
      </c>
      <c r="I405" s="11">
        <f>IFERROR(F405/SQRT(F405^2+U405), "X")</f>
        <v>8.4781076855170251E-2</v>
      </c>
      <c r="J405" s="32">
        <f>IFERROR(SQRT((1-I405^2)/U405), "X")</f>
        <v>3.3705647627787199E-3</v>
      </c>
      <c r="K405" s="32">
        <f t="shared" si="66"/>
        <v>296.68618477325805</v>
      </c>
      <c r="L405" s="8">
        <v>0</v>
      </c>
      <c r="M405" s="9">
        <v>1</v>
      </c>
      <c r="N405" s="8">
        <v>0</v>
      </c>
      <c r="O405" s="9">
        <v>0</v>
      </c>
      <c r="P405" s="9">
        <v>0</v>
      </c>
      <c r="Q405" s="9">
        <v>1</v>
      </c>
      <c r="R405" s="9">
        <v>0</v>
      </c>
      <c r="S405" s="8">
        <v>87414</v>
      </c>
      <c r="T405" s="9">
        <v>23</v>
      </c>
      <c r="U405" s="9">
        <f t="shared" si="67"/>
        <v>87390</v>
      </c>
      <c r="V405" s="9">
        <f>COUNTIF(B:B,B405)</f>
        <v>12</v>
      </c>
      <c r="W405" s="7">
        <v>7.2</v>
      </c>
      <c r="X405" s="7">
        <f>BL405-W405-6</f>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31</v>
      </c>
      <c r="CZ405" s="33" t="s">
        <v>85</v>
      </c>
    </row>
    <row r="406" spans="1:104" x14ac:dyDescent="0.25">
      <c r="A406">
        <v>405</v>
      </c>
      <c r="B406">
        <v>26</v>
      </c>
      <c r="C406" s="24" t="s">
        <v>261</v>
      </c>
      <c r="D406" s="12">
        <v>14.6</v>
      </c>
      <c r="E406" s="13">
        <v>0.60099999999999998</v>
      </c>
      <c r="F406" s="7">
        <f t="shared" si="68"/>
        <v>24.292845257903494</v>
      </c>
      <c r="G406" s="7">
        <f t="shared" si="64"/>
        <v>13.998999999999999</v>
      </c>
      <c r="H406" s="15">
        <f t="shared" si="65"/>
        <v>15.201000000000001</v>
      </c>
      <c r="I406" s="11">
        <f>IFERROR(F406/SQRT(F406^2+U406), "X")</f>
        <v>6.5918282922566435E-2</v>
      </c>
      <c r="J406" s="32">
        <f>IFERROR(SQRT((1-I406^2)/U406), "X")</f>
        <v>2.7134854819494815E-3</v>
      </c>
      <c r="K406" s="32">
        <f t="shared" si="66"/>
        <v>368.52970345784132</v>
      </c>
      <c r="L406" s="8">
        <v>0</v>
      </c>
      <c r="M406" s="9">
        <v>1</v>
      </c>
      <c r="N406" s="8">
        <v>0</v>
      </c>
      <c r="O406" s="9">
        <v>0</v>
      </c>
      <c r="P406" s="9">
        <v>0</v>
      </c>
      <c r="Q406" s="9">
        <v>1</v>
      </c>
      <c r="R406" s="9">
        <v>0</v>
      </c>
      <c r="S406" s="8">
        <v>135248</v>
      </c>
      <c r="T406" s="9">
        <v>23</v>
      </c>
      <c r="U406" s="9">
        <f t="shared" si="67"/>
        <v>135224</v>
      </c>
      <c r="V406" s="9">
        <f>COUNTIF(B:B,B406)</f>
        <v>12</v>
      </c>
      <c r="W406" s="7">
        <v>7.2</v>
      </c>
      <c r="X406" s="7">
        <f>BL406-W406-6</f>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31</v>
      </c>
      <c r="CZ406" s="33" t="s">
        <v>85</v>
      </c>
    </row>
    <row r="407" spans="1:104" x14ac:dyDescent="0.25">
      <c r="A407">
        <v>406</v>
      </c>
      <c r="B407">
        <v>26</v>
      </c>
      <c r="C407" s="24" t="s">
        <v>261</v>
      </c>
      <c r="D407" s="12">
        <v>15.8</v>
      </c>
      <c r="E407" s="13">
        <v>0.627</v>
      </c>
      <c r="F407" s="7">
        <f t="shared" si="68"/>
        <v>25.199362041467307</v>
      </c>
      <c r="G407" s="7">
        <f t="shared" si="64"/>
        <v>15.173</v>
      </c>
      <c r="H407" s="15">
        <f t="shared" si="65"/>
        <v>16.427</v>
      </c>
      <c r="I407" s="11">
        <f>IFERROR(F407/SQRT(F407^2+U407), "X")</f>
        <v>6.8366811670725114E-2</v>
      </c>
      <c r="J407" s="32">
        <f>IFERROR(SQRT((1-I407^2)/U407), "X")</f>
        <v>2.7130373998445981E-3</v>
      </c>
      <c r="K407" s="32">
        <f t="shared" si="66"/>
        <v>368.59056939549731</v>
      </c>
      <c r="L407" s="8">
        <v>0</v>
      </c>
      <c r="M407" s="9">
        <v>1</v>
      </c>
      <c r="N407" s="8">
        <v>0</v>
      </c>
      <c r="O407" s="9">
        <v>0</v>
      </c>
      <c r="P407" s="9">
        <v>0</v>
      </c>
      <c r="Q407" s="9">
        <v>1</v>
      </c>
      <c r="R407" s="9">
        <v>0</v>
      </c>
      <c r="S407" s="8">
        <v>135248</v>
      </c>
      <c r="T407" s="9">
        <v>23</v>
      </c>
      <c r="U407" s="9">
        <f t="shared" si="67"/>
        <v>135224</v>
      </c>
      <c r="V407" s="9">
        <f>COUNTIF(B:B,B407)</f>
        <v>12</v>
      </c>
      <c r="W407" s="7">
        <v>7.2</v>
      </c>
      <c r="X407" s="7">
        <f>BL407-W407-6</f>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31</v>
      </c>
      <c r="CZ407" s="33" t="s">
        <v>85</v>
      </c>
    </row>
    <row r="408" spans="1:104" x14ac:dyDescent="0.25">
      <c r="A408">
        <v>407</v>
      </c>
      <c r="B408">
        <v>26</v>
      </c>
      <c r="C408" s="24" t="s">
        <v>261</v>
      </c>
      <c r="D408" s="12">
        <v>14.1</v>
      </c>
      <c r="E408" s="13">
        <v>0.57799999999999996</v>
      </c>
      <c r="F408" s="7">
        <f t="shared" si="68"/>
        <v>24.394463667820069</v>
      </c>
      <c r="G408" s="7">
        <f t="shared" si="64"/>
        <v>13.522</v>
      </c>
      <c r="H408" s="15">
        <f t="shared" si="65"/>
        <v>14.677999999999999</v>
      </c>
      <c r="I408" s="11">
        <f>IFERROR(F408/SQRT(F408^2+U408), "X")</f>
        <v>9.5568279478523185E-2</v>
      </c>
      <c r="J408" s="32">
        <f>IFERROR(SQRT((1-I408^2)/U408), "X")</f>
        <v>3.9176216694032911E-3</v>
      </c>
      <c r="K408" s="32">
        <f t="shared" si="66"/>
        <v>255.25690951988074</v>
      </c>
      <c r="L408" s="8">
        <v>0</v>
      </c>
      <c r="M408" s="9">
        <v>1</v>
      </c>
      <c r="N408" s="8">
        <v>0</v>
      </c>
      <c r="O408" s="9">
        <v>0</v>
      </c>
      <c r="P408" s="9">
        <v>0</v>
      </c>
      <c r="Q408" s="9">
        <v>1</v>
      </c>
      <c r="R408" s="9">
        <v>0</v>
      </c>
      <c r="S408" s="8">
        <v>64585</v>
      </c>
      <c r="T408" s="9">
        <v>23</v>
      </c>
      <c r="U408" s="9">
        <f t="shared" si="67"/>
        <v>64561</v>
      </c>
      <c r="V408" s="9">
        <f>COUNTIF(B:B,B408)</f>
        <v>12</v>
      </c>
      <c r="W408" s="7">
        <v>7.2</v>
      </c>
      <c r="X408" s="7">
        <f>BL408-W408-6</f>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31</v>
      </c>
      <c r="CZ408" s="33" t="s">
        <v>85</v>
      </c>
    </row>
    <row r="409" spans="1:104" x14ac:dyDescent="0.25">
      <c r="A409">
        <v>408</v>
      </c>
      <c r="B409" s="50">
        <v>26</v>
      </c>
      <c r="C409" s="51" t="s">
        <v>261</v>
      </c>
      <c r="D409" s="52">
        <v>16.3</v>
      </c>
      <c r="E409" s="53">
        <v>0.71099999999999997</v>
      </c>
      <c r="F409" s="54">
        <f t="shared" si="68"/>
        <v>22.925457102672294</v>
      </c>
      <c r="G409" s="54">
        <f t="shared" si="64"/>
        <v>15.589</v>
      </c>
      <c r="H409" s="55">
        <f t="shared" si="65"/>
        <v>17.010999999999999</v>
      </c>
      <c r="I409" s="56">
        <f>IFERROR(F409/SQRT(F409^2+U409), "X")</f>
        <v>8.986121557159743E-2</v>
      </c>
      <c r="J409" s="57">
        <f>IFERROR(SQRT((1-I409^2)/U409), "X")</f>
        <v>3.9197131454850164E-3</v>
      </c>
      <c r="K409" s="57">
        <f t="shared" si="66"/>
        <v>255.12070982843881</v>
      </c>
      <c r="L409" s="58">
        <v>0</v>
      </c>
      <c r="M409" s="59">
        <v>1</v>
      </c>
      <c r="N409" s="58">
        <v>0</v>
      </c>
      <c r="O409" s="59">
        <v>0</v>
      </c>
      <c r="P409" s="59">
        <v>0</v>
      </c>
      <c r="Q409" s="59">
        <v>1</v>
      </c>
      <c r="R409" s="59">
        <v>0</v>
      </c>
      <c r="S409" s="58">
        <v>64585</v>
      </c>
      <c r="T409" s="59">
        <v>23</v>
      </c>
      <c r="U409" s="59">
        <f t="shared" si="67"/>
        <v>64561</v>
      </c>
      <c r="V409" s="59">
        <f>COUNTIF(B:B,B409)</f>
        <v>12</v>
      </c>
      <c r="W409" s="54">
        <v>7.2</v>
      </c>
      <c r="X409" s="54">
        <f>BL409-W409-6</f>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31</v>
      </c>
      <c r="CZ409" s="33" t="s">
        <v>85</v>
      </c>
    </row>
    <row r="410" spans="1:104" x14ac:dyDescent="0.25">
      <c r="A410">
        <v>409</v>
      </c>
      <c r="B410">
        <v>27</v>
      </c>
      <c r="C410" s="24" t="s">
        <v>490</v>
      </c>
      <c r="D410" s="12">
        <v>4.5999999999999996</v>
      </c>
      <c r="E410" s="13">
        <f t="shared" ref="E410:E417" si="69">D410/F410</f>
        <v>0.13855421686746985</v>
      </c>
      <c r="F410" s="7">
        <v>33.200000000000003</v>
      </c>
      <c r="G410" s="7">
        <f t="shared" si="64"/>
        <v>4.4614457831325298</v>
      </c>
      <c r="H410" s="15">
        <f t="shared" si="65"/>
        <v>4.7385542168674695</v>
      </c>
      <c r="I410" s="11">
        <f>IFERROR(F410/SQRT(F410^2+U410), "X")</f>
        <v>0.3293553550615026</v>
      </c>
      <c r="J410" s="32">
        <f>IFERROR(SQRT((1-I410^2)/U410), "X")</f>
        <v>9.9203420199247758E-3</v>
      </c>
      <c r="K410" s="32">
        <f t="shared" si="66"/>
        <v>100.80297614654044</v>
      </c>
      <c r="L410" s="8">
        <v>0</v>
      </c>
      <c r="M410" s="9">
        <v>1</v>
      </c>
      <c r="N410" s="8">
        <v>0</v>
      </c>
      <c r="O410" s="9">
        <v>0</v>
      </c>
      <c r="P410" s="9">
        <v>0</v>
      </c>
      <c r="Q410" s="9">
        <v>1</v>
      </c>
      <c r="R410" s="9">
        <v>0</v>
      </c>
      <c r="S410" s="8">
        <v>9065</v>
      </c>
      <c r="T410" s="9">
        <v>5</v>
      </c>
      <c r="U410" s="9">
        <f t="shared" si="67"/>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27</v>
      </c>
      <c r="CZ410" s="33" t="s">
        <v>85</v>
      </c>
    </row>
    <row r="411" spans="1:104" x14ac:dyDescent="0.25">
      <c r="A411">
        <v>410</v>
      </c>
      <c r="B411">
        <v>27</v>
      </c>
      <c r="C411" s="24" t="s">
        <v>490</v>
      </c>
      <c r="D411" s="12">
        <v>5.3</v>
      </c>
      <c r="E411" s="13">
        <f t="shared" si="69"/>
        <v>0.2264957264957265</v>
      </c>
      <c r="F411" s="7">
        <v>23.4</v>
      </c>
      <c r="G411" s="7">
        <f t="shared" si="64"/>
        <v>5.0735042735042732</v>
      </c>
      <c r="H411" s="15">
        <f t="shared" si="65"/>
        <v>5.5264957264957264</v>
      </c>
      <c r="I411" s="11">
        <f>IFERROR(F411/SQRT(F411^2+U411), "X")</f>
        <v>0.38591799382353975</v>
      </c>
      <c r="J411" s="32">
        <f>IFERROR(SQRT((1-I411^2)/U411), "X")</f>
        <v>1.6492221958270933E-2</v>
      </c>
      <c r="K411" s="32">
        <f t="shared" si="66"/>
        <v>60.634643562900564</v>
      </c>
      <c r="L411" s="8">
        <v>0</v>
      </c>
      <c r="M411" s="9">
        <v>1</v>
      </c>
      <c r="N411" s="8">
        <v>0</v>
      </c>
      <c r="O411" s="9">
        <v>0</v>
      </c>
      <c r="P411" s="9">
        <v>0</v>
      </c>
      <c r="Q411" s="9">
        <v>1</v>
      </c>
      <c r="R411" s="9">
        <v>0</v>
      </c>
      <c r="S411" s="8">
        <v>3135</v>
      </c>
      <c r="T411" s="9">
        <v>5</v>
      </c>
      <c r="U411" s="9">
        <f t="shared" si="67"/>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27</v>
      </c>
      <c r="CZ411" s="33" t="s">
        <v>85</v>
      </c>
    </row>
    <row r="412" spans="1:104" x14ac:dyDescent="0.25">
      <c r="A412">
        <v>411</v>
      </c>
      <c r="B412">
        <v>27</v>
      </c>
      <c r="C412" s="24" t="s">
        <v>490</v>
      </c>
      <c r="D412" s="12">
        <v>3.6</v>
      </c>
      <c r="E412" s="13">
        <f t="shared" si="69"/>
        <v>6.4285714285714293E-2</v>
      </c>
      <c r="F412" s="7">
        <v>56</v>
      </c>
      <c r="G412" s="7">
        <f t="shared" si="64"/>
        <v>3.5357142857142856</v>
      </c>
      <c r="H412" s="15">
        <f t="shared" si="65"/>
        <v>3.6642857142857146</v>
      </c>
      <c r="I412" s="11">
        <f>IFERROR(F412/SQRT(F412^2+U412), "X")</f>
        <v>0.23199795227200942</v>
      </c>
      <c r="J412" s="32">
        <f>IFERROR(SQRT((1-I412^2)/U412), "X")</f>
        <v>4.1428205762858829E-3</v>
      </c>
      <c r="K412" s="32">
        <f t="shared" si="66"/>
        <v>241.38144087729691</v>
      </c>
      <c r="L412" s="8">
        <v>0</v>
      </c>
      <c r="M412" s="9">
        <v>1</v>
      </c>
      <c r="N412" s="8">
        <v>0</v>
      </c>
      <c r="O412" s="9">
        <v>0</v>
      </c>
      <c r="P412" s="9">
        <v>0</v>
      </c>
      <c r="Q412" s="9">
        <v>1</v>
      </c>
      <c r="R412" s="9">
        <v>0</v>
      </c>
      <c r="S412" s="8">
        <v>55135</v>
      </c>
      <c r="T412" s="9">
        <v>5</v>
      </c>
      <c r="U412" s="9">
        <f t="shared" si="67"/>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27</v>
      </c>
      <c r="CZ412" s="33" t="s">
        <v>85</v>
      </c>
    </row>
    <row r="413" spans="1:104" x14ac:dyDescent="0.25">
      <c r="A413">
        <v>412</v>
      </c>
      <c r="B413">
        <v>27</v>
      </c>
      <c r="C413" s="24" t="s">
        <v>490</v>
      </c>
      <c r="D413" s="12">
        <v>2.8</v>
      </c>
      <c r="E413" s="13">
        <f t="shared" si="69"/>
        <v>9.3023255813953473E-2</v>
      </c>
      <c r="F413" s="7">
        <v>30.1</v>
      </c>
      <c r="G413" s="7">
        <f t="shared" si="64"/>
        <v>2.7069767441860462</v>
      </c>
      <c r="H413" s="15">
        <f t="shared" si="65"/>
        <v>2.8930232558139535</v>
      </c>
      <c r="I413" s="11">
        <f>IFERROR(F413/SQRT(F413^2+U413), "X")</f>
        <v>0.18766370166751487</v>
      </c>
      <c r="J413" s="32">
        <f>IFERROR(SQRT((1-I413^2)/U413), "X")</f>
        <v>6.2346744740038162E-3</v>
      </c>
      <c r="K413" s="32">
        <f t="shared" si="66"/>
        <v>160.39329786496691</v>
      </c>
      <c r="L413" s="8">
        <v>0</v>
      </c>
      <c r="M413" s="9">
        <v>1</v>
      </c>
      <c r="N413" s="8">
        <v>0</v>
      </c>
      <c r="O413" s="9">
        <v>0</v>
      </c>
      <c r="P413" s="9">
        <v>0</v>
      </c>
      <c r="Q413" s="9">
        <v>1</v>
      </c>
      <c r="R413" s="9">
        <v>0</v>
      </c>
      <c r="S413" s="8">
        <v>24826</v>
      </c>
      <c r="T413" s="9">
        <v>5</v>
      </c>
      <c r="U413" s="9">
        <f t="shared" si="67"/>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27</v>
      </c>
      <c r="CZ413" s="33" t="s">
        <v>85</v>
      </c>
    </row>
    <row r="414" spans="1:104" x14ac:dyDescent="0.25">
      <c r="A414">
        <v>413</v>
      </c>
      <c r="B414">
        <v>27</v>
      </c>
      <c r="C414" s="24" t="s">
        <v>490</v>
      </c>
      <c r="D414" s="12">
        <v>2.5</v>
      </c>
      <c r="E414" s="13">
        <f t="shared" si="69"/>
        <v>0.39936102236421728</v>
      </c>
      <c r="F414" s="7">
        <v>6.26</v>
      </c>
      <c r="G414" s="7">
        <f t="shared" si="64"/>
        <v>2.1006389776357826</v>
      </c>
      <c r="H414" s="15">
        <f t="shared" si="65"/>
        <v>2.8993610223642174</v>
      </c>
      <c r="I414" s="11">
        <f>IFERROR(F414/SQRT(F414^2+U414), "X")</f>
        <v>6.5629166615310958E-2</v>
      </c>
      <c r="J414" s="32">
        <f>IFERROR(SQRT((1-I414^2)/U414), "X")</f>
        <v>1.0483892430560858E-2</v>
      </c>
      <c r="K414" s="32">
        <f t="shared" si="66"/>
        <v>95.384420111462646</v>
      </c>
      <c r="L414" s="8">
        <v>0</v>
      </c>
      <c r="M414" s="9">
        <v>1</v>
      </c>
      <c r="N414" s="8">
        <v>0</v>
      </c>
      <c r="O414" s="9">
        <v>0</v>
      </c>
      <c r="P414" s="9">
        <v>0</v>
      </c>
      <c r="Q414" s="9">
        <v>1</v>
      </c>
      <c r="R414" s="9">
        <v>0</v>
      </c>
      <c r="S414" s="8">
        <v>9065</v>
      </c>
      <c r="T414" s="9">
        <v>5</v>
      </c>
      <c r="U414" s="9">
        <f t="shared" si="67"/>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27</v>
      </c>
      <c r="CZ414" s="33" t="s">
        <v>85</v>
      </c>
    </row>
    <row r="415" spans="1:104" x14ac:dyDescent="0.25">
      <c r="A415">
        <v>414</v>
      </c>
      <c r="B415">
        <v>27</v>
      </c>
      <c r="C415" s="24" t="s">
        <v>490</v>
      </c>
      <c r="D415" s="12">
        <v>2.4</v>
      </c>
      <c r="E415" s="13">
        <f t="shared" si="69"/>
        <v>0.69364161849710981</v>
      </c>
      <c r="F415" s="7">
        <v>3.46</v>
      </c>
      <c r="G415" s="7">
        <f t="shared" si="64"/>
        <v>1.70635838150289</v>
      </c>
      <c r="H415" s="15">
        <f t="shared" si="65"/>
        <v>3.0936416184971098</v>
      </c>
      <c r="I415" s="11">
        <f>IFERROR(F415/SQRT(F415^2+U415), "X")</f>
        <v>6.173679701695501E-2</v>
      </c>
      <c r="J415" s="32">
        <f>IFERROR(SQRT((1-I415^2)/U415), "X")</f>
        <v>1.7843004918195092E-2</v>
      </c>
      <c r="K415" s="32">
        <f t="shared" si="66"/>
        <v>56.044371706711097</v>
      </c>
      <c r="L415" s="8">
        <v>0</v>
      </c>
      <c r="M415" s="9">
        <v>1</v>
      </c>
      <c r="N415" s="8">
        <v>0</v>
      </c>
      <c r="O415" s="9">
        <v>0</v>
      </c>
      <c r="P415" s="9">
        <v>0</v>
      </c>
      <c r="Q415" s="9">
        <v>1</v>
      </c>
      <c r="R415" s="9">
        <v>0</v>
      </c>
      <c r="S415" s="8">
        <v>3135</v>
      </c>
      <c r="T415" s="9">
        <v>5</v>
      </c>
      <c r="U415" s="9">
        <f t="shared" si="67"/>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27</v>
      </c>
      <c r="CZ415" s="33" t="s">
        <v>85</v>
      </c>
    </row>
    <row r="416" spans="1:104" x14ac:dyDescent="0.25">
      <c r="A416">
        <v>415</v>
      </c>
      <c r="B416">
        <v>27</v>
      </c>
      <c r="C416" s="24" t="s">
        <v>490</v>
      </c>
      <c r="D416" s="12">
        <v>3.2</v>
      </c>
      <c r="E416" s="13">
        <f t="shared" si="69"/>
        <v>0.11228070175438597</v>
      </c>
      <c r="F416" s="7">
        <v>28.5</v>
      </c>
      <c r="G416" s="7">
        <f t="shared" si="64"/>
        <v>3.0877192982456143</v>
      </c>
      <c r="H416" s="15">
        <f t="shared" si="65"/>
        <v>3.312280701754386</v>
      </c>
      <c r="I416" s="11">
        <f>IFERROR(F416/SQRT(F416^2+U416), "X")</f>
        <v>0.12049770538708542</v>
      </c>
      <c r="J416" s="32">
        <f>IFERROR(SQRT((1-I416^2)/U416), "X")</f>
        <v>4.2279896627047519E-3</v>
      </c>
      <c r="K416" s="32">
        <f t="shared" si="66"/>
        <v>236.51902671878216</v>
      </c>
      <c r="L416" s="8">
        <v>0</v>
      </c>
      <c r="M416" s="9">
        <v>1</v>
      </c>
      <c r="N416" s="8">
        <v>0</v>
      </c>
      <c r="O416" s="9">
        <v>0</v>
      </c>
      <c r="P416" s="9">
        <v>0</v>
      </c>
      <c r="Q416" s="9">
        <v>1</v>
      </c>
      <c r="R416" s="9">
        <v>0</v>
      </c>
      <c r="S416" s="8">
        <v>55135</v>
      </c>
      <c r="T416" s="9">
        <v>5</v>
      </c>
      <c r="U416" s="9">
        <f t="shared" si="67"/>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27</v>
      </c>
      <c r="CZ416" s="33" t="s">
        <v>85</v>
      </c>
    </row>
    <row r="417" spans="1:104" s="50" customFormat="1" x14ac:dyDescent="0.25">
      <c r="A417" s="50">
        <v>416</v>
      </c>
      <c r="B417" s="50">
        <v>27</v>
      </c>
      <c r="C417" s="51" t="s">
        <v>490</v>
      </c>
      <c r="D417" s="52">
        <v>1.9</v>
      </c>
      <c r="E417" s="53">
        <f t="shared" si="69"/>
        <v>0.14843749999999997</v>
      </c>
      <c r="F417" s="54">
        <v>12.8</v>
      </c>
      <c r="G417" s="54">
        <f t="shared" si="64"/>
        <v>1.7515624999999999</v>
      </c>
      <c r="H417" s="55">
        <f t="shared" si="65"/>
        <v>2.0484374999999999</v>
      </c>
      <c r="I417" s="56">
        <f>IFERROR(F417/SQRT(F417^2+U417), "X")</f>
        <v>8.0980485224041943E-2</v>
      </c>
      <c r="J417" s="57">
        <f>IFERROR(SQRT((1-I417^2)/U417), "X")</f>
        <v>6.3266004081282768E-3</v>
      </c>
      <c r="K417" s="57">
        <f t="shared" si="66"/>
        <v>158.06277234061156</v>
      </c>
      <c r="L417" s="58">
        <v>0</v>
      </c>
      <c r="M417" s="59">
        <v>1</v>
      </c>
      <c r="N417" s="58">
        <v>0</v>
      </c>
      <c r="O417" s="59">
        <v>0</v>
      </c>
      <c r="P417" s="59">
        <v>0</v>
      </c>
      <c r="Q417" s="59">
        <v>1</v>
      </c>
      <c r="R417" s="59">
        <v>0</v>
      </c>
      <c r="S417" s="58">
        <v>24826</v>
      </c>
      <c r="T417" s="59">
        <v>5</v>
      </c>
      <c r="U417" s="59">
        <f t="shared" si="67"/>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27</v>
      </c>
      <c r="CU417" s="66"/>
      <c r="CZ417" s="33" t="s">
        <v>85</v>
      </c>
    </row>
    <row r="418" spans="1:104" x14ac:dyDescent="0.25">
      <c r="A418">
        <v>417</v>
      </c>
      <c r="B418">
        <v>28</v>
      </c>
      <c r="C418" s="24" t="s">
        <v>275</v>
      </c>
      <c r="D418" s="12">
        <v>4.8</v>
      </c>
      <c r="E418" s="13">
        <v>0.3</v>
      </c>
      <c r="F418" s="7">
        <f t="shared" ref="F418:F426" si="70">D418/E418</f>
        <v>16</v>
      </c>
      <c r="G418" s="7">
        <f t="shared" si="64"/>
        <v>4.5</v>
      </c>
      <c r="H418" s="15">
        <f t="shared" si="65"/>
        <v>5.0999999999999996</v>
      </c>
      <c r="I418" s="11">
        <f>IFERROR(F418/SQRT(F418^2+U418), "X")</f>
        <v>0.36891438072857313</v>
      </c>
      <c r="J418" s="32">
        <f>IFERROR(SQRT((1-I418^2)/U418), "X")</f>
        <v>2.3057148795535824E-2</v>
      </c>
      <c r="K418" s="32">
        <f t="shared" si="66"/>
        <v>43.370496884402876</v>
      </c>
      <c r="L418" s="8">
        <v>1</v>
      </c>
      <c r="M418" s="9">
        <v>0</v>
      </c>
      <c r="N418" s="8">
        <v>0</v>
      </c>
      <c r="O418" s="9">
        <v>0</v>
      </c>
      <c r="P418" s="9">
        <v>0</v>
      </c>
      <c r="Q418" s="9">
        <v>0</v>
      </c>
      <c r="R418" s="9">
        <v>1</v>
      </c>
      <c r="S418" s="8">
        <v>1629</v>
      </c>
      <c r="T418" s="9">
        <v>3</v>
      </c>
      <c r="U418" s="9">
        <f t="shared" si="67"/>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7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30</v>
      </c>
      <c r="CZ418" s="33" t="s">
        <v>85</v>
      </c>
    </row>
    <row r="419" spans="1:104" x14ac:dyDescent="0.25">
      <c r="A419">
        <v>418</v>
      </c>
      <c r="B419">
        <v>28</v>
      </c>
      <c r="C419" s="24" t="s">
        <v>275</v>
      </c>
      <c r="D419" s="12">
        <v>4.5999999999999996</v>
      </c>
      <c r="E419" s="13">
        <v>0.3</v>
      </c>
      <c r="F419" s="7">
        <f t="shared" si="70"/>
        <v>15.333333333333332</v>
      </c>
      <c r="G419" s="7">
        <f t="shared" si="64"/>
        <v>4.3</v>
      </c>
      <c r="H419" s="15">
        <f t="shared" si="65"/>
        <v>4.8999999999999995</v>
      </c>
      <c r="I419" s="11">
        <f>IFERROR(F419/SQRT(F419^2+U419), "X")</f>
        <v>0.32167832167832161</v>
      </c>
      <c r="J419" s="32">
        <f>IFERROR(SQRT((1-I419^2)/U419), "X")</f>
        <v>2.097902097902098E-2</v>
      </c>
      <c r="K419" s="32">
        <f t="shared" si="66"/>
        <v>47.666666666666664</v>
      </c>
      <c r="L419" s="8">
        <v>1</v>
      </c>
      <c r="M419" s="9">
        <v>0</v>
      </c>
      <c r="N419" s="8">
        <v>0</v>
      </c>
      <c r="O419" s="9">
        <v>0</v>
      </c>
      <c r="P419" s="9">
        <v>0</v>
      </c>
      <c r="Q419" s="9">
        <v>0</v>
      </c>
      <c r="R419" s="9">
        <v>1</v>
      </c>
      <c r="S419" s="8">
        <v>2041</v>
      </c>
      <c r="T419" s="9">
        <v>3</v>
      </c>
      <c r="U419" s="9">
        <f t="shared" si="67"/>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7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30</v>
      </c>
      <c r="CZ419" s="33" t="s">
        <v>85</v>
      </c>
    </row>
    <row r="420" spans="1:104" x14ac:dyDescent="0.25">
      <c r="A420">
        <v>419</v>
      </c>
      <c r="B420">
        <v>28</v>
      </c>
      <c r="C420" s="24" t="s">
        <v>275</v>
      </c>
      <c r="D420" s="12">
        <v>5.3</v>
      </c>
      <c r="E420" s="13">
        <v>0.3</v>
      </c>
      <c r="F420" s="7">
        <f t="shared" si="70"/>
        <v>17.666666666666668</v>
      </c>
      <c r="G420" s="7">
        <f t="shared" si="64"/>
        <v>5</v>
      </c>
      <c r="H420" s="15">
        <f t="shared" si="65"/>
        <v>5.6</v>
      </c>
      <c r="I420" s="11">
        <f>IFERROR(F420/SQRT(F420^2+U420), "X")</f>
        <v>0.30955535968034781</v>
      </c>
      <c r="J420" s="32">
        <f>IFERROR(SQRT((1-I420^2)/U420), "X")</f>
        <v>1.7522001491340439E-2</v>
      </c>
      <c r="K420" s="32">
        <f t="shared" si="66"/>
        <v>57.071105746350419</v>
      </c>
      <c r="L420" s="8">
        <v>1</v>
      </c>
      <c r="M420" s="9">
        <v>0</v>
      </c>
      <c r="N420" s="8">
        <v>0</v>
      </c>
      <c r="O420" s="9">
        <v>0</v>
      </c>
      <c r="P420" s="9">
        <v>0</v>
      </c>
      <c r="Q420" s="9">
        <v>0</v>
      </c>
      <c r="R420" s="9">
        <v>1</v>
      </c>
      <c r="S420" s="8">
        <v>2949</v>
      </c>
      <c r="T420" s="9">
        <v>3</v>
      </c>
      <c r="U420" s="9">
        <f t="shared" si="67"/>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7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30</v>
      </c>
      <c r="CZ420" s="33" t="s">
        <v>85</v>
      </c>
    </row>
    <row r="421" spans="1:104" x14ac:dyDescent="0.25">
      <c r="A421">
        <v>420</v>
      </c>
      <c r="B421">
        <v>28</v>
      </c>
      <c r="C421" s="24" t="s">
        <v>275</v>
      </c>
      <c r="D421" s="12">
        <v>7</v>
      </c>
      <c r="E421" s="13">
        <v>0.6</v>
      </c>
      <c r="F421" s="7">
        <f t="shared" si="70"/>
        <v>11.666666666666668</v>
      </c>
      <c r="G421" s="7">
        <f t="shared" si="64"/>
        <v>6.4</v>
      </c>
      <c r="H421" s="15">
        <f t="shared" si="65"/>
        <v>7.6</v>
      </c>
      <c r="I421" s="11">
        <f>IFERROR(F421/SQRT(F421^2+U421), "X")</f>
        <v>0.28395287839479089</v>
      </c>
      <c r="J421" s="32">
        <f>IFERROR(SQRT((1-I421^2)/U421), "X")</f>
        <v>2.4338818148124934E-2</v>
      </c>
      <c r="K421" s="32">
        <f t="shared" si="66"/>
        <v>41.08662934716245</v>
      </c>
      <c r="L421" s="8">
        <v>1</v>
      </c>
      <c r="M421" s="9">
        <v>0</v>
      </c>
      <c r="N421" s="8">
        <v>0</v>
      </c>
      <c r="O421" s="9">
        <v>0</v>
      </c>
      <c r="P421" s="9">
        <v>0</v>
      </c>
      <c r="Q421" s="9">
        <v>0</v>
      </c>
      <c r="R421" s="9">
        <v>1</v>
      </c>
      <c r="S421" s="8">
        <v>1556</v>
      </c>
      <c r="T421" s="9">
        <v>3</v>
      </c>
      <c r="U421" s="9">
        <f t="shared" si="67"/>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7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30</v>
      </c>
      <c r="CZ421" s="33" t="s">
        <v>85</v>
      </c>
    </row>
    <row r="422" spans="1:104" x14ac:dyDescent="0.25">
      <c r="A422">
        <v>421</v>
      </c>
      <c r="B422">
        <v>28</v>
      </c>
      <c r="C422" s="24" t="s">
        <v>275</v>
      </c>
      <c r="D422" s="12">
        <v>9.1</v>
      </c>
      <c r="E422" s="13">
        <v>0.4</v>
      </c>
      <c r="F422" s="7">
        <f t="shared" si="70"/>
        <v>22.749999999999996</v>
      </c>
      <c r="G422" s="7">
        <f t="shared" si="64"/>
        <v>8.6999999999999993</v>
      </c>
      <c r="H422" s="15">
        <f t="shared" si="65"/>
        <v>9.5</v>
      </c>
      <c r="I422" s="11">
        <f>IFERROR(F422/SQRT(F422^2+U422), "X")</f>
        <v>0.44230554911311321</v>
      </c>
      <c r="J422" s="32">
        <f>IFERROR(SQRT((1-I422^2)/U422), "X")</f>
        <v>1.9442002158818167E-2</v>
      </c>
      <c r="K422" s="32">
        <f t="shared" si="66"/>
        <v>51.435031836288388</v>
      </c>
      <c r="L422" s="8">
        <v>1</v>
      </c>
      <c r="M422" s="9">
        <v>0</v>
      </c>
      <c r="N422" s="8">
        <v>0</v>
      </c>
      <c r="O422" s="9">
        <v>0</v>
      </c>
      <c r="P422" s="9">
        <v>0</v>
      </c>
      <c r="Q422" s="9">
        <v>0</v>
      </c>
      <c r="R422" s="9">
        <v>1</v>
      </c>
      <c r="S422" s="8">
        <v>2132</v>
      </c>
      <c r="T422" s="9">
        <v>3</v>
      </c>
      <c r="U422" s="9">
        <f t="shared" si="67"/>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7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30</v>
      </c>
      <c r="CZ422" s="33" t="s">
        <v>85</v>
      </c>
    </row>
    <row r="423" spans="1:104" x14ac:dyDescent="0.25">
      <c r="A423">
        <v>422</v>
      </c>
      <c r="B423">
        <v>28</v>
      </c>
      <c r="C423" s="24" t="s">
        <v>275</v>
      </c>
      <c r="D423" s="12">
        <v>8.1</v>
      </c>
      <c r="E423" s="13">
        <v>0.2</v>
      </c>
      <c r="F423" s="7">
        <f t="shared" si="70"/>
        <v>40.499999999999993</v>
      </c>
      <c r="G423" s="7">
        <f t="shared" si="64"/>
        <v>7.8999999999999995</v>
      </c>
      <c r="H423" s="15">
        <f t="shared" si="65"/>
        <v>8.2999999999999989</v>
      </c>
      <c r="I423" s="11">
        <f>IFERROR(F423/SQRT(F423^2+U423), "X")</f>
        <v>0.42586185739690013</v>
      </c>
      <c r="J423" s="32">
        <f>IFERROR(SQRT((1-I423^2)/U423), "X")</f>
        <v>1.051510759004692E-2</v>
      </c>
      <c r="K423" s="32">
        <f t="shared" si="66"/>
        <v>95.101261821281838</v>
      </c>
      <c r="L423" s="8">
        <v>1</v>
      </c>
      <c r="M423" s="9">
        <v>0</v>
      </c>
      <c r="N423" s="8">
        <v>0</v>
      </c>
      <c r="O423" s="9">
        <v>0</v>
      </c>
      <c r="P423" s="9">
        <v>0</v>
      </c>
      <c r="Q423" s="9">
        <v>0</v>
      </c>
      <c r="R423" s="9">
        <v>1</v>
      </c>
      <c r="S423" s="8">
        <v>7408</v>
      </c>
      <c r="T423" s="9">
        <v>3</v>
      </c>
      <c r="U423" s="9">
        <f t="shared" si="67"/>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7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30</v>
      </c>
      <c r="CZ423" s="33" t="s">
        <v>85</v>
      </c>
    </row>
    <row r="424" spans="1:104" x14ac:dyDescent="0.25">
      <c r="A424">
        <v>423</v>
      </c>
      <c r="B424">
        <v>28</v>
      </c>
      <c r="C424" s="24" t="s">
        <v>275</v>
      </c>
      <c r="D424" s="12">
        <v>6.5</v>
      </c>
      <c r="E424" s="13">
        <v>0.2</v>
      </c>
      <c r="F424" s="7">
        <f t="shared" si="70"/>
        <v>32.5</v>
      </c>
      <c r="G424" s="7">
        <f t="shared" si="64"/>
        <v>6.3</v>
      </c>
      <c r="H424" s="15">
        <f t="shared" si="65"/>
        <v>6.7</v>
      </c>
      <c r="I424" s="11">
        <f>IFERROR(F424/SQRT(F424^2+U424), "X")</f>
        <v>0.34632820004060327</v>
      </c>
      <c r="J424" s="32">
        <f>IFERROR(SQRT((1-I424^2)/U424), "X")</f>
        <v>1.0656252308941638E-2</v>
      </c>
      <c r="K424" s="32">
        <f t="shared" si="66"/>
        <v>93.841621895617294</v>
      </c>
      <c r="L424" s="8">
        <v>1</v>
      </c>
      <c r="M424" s="9">
        <v>0</v>
      </c>
      <c r="N424" s="8">
        <v>0</v>
      </c>
      <c r="O424" s="9">
        <v>0</v>
      </c>
      <c r="P424" s="9">
        <v>0</v>
      </c>
      <c r="Q424" s="9">
        <v>0</v>
      </c>
      <c r="R424" s="9">
        <v>1</v>
      </c>
      <c r="S424" s="8">
        <v>7754</v>
      </c>
      <c r="T424" s="9">
        <v>3</v>
      </c>
      <c r="U424" s="9">
        <f t="shared" si="67"/>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7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30</v>
      </c>
      <c r="CZ424" s="33" t="s">
        <v>85</v>
      </c>
    </row>
    <row r="425" spans="1:104" x14ac:dyDescent="0.25">
      <c r="A425">
        <v>424</v>
      </c>
      <c r="B425">
        <v>28</v>
      </c>
      <c r="C425" s="24" t="s">
        <v>275</v>
      </c>
      <c r="D425" s="12">
        <v>9.3000000000000007</v>
      </c>
      <c r="E425" s="13">
        <v>0.3</v>
      </c>
      <c r="F425" s="7">
        <f t="shared" si="70"/>
        <v>31.000000000000004</v>
      </c>
      <c r="G425" s="7">
        <f t="shared" si="64"/>
        <v>9</v>
      </c>
      <c r="H425" s="15">
        <f t="shared" si="65"/>
        <v>9.6000000000000014</v>
      </c>
      <c r="I425" s="11">
        <f>IFERROR(F425/SQRT(F425^2+U425), "X")</f>
        <v>0.2861186337195587</v>
      </c>
      <c r="J425" s="32">
        <f>IFERROR(SQRT((1-I425^2)/U425), "X")</f>
        <v>9.2296333457922153E-3</v>
      </c>
      <c r="K425" s="32">
        <f t="shared" si="66"/>
        <v>108.34666584625482</v>
      </c>
      <c r="L425" s="8">
        <v>1</v>
      </c>
      <c r="M425" s="9">
        <v>0</v>
      </c>
      <c r="N425" s="8">
        <v>0</v>
      </c>
      <c r="O425" s="9">
        <v>0</v>
      </c>
      <c r="P425" s="9">
        <v>0</v>
      </c>
      <c r="Q425" s="9">
        <v>0</v>
      </c>
      <c r="R425" s="9">
        <v>1</v>
      </c>
      <c r="S425" s="8">
        <v>10782</v>
      </c>
      <c r="T425" s="9">
        <v>3</v>
      </c>
      <c r="U425" s="9">
        <f t="shared" si="67"/>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7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30</v>
      </c>
      <c r="CZ425" s="33" t="s">
        <v>85</v>
      </c>
    </row>
    <row r="426" spans="1:104" x14ac:dyDescent="0.25">
      <c r="A426">
        <v>425</v>
      </c>
      <c r="B426">
        <v>28</v>
      </c>
      <c r="C426" s="24" t="s">
        <v>275</v>
      </c>
      <c r="D426" s="12">
        <v>11.6</v>
      </c>
      <c r="E426" s="13">
        <v>0.3</v>
      </c>
      <c r="F426" s="7">
        <f t="shared" si="70"/>
        <v>38.666666666666664</v>
      </c>
      <c r="G426" s="7">
        <f t="shared" si="64"/>
        <v>11.299999999999999</v>
      </c>
      <c r="H426" s="15">
        <f t="shared" si="65"/>
        <v>11.9</v>
      </c>
      <c r="I426" s="11">
        <f>IFERROR(F426/SQRT(F426^2+U426), "X")</f>
        <v>0.49193630773042418</v>
      </c>
      <c r="J426" s="32">
        <f>IFERROR(SQRT((1-I426^2)/U426), "X")</f>
        <v>1.2722490717166144E-2</v>
      </c>
      <c r="K426" s="32">
        <f t="shared" si="66"/>
        <v>78.60096126073212</v>
      </c>
      <c r="L426" s="8">
        <v>1</v>
      </c>
      <c r="M426" s="9">
        <v>0</v>
      </c>
      <c r="N426" s="8">
        <v>0</v>
      </c>
      <c r="O426" s="9">
        <v>0</v>
      </c>
      <c r="P426" s="9">
        <v>0</v>
      </c>
      <c r="Q426" s="9">
        <v>0</v>
      </c>
      <c r="R426" s="9">
        <v>1</v>
      </c>
      <c r="S426" s="8">
        <v>4687</v>
      </c>
      <c r="T426" s="9">
        <v>3</v>
      </c>
      <c r="U426" s="9">
        <f t="shared" si="67"/>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7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30</v>
      </c>
      <c r="CZ426" s="33" t="s">
        <v>85</v>
      </c>
    </row>
    <row r="427" spans="1:104" x14ac:dyDescent="0.25">
      <c r="A427">
        <v>426</v>
      </c>
      <c r="B427">
        <v>28</v>
      </c>
      <c r="C427" s="24" t="s">
        <v>275</v>
      </c>
      <c r="D427" s="12">
        <v>0.53426072862545748</v>
      </c>
      <c r="E427" s="13">
        <v>0.93000941649616686</v>
      </c>
      <c r="F427" s="7">
        <v>0.57446808510638292</v>
      </c>
      <c r="G427" s="7">
        <f t="shared" si="64"/>
        <v>-0.39574868787070938</v>
      </c>
      <c r="H427" s="15">
        <f t="shared" si="65"/>
        <v>1.4642701451216245</v>
      </c>
      <c r="I427" s="11">
        <f>IFERROR(F427/SQRT(F427^2+U427), "X")</f>
        <v>1.3980967807515428E-2</v>
      </c>
      <c r="J427" s="32">
        <f>IFERROR(SQRT((1-I427^2)/U427), "X")</f>
        <v>2.4337240257526857E-2</v>
      </c>
      <c r="K427" s="32">
        <f t="shared" si="66"/>
        <v>41.089293174509663</v>
      </c>
      <c r="L427" s="8">
        <v>1</v>
      </c>
      <c r="M427" s="9">
        <v>0</v>
      </c>
      <c r="N427" s="8">
        <v>0</v>
      </c>
      <c r="O427" s="9">
        <v>0</v>
      </c>
      <c r="P427" s="9">
        <v>0</v>
      </c>
      <c r="Q427" s="9">
        <v>0</v>
      </c>
      <c r="R427" s="9">
        <v>1</v>
      </c>
      <c r="S427" s="8">
        <v>1695</v>
      </c>
      <c r="T427" s="9">
        <v>6</v>
      </c>
      <c r="U427" s="9">
        <f t="shared" si="67"/>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7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30</v>
      </c>
      <c r="CZ427" s="33" t="s">
        <v>85</v>
      </c>
    </row>
    <row r="428" spans="1:104" x14ac:dyDescent="0.25">
      <c r="A428">
        <v>427</v>
      </c>
      <c r="B428">
        <v>28</v>
      </c>
      <c r="C428" s="24" t="s">
        <v>275</v>
      </c>
      <c r="D428" s="12">
        <v>5.8058332763509357</v>
      </c>
      <c r="E428" s="13">
        <v>1.363695723049871</v>
      </c>
      <c r="F428" s="7">
        <v>4.2574257425742568</v>
      </c>
      <c r="G428" s="7">
        <f t="shared" si="64"/>
        <v>4.4421375533010643</v>
      </c>
      <c r="H428" s="15">
        <f t="shared" si="65"/>
        <v>7.1695289994008071</v>
      </c>
      <c r="I428" s="11">
        <f>IFERROR(F428/SQRT(F428^2+U428), "X")</f>
        <v>0.10307220635875566</v>
      </c>
      <c r="J428" s="32">
        <f>IFERROR(SQRT((1-I428^2)/U428), "X")</f>
        <v>2.4209983354033311E-2</v>
      </c>
      <c r="K428" s="32">
        <f t="shared" si="66"/>
        <v>41.305274166303917</v>
      </c>
      <c r="L428" s="8">
        <v>1</v>
      </c>
      <c r="M428" s="9">
        <v>0</v>
      </c>
      <c r="N428" s="8">
        <v>0</v>
      </c>
      <c r="O428" s="9">
        <v>0</v>
      </c>
      <c r="P428" s="9">
        <v>0</v>
      </c>
      <c r="Q428" s="9">
        <v>0</v>
      </c>
      <c r="R428" s="9">
        <v>1</v>
      </c>
      <c r="S428" s="8">
        <v>1695</v>
      </c>
      <c r="T428" s="9">
        <v>6</v>
      </c>
      <c r="U428" s="9">
        <f t="shared" si="67"/>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7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30</v>
      </c>
      <c r="CZ428" s="33" t="s">
        <v>85</v>
      </c>
    </row>
    <row r="429" spans="1:104" x14ac:dyDescent="0.25">
      <c r="A429">
        <v>428</v>
      </c>
      <c r="B429">
        <v>28</v>
      </c>
      <c r="C429" s="24" t="s">
        <v>275</v>
      </c>
      <c r="D429" s="12">
        <v>3.782779413590132</v>
      </c>
      <c r="E429" s="13">
        <v>0.25059421982773739</v>
      </c>
      <c r="F429" s="7">
        <v>15.09523809523809</v>
      </c>
      <c r="G429" s="7">
        <f t="shared" si="64"/>
        <v>3.5321851937623947</v>
      </c>
      <c r="H429" s="15">
        <f t="shared" si="65"/>
        <v>4.0333736334178694</v>
      </c>
      <c r="I429" s="11">
        <f>IFERROR(F429/SQRT(F429^2+U429), "X")</f>
        <v>0.34487155734135655</v>
      </c>
      <c r="J429" s="32">
        <f>IFERROR(SQRT((1-I429^2)/U429), "X")</f>
        <v>2.2846380770247605E-2</v>
      </c>
      <c r="K429" s="32">
        <f t="shared" si="66"/>
        <v>43.770609010521284</v>
      </c>
      <c r="L429" s="8">
        <v>1</v>
      </c>
      <c r="M429" s="9">
        <v>0</v>
      </c>
      <c r="N429" s="8">
        <v>0</v>
      </c>
      <c r="O429" s="9">
        <v>0</v>
      </c>
      <c r="P429" s="9">
        <v>0</v>
      </c>
      <c r="Q429" s="9">
        <v>0</v>
      </c>
      <c r="R429" s="9">
        <v>1</v>
      </c>
      <c r="S429" s="8">
        <v>1695</v>
      </c>
      <c r="T429" s="9">
        <v>6</v>
      </c>
      <c r="U429" s="9">
        <f t="shared" si="67"/>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7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30</v>
      </c>
      <c r="CZ429" s="33" t="s">
        <v>85</v>
      </c>
    </row>
    <row r="430" spans="1:104" x14ac:dyDescent="0.25">
      <c r="A430">
        <v>429</v>
      </c>
      <c r="B430">
        <v>28</v>
      </c>
      <c r="C430" s="24" t="s">
        <v>275</v>
      </c>
      <c r="D430" s="12">
        <v>2.8882691843426622</v>
      </c>
      <c r="E430" s="13">
        <v>0.75510305473010786</v>
      </c>
      <c r="F430" s="7">
        <v>3.8250000000000002</v>
      </c>
      <c r="G430" s="7">
        <f t="shared" si="64"/>
        <v>2.1331661296125546</v>
      </c>
      <c r="H430" s="15">
        <f t="shared" si="65"/>
        <v>3.6433722390727699</v>
      </c>
      <c r="I430" s="11">
        <f>IFERROR(F430/SQRT(F430^2+U430), "X")</f>
        <v>8.3435955787929159E-2</v>
      </c>
      <c r="J430" s="32">
        <f>IFERROR(SQRT((1-I430^2)/U430), "X")</f>
        <v>2.1813321774621999E-2</v>
      </c>
      <c r="K430" s="32">
        <f t="shared" si="66"/>
        <v>45.84354507452494</v>
      </c>
      <c r="L430" s="8">
        <v>1</v>
      </c>
      <c r="M430" s="9">
        <v>0</v>
      </c>
      <c r="N430" s="8">
        <v>0</v>
      </c>
      <c r="O430" s="9">
        <v>0</v>
      </c>
      <c r="P430" s="9">
        <v>0</v>
      </c>
      <c r="Q430" s="9">
        <v>0</v>
      </c>
      <c r="R430" s="9">
        <v>1</v>
      </c>
      <c r="S430" s="8">
        <v>2094</v>
      </c>
      <c r="T430" s="9">
        <v>6</v>
      </c>
      <c r="U430" s="9">
        <f t="shared" si="67"/>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7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30</v>
      </c>
      <c r="CZ430" s="33" t="s">
        <v>85</v>
      </c>
    </row>
    <row r="431" spans="1:104" x14ac:dyDescent="0.25">
      <c r="A431">
        <v>430</v>
      </c>
      <c r="B431">
        <v>28</v>
      </c>
      <c r="C431" s="24" t="s">
        <v>275</v>
      </c>
      <c r="D431" s="12">
        <v>5.1029684358929073</v>
      </c>
      <c r="E431" s="13">
        <v>0.99818544254990993</v>
      </c>
      <c r="F431" s="7">
        <v>5.1122448979591839</v>
      </c>
      <c r="G431" s="7">
        <f t="shared" si="64"/>
        <v>4.1047829933429973</v>
      </c>
      <c r="H431" s="15">
        <f t="shared" si="65"/>
        <v>6.1011538784428172</v>
      </c>
      <c r="I431" s="11">
        <f>IFERROR(F431/SQRT(F431^2+U431), "X")</f>
        <v>0.11121107110684131</v>
      </c>
      <c r="J431" s="32">
        <f>IFERROR(SQRT((1-I431^2)/U431), "X")</f>
        <v>2.1753862212515865E-2</v>
      </c>
      <c r="K431" s="32">
        <f t="shared" si="66"/>
        <v>45.968848668383131</v>
      </c>
      <c r="L431" s="8">
        <v>1</v>
      </c>
      <c r="M431" s="9">
        <v>0</v>
      </c>
      <c r="N431" s="8">
        <v>0</v>
      </c>
      <c r="O431" s="9">
        <v>0</v>
      </c>
      <c r="P431" s="9">
        <v>0</v>
      </c>
      <c r="Q431" s="9">
        <v>0</v>
      </c>
      <c r="R431" s="9">
        <v>1</v>
      </c>
      <c r="S431" s="8">
        <v>2094</v>
      </c>
      <c r="T431" s="9">
        <v>6</v>
      </c>
      <c r="U431" s="9">
        <f t="shared" si="67"/>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7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30</v>
      </c>
      <c r="CZ431" s="33" t="s">
        <v>85</v>
      </c>
    </row>
    <row r="432" spans="1:104" x14ac:dyDescent="0.25">
      <c r="A432">
        <v>431</v>
      </c>
      <c r="B432">
        <v>28</v>
      </c>
      <c r="C432" s="24" t="s">
        <v>275</v>
      </c>
      <c r="D432" s="12">
        <v>2.637187966687971</v>
      </c>
      <c r="E432" s="13">
        <v>0.1607036417200482</v>
      </c>
      <c r="F432" s="7">
        <v>16.410256410256409</v>
      </c>
      <c r="G432" s="7">
        <f t="shared" si="64"/>
        <v>2.4764843249679229</v>
      </c>
      <c r="H432" s="15">
        <f t="shared" si="65"/>
        <v>2.797891608408019</v>
      </c>
      <c r="I432" s="11">
        <f>IFERROR(F432/SQRT(F432^2+U432), "X")</f>
        <v>0.33806514481568656</v>
      </c>
      <c r="J432" s="32">
        <f>IFERROR(SQRT((1-I432^2)/U432), "X")</f>
        <v>2.0600844762205903E-2</v>
      </c>
      <c r="K432" s="32">
        <f t="shared" si="66"/>
        <v>48.541698728519606</v>
      </c>
      <c r="L432" s="8">
        <v>1</v>
      </c>
      <c r="M432" s="9">
        <v>0</v>
      </c>
      <c r="N432" s="8">
        <v>0</v>
      </c>
      <c r="O432" s="9">
        <v>0</v>
      </c>
      <c r="P432" s="9">
        <v>0</v>
      </c>
      <c r="Q432" s="9">
        <v>0</v>
      </c>
      <c r="R432" s="9">
        <v>1</v>
      </c>
      <c r="S432" s="8">
        <v>2094</v>
      </c>
      <c r="T432" s="9">
        <v>6</v>
      </c>
      <c r="U432" s="9">
        <f t="shared" si="67"/>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7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30</v>
      </c>
      <c r="CZ432" s="33" t="s">
        <v>85</v>
      </c>
    </row>
    <row r="433" spans="1:104" x14ac:dyDescent="0.25">
      <c r="A433">
        <v>432</v>
      </c>
      <c r="B433">
        <v>28</v>
      </c>
      <c r="C433" s="24" t="s">
        <v>275</v>
      </c>
      <c r="D433" s="12">
        <v>1.362369791050599</v>
      </c>
      <c r="E433" s="13">
        <v>0.79795944904392246</v>
      </c>
      <c r="F433" s="7">
        <v>1.7073170731707319</v>
      </c>
      <c r="G433" s="7">
        <f t="shared" si="64"/>
        <v>0.5644103420066765</v>
      </c>
      <c r="H433" s="15">
        <f t="shared" si="65"/>
        <v>2.1603292400945215</v>
      </c>
      <c r="I433" s="11">
        <f>IFERROR(F433/SQRT(F433^2+U433), "X")</f>
        <v>3.1376263115216206E-2</v>
      </c>
      <c r="J433" s="32">
        <f>IFERROR(SQRT((1-I433^2)/U433), "X")</f>
        <v>1.8377525538912347E-2</v>
      </c>
      <c r="K433" s="32">
        <f t="shared" si="66"/>
        <v>54.414289773811618</v>
      </c>
      <c r="L433" s="8">
        <v>1</v>
      </c>
      <c r="M433" s="9">
        <v>0</v>
      </c>
      <c r="N433" s="8">
        <v>0</v>
      </c>
      <c r="O433" s="9">
        <v>0</v>
      </c>
      <c r="P433" s="9">
        <v>0</v>
      </c>
      <c r="Q433" s="9">
        <v>0</v>
      </c>
      <c r="R433" s="9">
        <v>1</v>
      </c>
      <c r="S433" s="8">
        <v>2965</v>
      </c>
      <c r="T433" s="9">
        <v>6</v>
      </c>
      <c r="U433" s="9">
        <f t="shared" si="67"/>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7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30</v>
      </c>
      <c r="CZ433" s="33" t="s">
        <v>85</v>
      </c>
    </row>
    <row r="434" spans="1:104" x14ac:dyDescent="0.25">
      <c r="A434">
        <v>433</v>
      </c>
      <c r="B434">
        <v>28</v>
      </c>
      <c r="C434" s="24" t="s">
        <v>275</v>
      </c>
      <c r="D434" s="12">
        <v>4.6032590966232689</v>
      </c>
      <c r="E434" s="13">
        <v>1.538457645450408</v>
      </c>
      <c r="F434" s="7">
        <v>2.992125984251969</v>
      </c>
      <c r="G434" s="7">
        <f t="shared" si="64"/>
        <v>3.064801451172861</v>
      </c>
      <c r="H434" s="15">
        <f t="shared" si="65"/>
        <v>6.1417167420736769</v>
      </c>
      <c r="I434" s="11">
        <f>IFERROR(F434/SQRT(F434^2+U434), "X")</f>
        <v>5.4931891764221967E-2</v>
      </c>
      <c r="J434" s="32">
        <f>IFERROR(SQRT((1-I434^2)/U434), "X")</f>
        <v>1.8358816458042604E-2</v>
      </c>
      <c r="K434" s="32">
        <f t="shared" si="66"/>
        <v>54.469742223601862</v>
      </c>
      <c r="L434" s="8">
        <v>1</v>
      </c>
      <c r="M434" s="9">
        <v>0</v>
      </c>
      <c r="N434" s="8">
        <v>0</v>
      </c>
      <c r="O434" s="9">
        <v>0</v>
      </c>
      <c r="P434" s="9">
        <v>0</v>
      </c>
      <c r="Q434" s="9">
        <v>0</v>
      </c>
      <c r="R434" s="9">
        <v>1</v>
      </c>
      <c r="S434" s="8">
        <v>2965</v>
      </c>
      <c r="T434" s="9">
        <v>6</v>
      </c>
      <c r="U434" s="9">
        <f t="shared" si="67"/>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7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30</v>
      </c>
      <c r="CZ434" s="33" t="s">
        <v>85</v>
      </c>
    </row>
    <row r="435" spans="1:104" x14ac:dyDescent="0.25">
      <c r="A435">
        <v>434</v>
      </c>
      <c r="B435">
        <v>28</v>
      </c>
      <c r="C435" s="24" t="s">
        <v>275</v>
      </c>
      <c r="D435" s="12">
        <v>6.0755280859349448</v>
      </c>
      <c r="E435" s="13">
        <v>0.32772558139898039</v>
      </c>
      <c r="F435" s="7">
        <v>18.53846153846154</v>
      </c>
      <c r="G435" s="7">
        <f t="shared" si="64"/>
        <v>5.7478025045359642</v>
      </c>
      <c r="H435" s="15">
        <f t="shared" si="65"/>
        <v>6.4032536673339253</v>
      </c>
      <c r="I435" s="11">
        <f>IFERROR(F435/SQRT(F435^2+U435), "X")</f>
        <v>0.32263134511512198</v>
      </c>
      <c r="J435" s="32">
        <f>IFERROR(SQRT((1-I435^2)/U435), "X")</f>
        <v>1.7403350566375875E-2</v>
      </c>
      <c r="K435" s="32">
        <f t="shared" si="66"/>
        <v>57.460199757858639</v>
      </c>
      <c r="L435" s="8">
        <v>1</v>
      </c>
      <c r="M435" s="9">
        <v>0</v>
      </c>
      <c r="N435" s="8">
        <v>0</v>
      </c>
      <c r="O435" s="9">
        <v>0</v>
      </c>
      <c r="P435" s="9">
        <v>0</v>
      </c>
      <c r="Q435" s="9">
        <v>0</v>
      </c>
      <c r="R435" s="9">
        <v>1</v>
      </c>
      <c r="S435" s="8">
        <v>2965</v>
      </c>
      <c r="T435" s="9">
        <v>6</v>
      </c>
      <c r="U435" s="9">
        <f t="shared" si="67"/>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7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30</v>
      </c>
      <c r="CZ435" s="33" t="s">
        <v>85</v>
      </c>
    </row>
    <row r="436" spans="1:104" x14ac:dyDescent="0.25">
      <c r="A436">
        <v>435</v>
      </c>
      <c r="B436">
        <v>28</v>
      </c>
      <c r="C436" s="24" t="s">
        <v>275</v>
      </c>
      <c r="D436" s="12">
        <v>2.0538807778703432</v>
      </c>
      <c r="E436" s="13">
        <v>1.170903994860663</v>
      </c>
      <c r="F436" s="7">
        <v>1.7540983606557381</v>
      </c>
      <c r="G436" s="7">
        <f t="shared" si="64"/>
        <v>0.88297678300968019</v>
      </c>
      <c r="H436" s="15">
        <f t="shared" si="65"/>
        <v>3.2247847727310059</v>
      </c>
      <c r="I436" s="11">
        <f>IFERROR(F436/SQRT(F436^2+U436), "X")</f>
        <v>4.4524323599036242E-2</v>
      </c>
      <c r="J436" s="32">
        <f>IFERROR(SQRT((1-I436^2)/U436), "X")</f>
        <v>2.5383025603188881E-2</v>
      </c>
      <c r="K436" s="32">
        <f t="shared" si="66"/>
        <v>39.396406702373952</v>
      </c>
      <c r="L436" s="8">
        <v>1</v>
      </c>
      <c r="M436" s="9">
        <v>0</v>
      </c>
      <c r="N436" s="8">
        <v>0</v>
      </c>
      <c r="O436" s="9">
        <v>0</v>
      </c>
      <c r="P436" s="9">
        <v>0</v>
      </c>
      <c r="Q436" s="9">
        <v>0</v>
      </c>
      <c r="R436" s="9">
        <v>1</v>
      </c>
      <c r="S436" s="8">
        <v>1556</v>
      </c>
      <c r="T436" s="9">
        <v>6</v>
      </c>
      <c r="U436" s="9">
        <f t="shared" si="67"/>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7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30</v>
      </c>
      <c r="CZ436" s="33" t="s">
        <v>85</v>
      </c>
    </row>
    <row r="437" spans="1:104" x14ac:dyDescent="0.25">
      <c r="A437">
        <v>436</v>
      </c>
      <c r="B437">
        <v>28</v>
      </c>
      <c r="C437" s="24" t="s">
        <v>275</v>
      </c>
      <c r="D437" s="12">
        <v>7.8648870451029076</v>
      </c>
      <c r="E437" s="13">
        <v>0.9456315802029891</v>
      </c>
      <c r="F437" s="7">
        <v>8.3170731707317067</v>
      </c>
      <c r="G437" s="7">
        <f t="shared" si="64"/>
        <v>6.9192554648999183</v>
      </c>
      <c r="H437" s="15">
        <f t="shared" si="65"/>
        <v>8.810518625305896</v>
      </c>
      <c r="I437" s="11">
        <f>IFERROR(F437/SQRT(F437^2+U437), "X")</f>
        <v>0.2067559194316444</v>
      </c>
      <c r="J437" s="32">
        <f>IFERROR(SQRT((1-I437^2)/U437), "X")</f>
        <v>2.4859216119347275E-2</v>
      </c>
      <c r="K437" s="32">
        <f t="shared" si="66"/>
        <v>40.226529879263822</v>
      </c>
      <c r="L437" s="8">
        <v>1</v>
      </c>
      <c r="M437" s="9">
        <v>0</v>
      </c>
      <c r="N437" s="8">
        <v>0</v>
      </c>
      <c r="O437" s="9">
        <v>0</v>
      </c>
      <c r="P437" s="9">
        <v>0</v>
      </c>
      <c r="Q437" s="9">
        <v>0</v>
      </c>
      <c r="R437" s="9">
        <v>1</v>
      </c>
      <c r="S437" s="8">
        <v>1556</v>
      </c>
      <c r="T437" s="9">
        <v>6</v>
      </c>
      <c r="U437" s="9">
        <f t="shared" si="67"/>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7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30</v>
      </c>
      <c r="CZ437" s="33" t="s">
        <v>85</v>
      </c>
    </row>
    <row r="438" spans="1:104" x14ac:dyDescent="0.25">
      <c r="A438">
        <v>437</v>
      </c>
      <c r="B438">
        <v>28</v>
      </c>
      <c r="C438" s="24" t="s">
        <v>275</v>
      </c>
      <c r="D438" s="12">
        <v>9.745977902720405</v>
      </c>
      <c r="E438" s="13">
        <v>1.0097873494184411</v>
      </c>
      <c r="F438" s="7">
        <v>9.6515151515151505</v>
      </c>
      <c r="G438" s="7">
        <f t="shared" si="64"/>
        <v>8.736190553301963</v>
      </c>
      <c r="H438" s="15">
        <f t="shared" si="65"/>
        <v>10.755765252138847</v>
      </c>
      <c r="I438" s="11">
        <f>IFERROR(F438/SQRT(F438^2+U438), "X")</f>
        <v>0.23817098554182045</v>
      </c>
      <c r="J438" s="32">
        <f>IFERROR(SQRT((1-I438^2)/U438), "X")</f>
        <v>2.467705658675063E-2</v>
      </c>
      <c r="K438" s="32">
        <f t="shared" si="66"/>
        <v>40.523471528484905</v>
      </c>
      <c r="L438" s="8">
        <v>1</v>
      </c>
      <c r="M438" s="9">
        <v>0</v>
      </c>
      <c r="N438" s="8">
        <v>0</v>
      </c>
      <c r="O438" s="9">
        <v>0</v>
      </c>
      <c r="P438" s="9">
        <v>0</v>
      </c>
      <c r="Q438" s="9">
        <v>0</v>
      </c>
      <c r="R438" s="9">
        <v>1</v>
      </c>
      <c r="S438" s="8">
        <v>1556</v>
      </c>
      <c r="T438" s="9">
        <v>6</v>
      </c>
      <c r="U438" s="9">
        <f t="shared" si="67"/>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7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30</v>
      </c>
      <c r="CZ438" s="33" t="s">
        <v>85</v>
      </c>
    </row>
    <row r="439" spans="1:104" x14ac:dyDescent="0.25">
      <c r="A439">
        <v>438</v>
      </c>
      <c r="B439">
        <v>28</v>
      </c>
      <c r="C439" s="24" t="s">
        <v>275</v>
      </c>
      <c r="D439" s="12">
        <v>4.6140978438483859</v>
      </c>
      <c r="E439" s="13">
        <v>1.0577773713170211</v>
      </c>
      <c r="F439" s="7">
        <v>4.3620689655172411</v>
      </c>
      <c r="G439" s="7">
        <f t="shared" si="64"/>
        <v>3.5563204725313646</v>
      </c>
      <c r="H439" s="15">
        <f t="shared" si="65"/>
        <v>5.6718752151654073</v>
      </c>
      <c r="I439" s="11">
        <f>IFERROR(F439/SQRT(F439^2+U439), "X")</f>
        <v>9.4205733875260531E-2</v>
      </c>
      <c r="J439" s="32">
        <f>IFERROR(SQRT((1-I439^2)/U439), "X")</f>
        <v>2.1596571402233637E-2</v>
      </c>
      <c r="K439" s="32">
        <f t="shared" si="66"/>
        <v>46.303646137857534</v>
      </c>
      <c r="L439" s="8">
        <v>1</v>
      </c>
      <c r="M439" s="9">
        <v>0</v>
      </c>
      <c r="N439" s="8">
        <v>0</v>
      </c>
      <c r="O439" s="9">
        <v>0</v>
      </c>
      <c r="P439" s="9">
        <v>0</v>
      </c>
      <c r="Q439" s="9">
        <v>0</v>
      </c>
      <c r="R439" s="9">
        <v>1</v>
      </c>
      <c r="S439" s="8">
        <v>2132</v>
      </c>
      <c r="T439" s="9">
        <v>6</v>
      </c>
      <c r="U439" s="9">
        <f t="shared" si="67"/>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7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30</v>
      </c>
      <c r="CZ439" s="33" t="s">
        <v>85</v>
      </c>
    </row>
    <row r="440" spans="1:104" x14ac:dyDescent="0.25">
      <c r="A440">
        <v>439</v>
      </c>
      <c r="B440">
        <v>28</v>
      </c>
      <c r="C440" s="24" t="s">
        <v>275</v>
      </c>
      <c r="D440" s="12">
        <v>6.4739236902311426</v>
      </c>
      <c r="E440" s="13">
        <v>0.59268315473947086</v>
      </c>
      <c r="F440" s="7">
        <v>10.92307692307692</v>
      </c>
      <c r="G440" s="7">
        <f t="shared" si="64"/>
        <v>5.8812405354916715</v>
      </c>
      <c r="H440" s="15">
        <f t="shared" si="65"/>
        <v>7.0666068449706136</v>
      </c>
      <c r="I440" s="11">
        <f>IFERROR(F440/SQRT(F440^2+U440), "X")</f>
        <v>0.23057022351054177</v>
      </c>
      <c r="J440" s="32">
        <f>IFERROR(SQRT((1-I440^2)/U440), "X")</f>
        <v>2.1108541588993265E-2</v>
      </c>
      <c r="K440" s="32">
        <f t="shared" si="66"/>
        <v>47.374187164187369</v>
      </c>
      <c r="L440" s="8">
        <v>1</v>
      </c>
      <c r="M440" s="9">
        <v>0</v>
      </c>
      <c r="N440" s="8">
        <v>0</v>
      </c>
      <c r="O440" s="9">
        <v>0</v>
      </c>
      <c r="P440" s="9">
        <v>0</v>
      </c>
      <c r="Q440" s="9">
        <v>0</v>
      </c>
      <c r="R440" s="9">
        <v>1</v>
      </c>
      <c r="S440" s="8">
        <v>2132</v>
      </c>
      <c r="T440" s="9">
        <v>6</v>
      </c>
      <c r="U440" s="9">
        <f t="shared" si="67"/>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7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30</v>
      </c>
      <c r="CZ440" s="33" t="s">
        <v>85</v>
      </c>
    </row>
    <row r="441" spans="1:104" x14ac:dyDescent="0.25">
      <c r="A441">
        <v>440</v>
      </c>
      <c r="B441">
        <v>28</v>
      </c>
      <c r="C441" s="24" t="s">
        <v>275</v>
      </c>
      <c r="D441" s="12">
        <v>8.490521329106592</v>
      </c>
      <c r="E441" s="13">
        <v>0.92394791050459202</v>
      </c>
      <c r="F441" s="7">
        <v>9.1893939393939394</v>
      </c>
      <c r="G441" s="7">
        <f t="shared" si="64"/>
        <v>7.5665734186020002</v>
      </c>
      <c r="H441" s="15">
        <f t="shared" si="65"/>
        <v>9.4144692396111846</v>
      </c>
      <c r="I441" s="11">
        <f>IFERROR(F441/SQRT(F441^2+U441), "X")</f>
        <v>0.19549933117032514</v>
      </c>
      <c r="J441" s="32">
        <f>IFERROR(SQRT((1-I441^2)/U441), "X")</f>
        <v>2.127445318588864E-2</v>
      </c>
      <c r="K441" s="32">
        <f t="shared" si="66"/>
        <v>47.004733389025517</v>
      </c>
      <c r="L441" s="8">
        <v>1</v>
      </c>
      <c r="M441" s="9">
        <v>0</v>
      </c>
      <c r="N441" s="8">
        <v>0</v>
      </c>
      <c r="O441" s="9">
        <v>0</v>
      </c>
      <c r="P441" s="9">
        <v>0</v>
      </c>
      <c r="Q441" s="9">
        <v>0</v>
      </c>
      <c r="R441" s="9">
        <v>1</v>
      </c>
      <c r="S441" s="8">
        <v>2132</v>
      </c>
      <c r="T441" s="9">
        <v>6</v>
      </c>
      <c r="U441" s="9">
        <f t="shared" si="67"/>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7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30</v>
      </c>
      <c r="CZ441" s="33" t="s">
        <v>85</v>
      </c>
    </row>
    <row r="442" spans="1:104" x14ac:dyDescent="0.25">
      <c r="A442">
        <v>441</v>
      </c>
      <c r="B442">
        <v>28</v>
      </c>
      <c r="C442" s="24" t="s">
        <v>275</v>
      </c>
      <c r="D442" s="12">
        <v>2.9595585437330869</v>
      </c>
      <c r="E442" s="13">
        <v>0.52781935811800285</v>
      </c>
      <c r="F442" s="7">
        <v>5.6071428571428568</v>
      </c>
      <c r="G442" s="7">
        <f t="shared" si="64"/>
        <v>2.4317391856150841</v>
      </c>
      <c r="H442" s="15">
        <f t="shared" si="65"/>
        <v>3.4873779018510898</v>
      </c>
      <c r="I442" s="11">
        <f>IFERROR(F442/SQRT(F442^2+U442), "X")</f>
        <v>6.5039308263637657E-2</v>
      </c>
      <c r="J442" s="32">
        <f>IFERROR(SQRT((1-I442^2)/U442), "X")</f>
        <v>1.1599367078865316E-2</v>
      </c>
      <c r="K442" s="32">
        <f t="shared" si="66"/>
        <v>86.211600443446173</v>
      </c>
      <c r="L442" s="8">
        <v>1</v>
      </c>
      <c r="M442" s="9">
        <v>0</v>
      </c>
      <c r="N442" s="8">
        <v>0</v>
      </c>
      <c r="O442" s="9">
        <v>0</v>
      </c>
      <c r="P442" s="9">
        <v>0</v>
      </c>
      <c r="Q442" s="9">
        <v>0</v>
      </c>
      <c r="R442" s="9">
        <v>1</v>
      </c>
      <c r="S442" s="8">
        <v>7408</v>
      </c>
      <c r="T442" s="9">
        <v>6</v>
      </c>
      <c r="U442" s="9">
        <f t="shared" si="67"/>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7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30</v>
      </c>
      <c r="CZ442" s="33" t="s">
        <v>85</v>
      </c>
    </row>
    <row r="443" spans="1:104" x14ac:dyDescent="0.25">
      <c r="A443">
        <v>442</v>
      </c>
      <c r="B443">
        <v>28</v>
      </c>
      <c r="C443" s="24" t="s">
        <v>275</v>
      </c>
      <c r="D443" s="12">
        <v>5.9686029727814338</v>
      </c>
      <c r="E443" s="13">
        <v>0.3333251223891901</v>
      </c>
      <c r="F443" s="7">
        <v>17.90625</v>
      </c>
      <c r="G443" s="7">
        <f t="shared" si="64"/>
        <v>5.635277850392244</v>
      </c>
      <c r="H443" s="15">
        <f t="shared" si="65"/>
        <v>6.3019280951706236</v>
      </c>
      <c r="I443" s="11">
        <f>IFERROR(F443/SQRT(F443^2+U443), "X")</f>
        <v>0.20377459718790986</v>
      </c>
      <c r="J443" s="32">
        <f>IFERROR(SQRT((1-I443^2)/U443), "X")</f>
        <v>1.1380082216427776E-2</v>
      </c>
      <c r="K443" s="32">
        <f t="shared" si="66"/>
        <v>87.872827364677988</v>
      </c>
      <c r="L443" s="8">
        <v>1</v>
      </c>
      <c r="M443" s="9">
        <v>0</v>
      </c>
      <c r="N443" s="8">
        <v>0</v>
      </c>
      <c r="O443" s="9">
        <v>0</v>
      </c>
      <c r="P443" s="9">
        <v>0</v>
      </c>
      <c r="Q443" s="9">
        <v>0</v>
      </c>
      <c r="R443" s="9">
        <v>1</v>
      </c>
      <c r="S443" s="8">
        <v>7408</v>
      </c>
      <c r="T443" s="9">
        <v>6</v>
      </c>
      <c r="U443" s="9">
        <f t="shared" si="67"/>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7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30</v>
      </c>
      <c r="CZ443" s="33" t="s">
        <v>85</v>
      </c>
    </row>
    <row r="444" spans="1:104" s="50" customFormat="1" x14ac:dyDescent="0.25">
      <c r="A444" s="50">
        <v>443</v>
      </c>
      <c r="B444" s="50">
        <v>28</v>
      </c>
      <c r="C444" s="51" t="s">
        <v>275</v>
      </c>
      <c r="D444" s="52">
        <v>8.6632090658934402</v>
      </c>
      <c r="E444" s="53">
        <v>0.28665029997441532</v>
      </c>
      <c r="F444" s="54">
        <v>30.222222222222221</v>
      </c>
      <c r="G444" s="54">
        <f t="shared" si="64"/>
        <v>8.3765587659190253</v>
      </c>
      <c r="H444" s="55">
        <f t="shared" si="65"/>
        <v>8.9498593658678551</v>
      </c>
      <c r="I444" s="56">
        <f>IFERROR(F444/SQRT(F444^2+U444), "X")</f>
        <v>0.33144493664839791</v>
      </c>
      <c r="J444" s="57">
        <f>IFERROR(SQRT((1-I444^2)/U444), "X")</f>
        <v>1.0966928050866107E-2</v>
      </c>
      <c r="K444" s="57">
        <f t="shared" si="66"/>
        <v>91.183237034278307</v>
      </c>
      <c r="L444" s="58">
        <v>1</v>
      </c>
      <c r="M444" s="59">
        <v>0</v>
      </c>
      <c r="N444" s="58">
        <v>0</v>
      </c>
      <c r="O444" s="59">
        <v>0</v>
      </c>
      <c r="P444" s="59">
        <v>0</v>
      </c>
      <c r="Q444" s="59">
        <v>0</v>
      </c>
      <c r="R444" s="59">
        <v>1</v>
      </c>
      <c r="S444" s="58">
        <v>7408</v>
      </c>
      <c r="T444" s="59">
        <v>6</v>
      </c>
      <c r="U444" s="59">
        <f t="shared" si="67"/>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7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30</v>
      </c>
      <c r="CU444" s="66"/>
      <c r="CZ444" s="33" t="s">
        <v>85</v>
      </c>
    </row>
    <row r="445" spans="1:104" x14ac:dyDescent="0.25">
      <c r="A445">
        <v>444</v>
      </c>
      <c r="B445">
        <v>29</v>
      </c>
      <c r="C445" s="24" t="s">
        <v>9</v>
      </c>
      <c r="D445" s="12">
        <v>6.94</v>
      </c>
      <c r="E445" s="13">
        <v>0.59</v>
      </c>
      <c r="F445" s="7">
        <f t="shared" ref="F445:F454" si="72">D445/E445</f>
        <v>11.76271186440678</v>
      </c>
      <c r="G445" s="7">
        <f t="shared" si="64"/>
        <v>6.3500000000000005</v>
      </c>
      <c r="H445" s="15">
        <f t="shared" si="65"/>
        <v>7.53</v>
      </c>
      <c r="I445" s="11">
        <f>IFERROR(F445/SQRT(F445^2+U445), "X")</f>
        <v>0.23963844097900014</v>
      </c>
      <c r="J445" s="32">
        <f>IFERROR(SQRT((1-I445^2)/U445), "X")</f>
        <v>2.037272048668733E-2</v>
      </c>
      <c r="K445" s="32">
        <f t="shared" si="66"/>
        <v>49.08524615813856</v>
      </c>
      <c r="L445" s="8">
        <v>0</v>
      </c>
      <c r="M445" s="9">
        <v>1</v>
      </c>
      <c r="N445" s="8">
        <v>0</v>
      </c>
      <c r="O445" s="9">
        <v>0</v>
      </c>
      <c r="P445" s="9">
        <v>1</v>
      </c>
      <c r="Q445" s="9">
        <v>0</v>
      </c>
      <c r="R445" s="9">
        <v>0</v>
      </c>
      <c r="S445" s="8">
        <v>2276</v>
      </c>
      <c r="T445" s="9">
        <v>4</v>
      </c>
      <c r="U445" s="9">
        <f t="shared" si="67"/>
        <v>2271</v>
      </c>
      <c r="V445" s="9">
        <f>COUNTIF(B:B,B445)</f>
        <v>10</v>
      </c>
      <c r="W445" s="7">
        <v>13.2</v>
      </c>
      <c r="X445" s="7">
        <f>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73">1-AK445-AL445-AN445</f>
        <v>0.59399999999999997</v>
      </c>
      <c r="AN445" s="42">
        <v>0.39900000000000002</v>
      </c>
      <c r="AO445" s="41">
        <v>1</v>
      </c>
      <c r="AP445" s="17">
        <v>0</v>
      </c>
      <c r="AQ445">
        <v>0.59599999999999997</v>
      </c>
      <c r="AR445" s="39">
        <f>1-AQ445</f>
        <v>0.40400000000000003</v>
      </c>
      <c r="AS445" s="38">
        <f t="shared" si="7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0.29799999999999999</v>
      </c>
      <c r="CQ445">
        <v>3</v>
      </c>
      <c r="CR445">
        <v>0</v>
      </c>
      <c r="CS445">
        <v>1</v>
      </c>
      <c r="CT445">
        <v>28</v>
      </c>
      <c r="CZ445" s="33" t="s">
        <v>85</v>
      </c>
    </row>
    <row r="446" spans="1:104" x14ac:dyDescent="0.25">
      <c r="A446">
        <v>445</v>
      </c>
      <c r="B446">
        <v>29</v>
      </c>
      <c r="C446" s="24" t="s">
        <v>9</v>
      </c>
      <c r="D446" s="12">
        <v>8.19</v>
      </c>
      <c r="E446" s="13">
        <v>0.77</v>
      </c>
      <c r="F446" s="7">
        <f t="shared" si="72"/>
        <v>10.636363636363635</v>
      </c>
      <c r="G446" s="7">
        <f t="shared" si="64"/>
        <v>7.42</v>
      </c>
      <c r="H446" s="15">
        <f t="shared" si="65"/>
        <v>8.9599999999999991</v>
      </c>
      <c r="I446" s="11">
        <f>IFERROR(F446/SQRT(F446^2+U446), "X")</f>
        <v>0.27778360252890461</v>
      </c>
      <c r="J446" s="32">
        <f>IFERROR(SQRT((1-I446^2)/U446), "X")</f>
        <v>2.6116407075367106E-2</v>
      </c>
      <c r="K446" s="32">
        <f t="shared" si="66"/>
        <v>38.290106181688223</v>
      </c>
      <c r="L446" s="8">
        <v>0</v>
      </c>
      <c r="M446" s="9">
        <v>1</v>
      </c>
      <c r="N446" s="8">
        <v>0</v>
      </c>
      <c r="O446" s="9">
        <v>0</v>
      </c>
      <c r="P446" s="9">
        <v>1</v>
      </c>
      <c r="Q446" s="9">
        <v>0</v>
      </c>
      <c r="R446" s="9">
        <v>0</v>
      </c>
      <c r="S446" s="8">
        <v>1357</v>
      </c>
      <c r="T446" s="9">
        <v>3</v>
      </c>
      <c r="U446" s="9">
        <f t="shared" si="67"/>
        <v>1353</v>
      </c>
      <c r="V446" s="9">
        <f>COUNTIF(B:B,B446)</f>
        <v>10</v>
      </c>
      <c r="W446" s="7">
        <v>12.9</v>
      </c>
      <c r="X446" s="7">
        <f>BL355-W355-6</f>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73"/>
        <v>0.65100000000000002</v>
      </c>
      <c r="AN446" s="42">
        <v>0.34200000000000003</v>
      </c>
      <c r="AO446" s="41">
        <v>1</v>
      </c>
      <c r="AP446" s="17">
        <v>0</v>
      </c>
      <c r="AQ446">
        <v>1</v>
      </c>
      <c r="AR446" s="39">
        <v>0</v>
      </c>
      <c r="AS446" s="38">
        <f t="shared" si="7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0.29799999999999999</v>
      </c>
      <c r="CQ446">
        <v>3</v>
      </c>
      <c r="CR446">
        <v>0</v>
      </c>
      <c r="CS446">
        <v>1</v>
      </c>
      <c r="CT446">
        <v>28</v>
      </c>
      <c r="CZ446" s="33" t="s">
        <v>85</v>
      </c>
    </row>
    <row r="447" spans="1:104" x14ac:dyDescent="0.25">
      <c r="A447">
        <v>446</v>
      </c>
      <c r="B447">
        <v>29</v>
      </c>
      <c r="C447" s="24" t="s">
        <v>9</v>
      </c>
      <c r="D447" s="12">
        <v>5.09</v>
      </c>
      <c r="E447" s="13">
        <v>0.88</v>
      </c>
      <c r="F447" s="7">
        <f t="shared" si="72"/>
        <v>5.7840909090909092</v>
      </c>
      <c r="G447" s="7">
        <f t="shared" si="64"/>
        <v>4.21</v>
      </c>
      <c r="H447" s="15">
        <f t="shared" si="65"/>
        <v>5.97</v>
      </c>
      <c r="I447" s="11">
        <f>IFERROR(F447/SQRT(F447^2+U447), "X")</f>
        <v>0.1878134035333307</v>
      </c>
      <c r="J447" s="32">
        <f>IFERROR(SQRT((1-I447^2)/U447), "X")</f>
        <v>3.2470686661951083E-2</v>
      </c>
      <c r="K447" s="32">
        <f t="shared" si="66"/>
        <v>30.797008095667803</v>
      </c>
      <c r="L447" s="8">
        <v>0</v>
      </c>
      <c r="M447" s="9">
        <v>1</v>
      </c>
      <c r="N447" s="8">
        <v>0</v>
      </c>
      <c r="O447" s="9">
        <v>0</v>
      </c>
      <c r="P447" s="9">
        <v>1</v>
      </c>
      <c r="Q447" s="9">
        <v>0</v>
      </c>
      <c r="R447" s="9">
        <v>0</v>
      </c>
      <c r="S447" s="8">
        <v>919</v>
      </c>
      <c r="T447" s="9">
        <v>3</v>
      </c>
      <c r="U447" s="9">
        <f t="shared" si="67"/>
        <v>915</v>
      </c>
      <c r="V447" s="9">
        <f>COUNTIF(B:B,B447)</f>
        <v>10</v>
      </c>
      <c r="W447" s="7">
        <v>13.6</v>
      </c>
      <c r="X447" s="7">
        <f>BL356-W356-6</f>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73"/>
        <v>0.51200000000000001</v>
      </c>
      <c r="AN447" s="42">
        <v>0.48299999999999998</v>
      </c>
      <c r="AO447" s="41">
        <v>1</v>
      </c>
      <c r="AP447" s="17">
        <v>0</v>
      </c>
      <c r="AQ447">
        <v>0</v>
      </c>
      <c r="AR447" s="39">
        <v>1</v>
      </c>
      <c r="AS447" s="38">
        <f t="shared" si="7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0.29799999999999999</v>
      </c>
      <c r="CQ447">
        <v>3</v>
      </c>
      <c r="CR447">
        <v>0</v>
      </c>
      <c r="CS447">
        <v>1</v>
      </c>
      <c r="CT447">
        <v>28</v>
      </c>
      <c r="CZ447" s="33" t="s">
        <v>85</v>
      </c>
    </row>
    <row r="448" spans="1:104" x14ac:dyDescent="0.25">
      <c r="A448">
        <v>447</v>
      </c>
      <c r="B448">
        <v>29</v>
      </c>
      <c r="C448" s="24" t="s">
        <v>9</v>
      </c>
      <c r="D448" s="12">
        <v>6.8</v>
      </c>
      <c r="E448" s="13">
        <v>0.6</v>
      </c>
      <c r="F448" s="7">
        <f t="shared" si="72"/>
        <v>11.333333333333334</v>
      </c>
      <c r="G448" s="7">
        <f t="shared" si="64"/>
        <v>6.2</v>
      </c>
      <c r="H448" s="15">
        <f t="shared" si="65"/>
        <v>7.3999999999999995</v>
      </c>
      <c r="I448" s="11">
        <f>IFERROR(F448/SQRT(F448^2+U448), "X")</f>
        <v>0.23189964848373007</v>
      </c>
      <c r="J448" s="32">
        <f>IFERROR(SQRT((1-I448^2)/U448), "X")</f>
        <v>2.0461733689740885E-2</v>
      </c>
      <c r="K448" s="32">
        <f t="shared" si="66"/>
        <v>48.87171415496335</v>
      </c>
      <c r="L448" s="8">
        <v>0</v>
      </c>
      <c r="M448" s="9">
        <v>1</v>
      </c>
      <c r="N448" s="8">
        <v>0</v>
      </c>
      <c r="O448" s="9">
        <v>0</v>
      </c>
      <c r="P448" s="9">
        <v>1</v>
      </c>
      <c r="Q448" s="9">
        <v>0</v>
      </c>
      <c r="R448" s="9">
        <v>0</v>
      </c>
      <c r="S448" s="8">
        <v>2276</v>
      </c>
      <c r="T448" s="9">
        <v>15</v>
      </c>
      <c r="U448" s="9">
        <f t="shared" si="67"/>
        <v>2260</v>
      </c>
      <c r="V448" s="9">
        <f>COUNTIF(B:B,B448)</f>
        <v>10</v>
      </c>
      <c r="W448" s="7">
        <v>13.2</v>
      </c>
      <c r="X448" s="7">
        <f>BL357-W357-6</f>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73"/>
        <v>0.59399999999999997</v>
      </c>
      <c r="AN448" s="42">
        <v>0.39900000000000002</v>
      </c>
      <c r="AO448" s="41">
        <v>1</v>
      </c>
      <c r="AP448" s="17">
        <v>0</v>
      </c>
      <c r="AQ448">
        <v>0.59599999999999997</v>
      </c>
      <c r="AR448" s="39">
        <f>1-AQ448</f>
        <v>0.40400000000000003</v>
      </c>
      <c r="AS448" s="38">
        <f t="shared" si="7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0.29799999999999999</v>
      </c>
      <c r="CQ448">
        <v>3</v>
      </c>
      <c r="CR448">
        <v>0</v>
      </c>
      <c r="CS448">
        <v>1</v>
      </c>
      <c r="CT448">
        <v>28</v>
      </c>
      <c r="CZ448" s="33" t="s">
        <v>85</v>
      </c>
    </row>
    <row r="449" spans="1:104" x14ac:dyDescent="0.25">
      <c r="A449">
        <v>448</v>
      </c>
      <c r="B449">
        <v>29</v>
      </c>
      <c r="C449" s="24" t="s">
        <v>9</v>
      </c>
      <c r="D449" s="12">
        <v>7.06</v>
      </c>
      <c r="E449" s="13">
        <v>0.78</v>
      </c>
      <c r="F449" s="7">
        <f t="shared" si="72"/>
        <v>9.0512820512820511</v>
      </c>
      <c r="G449" s="7">
        <f t="shared" si="64"/>
        <v>6.2799999999999994</v>
      </c>
      <c r="H449" s="15">
        <f t="shared" si="65"/>
        <v>7.84</v>
      </c>
      <c r="I449" s="11">
        <f>IFERROR(F449/SQRT(F449^2+U449), "X")</f>
        <v>0.23986475186127454</v>
      </c>
      <c r="J449" s="32">
        <f>IFERROR(SQRT((1-I449^2)/U449), "X")</f>
        <v>2.6500638307619565E-2</v>
      </c>
      <c r="K449" s="32">
        <f t="shared" si="66"/>
        <v>37.734940132082635</v>
      </c>
      <c r="L449" s="8">
        <v>0</v>
      </c>
      <c r="M449" s="9">
        <v>1</v>
      </c>
      <c r="N449" s="8">
        <v>0</v>
      </c>
      <c r="O449" s="9">
        <v>0</v>
      </c>
      <c r="P449" s="9">
        <v>1</v>
      </c>
      <c r="Q449" s="9">
        <v>0</v>
      </c>
      <c r="R449" s="9">
        <v>0</v>
      </c>
      <c r="S449" s="8">
        <v>1357</v>
      </c>
      <c r="T449" s="9">
        <v>14</v>
      </c>
      <c r="U449" s="9">
        <f t="shared" si="67"/>
        <v>1342</v>
      </c>
      <c r="V449" s="9">
        <f>COUNTIF(B:B,B449)</f>
        <v>10</v>
      </c>
      <c r="W449" s="7">
        <v>12.9</v>
      </c>
      <c r="X449" s="7">
        <f>BL358-W358-6</f>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73"/>
        <v>0.65100000000000002</v>
      </c>
      <c r="AN449" s="42">
        <v>0.34200000000000003</v>
      </c>
      <c r="AO449" s="41">
        <v>1</v>
      </c>
      <c r="AP449" s="17">
        <v>0</v>
      </c>
      <c r="AQ449">
        <v>1</v>
      </c>
      <c r="AR449" s="39">
        <v>0</v>
      </c>
      <c r="AS449" s="38">
        <f t="shared" si="7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0.29799999999999999</v>
      </c>
      <c r="CQ449">
        <v>3</v>
      </c>
      <c r="CR449">
        <v>0</v>
      </c>
      <c r="CS449">
        <v>1</v>
      </c>
      <c r="CT449">
        <v>28</v>
      </c>
      <c r="CZ449" s="33" t="s">
        <v>85</v>
      </c>
    </row>
    <row r="450" spans="1:104" x14ac:dyDescent="0.25">
      <c r="A450">
        <v>449</v>
      </c>
      <c r="B450">
        <v>29</v>
      </c>
      <c r="C450" s="24" t="s">
        <v>9</v>
      </c>
      <c r="D450" s="12">
        <v>6.21</v>
      </c>
      <c r="E450" s="13">
        <v>0.94</v>
      </c>
      <c r="F450" s="7">
        <f t="shared" si="72"/>
        <v>6.6063829787234045</v>
      </c>
      <c r="G450" s="7">
        <f t="shared" ref="G450:G513" si="74">D450-E450</f>
        <v>5.27</v>
      </c>
      <c r="H450" s="15">
        <f t="shared" ref="H450:H513" si="75">D450+E450</f>
        <v>7.15</v>
      </c>
      <c r="I450" s="11">
        <f>IFERROR(F450/SQRT(F450^2+U450), "X")</f>
        <v>0.21460560973649845</v>
      </c>
      <c r="J450" s="32">
        <f>IFERROR(SQRT((1-I450^2)/U450), "X")</f>
        <v>3.2484585048680924E-2</v>
      </c>
      <c r="K450" s="32">
        <f t="shared" ref="K450:K513" si="76">IFERROR(1/J450, "X")</f>
        <v>30.783831731309316</v>
      </c>
      <c r="L450" s="8">
        <v>0</v>
      </c>
      <c r="M450" s="9">
        <v>1</v>
      </c>
      <c r="N450" s="8">
        <v>0</v>
      </c>
      <c r="O450" s="9">
        <v>0</v>
      </c>
      <c r="P450" s="9">
        <v>1</v>
      </c>
      <c r="Q450" s="9">
        <v>0</v>
      </c>
      <c r="R450" s="9">
        <v>0</v>
      </c>
      <c r="S450" s="8">
        <v>919</v>
      </c>
      <c r="T450" s="9">
        <v>14</v>
      </c>
      <c r="U450" s="9">
        <f t="shared" ref="U450:U513" si="77">S450-T450-1</f>
        <v>904</v>
      </c>
      <c r="V450" s="9">
        <f>COUNTIF(B:B,B450)</f>
        <v>10</v>
      </c>
      <c r="W450" s="7">
        <v>13.6</v>
      </c>
      <c r="X450" s="7">
        <f>BL359-W359-6</f>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73"/>
        <v>0.51200000000000001</v>
      </c>
      <c r="AN450" s="42">
        <v>0.48299999999999998</v>
      </c>
      <c r="AO450" s="41">
        <v>1</v>
      </c>
      <c r="AP450" s="17">
        <v>0</v>
      </c>
      <c r="AQ450">
        <v>0</v>
      </c>
      <c r="AR450" s="39">
        <v>1</v>
      </c>
      <c r="AS450" s="38">
        <f t="shared" si="7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0.29799999999999999</v>
      </c>
      <c r="CQ450">
        <v>3</v>
      </c>
      <c r="CR450">
        <v>0</v>
      </c>
      <c r="CS450">
        <v>1</v>
      </c>
      <c r="CT450">
        <v>28</v>
      </c>
      <c r="CZ450" s="33" t="s">
        <v>85</v>
      </c>
    </row>
    <row r="451" spans="1:104" x14ac:dyDescent="0.25">
      <c r="A451">
        <v>450</v>
      </c>
      <c r="B451">
        <v>29</v>
      </c>
      <c r="C451" s="24" t="s">
        <v>9</v>
      </c>
      <c r="D451" s="12">
        <v>6.16</v>
      </c>
      <c r="E451" s="13">
        <v>0.86</v>
      </c>
      <c r="F451" s="7">
        <f t="shared" si="72"/>
        <v>7.1627906976744189</v>
      </c>
      <c r="G451" s="7">
        <f t="shared" si="74"/>
        <v>5.3</v>
      </c>
      <c r="H451" s="15">
        <f t="shared" si="75"/>
        <v>7.0200000000000005</v>
      </c>
      <c r="I451" s="11">
        <f>IFERROR(F451/SQRT(F451^2+U451), "X")</f>
        <v>0.19189297421546586</v>
      </c>
      <c r="J451" s="32">
        <f>IFERROR(SQRT((1-I451^2)/U451), "X")</f>
        <v>2.6790252893717639E-2</v>
      </c>
      <c r="K451" s="32">
        <f t="shared" si="76"/>
        <v>37.327008594028676</v>
      </c>
      <c r="L451" s="8">
        <v>0</v>
      </c>
      <c r="M451" s="9">
        <v>1</v>
      </c>
      <c r="N451" s="8">
        <v>0</v>
      </c>
      <c r="O451" s="9">
        <v>0</v>
      </c>
      <c r="P451" s="9">
        <v>1</v>
      </c>
      <c r="Q451" s="9">
        <v>0</v>
      </c>
      <c r="R451" s="9">
        <v>0</v>
      </c>
      <c r="S451" s="8">
        <v>1357</v>
      </c>
      <c r="T451" s="9">
        <v>14</v>
      </c>
      <c r="U451" s="9">
        <f t="shared" si="77"/>
        <v>1342</v>
      </c>
      <c r="V451" s="9">
        <f>COUNTIF(B:B,B451)</f>
        <v>10</v>
      </c>
      <c r="W451" s="7">
        <v>12.9</v>
      </c>
      <c r="X451" s="7">
        <f>BL360-W360-6</f>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73"/>
        <v>0.65100000000000002</v>
      </c>
      <c r="AN451" s="42">
        <v>0.34200000000000003</v>
      </c>
      <c r="AO451" s="41">
        <v>1</v>
      </c>
      <c r="AP451" s="17">
        <v>0</v>
      </c>
      <c r="AQ451">
        <v>1</v>
      </c>
      <c r="AR451" s="39">
        <v>0</v>
      </c>
      <c r="AS451" s="38">
        <f t="shared" si="7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0.29799999999999999</v>
      </c>
      <c r="CQ451">
        <v>3</v>
      </c>
      <c r="CR451">
        <v>0</v>
      </c>
      <c r="CS451">
        <v>1</v>
      </c>
      <c r="CT451">
        <v>28</v>
      </c>
      <c r="CZ451" s="33" t="s">
        <v>85</v>
      </c>
    </row>
    <row r="452" spans="1:104" x14ac:dyDescent="0.25">
      <c r="A452">
        <v>451</v>
      </c>
      <c r="B452">
        <v>29</v>
      </c>
      <c r="C452" s="24" t="s">
        <v>9</v>
      </c>
      <c r="D452" s="12">
        <v>5.48</v>
      </c>
      <c r="E452" s="13">
        <v>1.3</v>
      </c>
      <c r="F452" s="7">
        <f t="shared" si="72"/>
        <v>4.2153846153846155</v>
      </c>
      <c r="G452" s="7">
        <f t="shared" si="74"/>
        <v>4.1800000000000006</v>
      </c>
      <c r="H452" s="15">
        <f t="shared" si="75"/>
        <v>6.78</v>
      </c>
      <c r="I452" s="11">
        <f>IFERROR(F452/SQRT(F452^2+U452), "X")</f>
        <v>0.13884365792453493</v>
      </c>
      <c r="J452" s="32">
        <f>IFERROR(SQRT((1-I452^2)/U452), "X")</f>
        <v>3.2937364106185293E-2</v>
      </c>
      <c r="K452" s="32">
        <f t="shared" si="76"/>
        <v>30.360656571550315</v>
      </c>
      <c r="L452" s="8">
        <v>0</v>
      </c>
      <c r="M452" s="9">
        <v>1</v>
      </c>
      <c r="N452" s="8">
        <v>0</v>
      </c>
      <c r="O452" s="9">
        <v>0</v>
      </c>
      <c r="P452" s="9">
        <v>1</v>
      </c>
      <c r="Q452" s="9">
        <v>0</v>
      </c>
      <c r="R452" s="9">
        <v>0</v>
      </c>
      <c r="S452" s="8">
        <v>919</v>
      </c>
      <c r="T452" s="9">
        <v>14</v>
      </c>
      <c r="U452" s="9">
        <f t="shared" si="77"/>
        <v>904</v>
      </c>
      <c r="V452" s="9">
        <f>COUNTIF(B:B,B452)</f>
        <v>10</v>
      </c>
      <c r="W452" s="7">
        <v>13.6</v>
      </c>
      <c r="X452" s="7">
        <f>BL361-W361-6</f>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73"/>
        <v>0.51200000000000001</v>
      </c>
      <c r="AN452" s="42">
        <v>0.48299999999999998</v>
      </c>
      <c r="AO452" s="41">
        <v>1</v>
      </c>
      <c r="AP452" s="17">
        <v>0</v>
      </c>
      <c r="AQ452">
        <v>0</v>
      </c>
      <c r="AR452" s="39">
        <v>1</v>
      </c>
      <c r="AS452" s="38">
        <f t="shared" si="7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0.29799999999999999</v>
      </c>
      <c r="CQ452">
        <v>3</v>
      </c>
      <c r="CR452">
        <v>0</v>
      </c>
      <c r="CS452">
        <v>1</v>
      </c>
      <c r="CT452">
        <v>28</v>
      </c>
      <c r="CZ452" s="33" t="s">
        <v>85</v>
      </c>
    </row>
    <row r="453" spans="1:104" x14ac:dyDescent="0.25">
      <c r="A453">
        <v>452</v>
      </c>
      <c r="B453">
        <v>29</v>
      </c>
      <c r="C453" s="24" t="s">
        <v>9</v>
      </c>
      <c r="D453" s="12">
        <v>6</v>
      </c>
      <c r="E453" s="13">
        <v>1.2</v>
      </c>
      <c r="F453" s="7">
        <f t="shared" si="72"/>
        <v>5</v>
      </c>
      <c r="G453" s="7">
        <f t="shared" si="74"/>
        <v>4.8</v>
      </c>
      <c r="H453" s="15">
        <f t="shared" si="75"/>
        <v>7.2</v>
      </c>
      <c r="I453" s="11">
        <f>IFERROR(F453/SQRT(F453^2+U453), "X")</f>
        <v>0.16602227504272984</v>
      </c>
      <c r="J453" s="32">
        <f>IFERROR(SQRT((1-I453^2)/U453), "X")</f>
        <v>3.320445500854597E-2</v>
      </c>
      <c r="K453" s="32">
        <f t="shared" si="76"/>
        <v>30.116440692751194</v>
      </c>
      <c r="L453" s="8">
        <v>0</v>
      </c>
      <c r="M453" s="9">
        <v>1</v>
      </c>
      <c r="N453" s="8">
        <v>0</v>
      </c>
      <c r="O453" s="9">
        <v>0</v>
      </c>
      <c r="P453" s="9">
        <v>1</v>
      </c>
      <c r="Q453" s="9">
        <v>0</v>
      </c>
      <c r="R453" s="9">
        <v>0</v>
      </c>
      <c r="S453" s="8">
        <v>897</v>
      </c>
      <c r="T453" s="9">
        <v>14</v>
      </c>
      <c r="U453" s="9">
        <f t="shared" si="77"/>
        <v>882</v>
      </c>
      <c r="V453" s="9">
        <f>COUNTIF(B:B,B453)</f>
        <v>10</v>
      </c>
      <c r="W453" s="7">
        <v>13.3</v>
      </c>
      <c r="X453" s="7">
        <f>BL362-W362-6</f>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73"/>
        <v>0.56800000000000006</v>
      </c>
      <c r="AN453" s="42">
        <v>0.42399999999999999</v>
      </c>
      <c r="AO453" s="41">
        <v>1</v>
      </c>
      <c r="AP453" s="17">
        <v>0</v>
      </c>
      <c r="AQ453">
        <v>1</v>
      </c>
      <c r="AR453" s="39">
        <v>0</v>
      </c>
      <c r="AS453" s="38">
        <f t="shared" si="7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0.29799999999999999</v>
      </c>
      <c r="CQ453">
        <v>3</v>
      </c>
      <c r="CR453">
        <v>0</v>
      </c>
      <c r="CS453">
        <v>1</v>
      </c>
      <c r="CT453">
        <v>28</v>
      </c>
      <c r="CZ453" s="33" t="s">
        <v>85</v>
      </c>
    </row>
    <row r="454" spans="1:104" s="50" customFormat="1" x14ac:dyDescent="0.25">
      <c r="A454" s="50">
        <v>453</v>
      </c>
      <c r="B454" s="50">
        <v>29</v>
      </c>
      <c r="C454" s="51" t="s">
        <v>9</v>
      </c>
      <c r="D454" s="52">
        <v>6.29</v>
      </c>
      <c r="E454" s="53">
        <v>1.6</v>
      </c>
      <c r="F454" s="54">
        <f t="shared" si="72"/>
        <v>3.9312499999999999</v>
      </c>
      <c r="G454" s="54">
        <f t="shared" si="74"/>
        <v>4.6899999999999995</v>
      </c>
      <c r="H454" s="55">
        <f t="shared" si="75"/>
        <v>7.8900000000000006</v>
      </c>
      <c r="I454" s="56">
        <f>IFERROR(F454/SQRT(F454^2+U454), "X")</f>
        <v>0.14555646222812504</v>
      </c>
      <c r="J454" s="57">
        <f>IFERROR(SQRT((1-I454^2)/U454), "X")</f>
        <v>3.7025491186804461E-2</v>
      </c>
      <c r="K454" s="57">
        <f t="shared" si="76"/>
        <v>27.008419549512706</v>
      </c>
      <c r="L454" s="58">
        <v>0</v>
      </c>
      <c r="M454" s="59">
        <v>1</v>
      </c>
      <c r="N454" s="58">
        <v>0</v>
      </c>
      <c r="O454" s="59">
        <v>0</v>
      </c>
      <c r="P454" s="59">
        <v>1</v>
      </c>
      <c r="Q454" s="59">
        <v>0</v>
      </c>
      <c r="R454" s="59">
        <v>0</v>
      </c>
      <c r="S454" s="58">
        <v>729</v>
      </c>
      <c r="T454" s="59">
        <v>14</v>
      </c>
      <c r="U454" s="59">
        <f t="shared" si="77"/>
        <v>714</v>
      </c>
      <c r="V454" s="59">
        <f>COUNTIF(B:B,B454)</f>
        <v>10</v>
      </c>
      <c r="W454" s="54">
        <v>14</v>
      </c>
      <c r="X454" s="54">
        <f>BL363-W363-6</f>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73"/>
        <v>0.43899999999999995</v>
      </c>
      <c r="AN454" s="62">
        <v>0.55800000000000005</v>
      </c>
      <c r="AO454" s="63">
        <v>1</v>
      </c>
      <c r="AP454" s="64">
        <v>0</v>
      </c>
      <c r="AQ454" s="50">
        <v>0</v>
      </c>
      <c r="AR454" s="65">
        <v>1</v>
      </c>
      <c r="AS454" s="67">
        <f t="shared" si="7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0.29799999999999999</v>
      </c>
      <c r="CQ454">
        <v>3</v>
      </c>
      <c r="CR454">
        <v>0</v>
      </c>
      <c r="CS454">
        <v>1</v>
      </c>
      <c r="CT454">
        <v>28</v>
      </c>
      <c r="CU454" s="66"/>
      <c r="CZ454" s="33" t="s">
        <v>85</v>
      </c>
    </row>
    <row r="455" spans="1:104" x14ac:dyDescent="0.25">
      <c r="A455">
        <v>454</v>
      </c>
      <c r="B455">
        <v>30</v>
      </c>
      <c r="C455" s="24" t="s">
        <v>312</v>
      </c>
      <c r="D455" s="12">
        <v>14.7</v>
      </c>
      <c r="E455" s="13">
        <f t="shared" ref="E455:E482" si="78">D455/F455</f>
        <v>0.8207705192629815</v>
      </c>
      <c r="F455" s="7">
        <v>17.91</v>
      </c>
      <c r="G455" s="7">
        <f t="shared" si="74"/>
        <v>13.879229480737017</v>
      </c>
      <c r="H455" s="15">
        <f t="shared" si="75"/>
        <v>15.520770519262982</v>
      </c>
      <c r="I455" s="11">
        <f>IFERROR(F455/SQRT(F455^2+U455), "X")</f>
        <v>0.42346601809461165</v>
      </c>
      <c r="J455" s="32">
        <f>IFERROR(SQRT((1-I455^2)/U455), "X")</f>
        <v>2.3644110446376973E-2</v>
      </c>
      <c r="K455" s="32">
        <f t="shared" si="76"/>
        <v>42.2938305193559</v>
      </c>
      <c r="L455" s="8">
        <v>0</v>
      </c>
      <c r="M455" s="9">
        <v>1</v>
      </c>
      <c r="N455" s="8">
        <v>0</v>
      </c>
      <c r="O455" s="9">
        <v>1</v>
      </c>
      <c r="P455" s="9">
        <v>0</v>
      </c>
      <c r="Q455" s="9">
        <v>0</v>
      </c>
      <c r="R455" s="9">
        <v>0</v>
      </c>
      <c r="S455" s="8">
        <v>1476</v>
      </c>
      <c r="T455" s="9">
        <v>7</v>
      </c>
      <c r="U455" s="9">
        <f t="shared" si="77"/>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79">1-AR455</f>
        <v>0.63200000000000001</v>
      </c>
      <c r="AR455" s="39">
        <v>0.36799999999999999</v>
      </c>
      <c r="AS455" s="38">
        <f t="shared" si="7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26</v>
      </c>
      <c r="CZ455" s="33" t="s">
        <v>85</v>
      </c>
    </row>
    <row r="456" spans="1:104" x14ac:dyDescent="0.25">
      <c r="A456">
        <v>455</v>
      </c>
      <c r="B456">
        <v>30</v>
      </c>
      <c r="C456" s="24" t="s">
        <v>312</v>
      </c>
      <c r="D456" s="12">
        <v>19.3</v>
      </c>
      <c r="E456" s="13">
        <f t="shared" si="78"/>
        <v>1.2363869314541962</v>
      </c>
      <c r="F456" s="7">
        <v>15.61</v>
      </c>
      <c r="G456" s="7">
        <f t="shared" si="74"/>
        <v>18.063613068545806</v>
      </c>
      <c r="H456" s="15">
        <f t="shared" si="75"/>
        <v>20.536386931454196</v>
      </c>
      <c r="I456" s="11">
        <f>IFERROR(F456/SQRT(F456^2+U456), "X")</f>
        <v>0.37730504926893033</v>
      </c>
      <c r="J456" s="32">
        <f>IFERROR(SQRT((1-I456^2)/U456), "X")</f>
        <v>2.4170727051180674E-2</v>
      </c>
      <c r="K456" s="32">
        <f t="shared" si="76"/>
        <v>41.372359130221227</v>
      </c>
      <c r="L456" s="8">
        <v>0</v>
      </c>
      <c r="M456" s="9">
        <v>1</v>
      </c>
      <c r="N456" s="8">
        <v>0</v>
      </c>
      <c r="O456" s="9">
        <v>1</v>
      </c>
      <c r="P456" s="9">
        <v>0</v>
      </c>
      <c r="Q456" s="9">
        <v>0</v>
      </c>
      <c r="R456" s="9">
        <v>0</v>
      </c>
      <c r="S456" s="8">
        <v>1476</v>
      </c>
      <c r="T456" s="9">
        <v>7</v>
      </c>
      <c r="U456" s="9">
        <f t="shared" si="77"/>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79"/>
        <v>0.63200000000000001</v>
      </c>
      <c r="AR456" s="39">
        <v>0.36799999999999999</v>
      </c>
      <c r="AS456" s="38">
        <f t="shared" si="7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26</v>
      </c>
      <c r="CZ456" s="33" t="s">
        <v>85</v>
      </c>
    </row>
    <row r="457" spans="1:104" x14ac:dyDescent="0.25">
      <c r="A457">
        <v>456</v>
      </c>
      <c r="B457">
        <v>30</v>
      </c>
      <c r="C457" s="24" t="s">
        <v>312</v>
      </c>
      <c r="D457" s="12">
        <v>18.899999999999999</v>
      </c>
      <c r="E457" s="13">
        <f t="shared" si="78"/>
        <v>0.84074733096085397</v>
      </c>
      <c r="F457" s="7">
        <v>22.48</v>
      </c>
      <c r="G457" s="7">
        <f t="shared" si="74"/>
        <v>18.059252669039143</v>
      </c>
      <c r="H457" s="15">
        <f t="shared" si="75"/>
        <v>19.740747330960854</v>
      </c>
      <c r="I457" s="11">
        <f>IFERROR(F457/SQRT(F457^2+U457), "X")</f>
        <v>0.50605090150970966</v>
      </c>
      <c r="J457" s="32">
        <f>IFERROR(SQRT((1-I457^2)/U457), "X")</f>
        <v>2.2511161099186373E-2</v>
      </c>
      <c r="K457" s="32">
        <f t="shared" si="76"/>
        <v>44.42240875954387</v>
      </c>
      <c r="L457" s="8">
        <v>0</v>
      </c>
      <c r="M457" s="9">
        <v>1</v>
      </c>
      <c r="N457" s="8">
        <v>0</v>
      </c>
      <c r="O457" s="9">
        <v>1</v>
      </c>
      <c r="P457" s="9">
        <v>0</v>
      </c>
      <c r="Q457" s="9">
        <v>0</v>
      </c>
      <c r="R457" s="9">
        <v>0</v>
      </c>
      <c r="S457" s="8">
        <v>1476</v>
      </c>
      <c r="T457" s="9">
        <v>7</v>
      </c>
      <c r="U457" s="9">
        <f t="shared" si="77"/>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79"/>
        <v>0.63200000000000001</v>
      </c>
      <c r="AR457" s="39">
        <v>0.36799999999999999</v>
      </c>
      <c r="AS457" s="38">
        <f t="shared" si="7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26</v>
      </c>
      <c r="CZ457" s="33" t="s">
        <v>85</v>
      </c>
    </row>
    <row r="458" spans="1:104" x14ac:dyDescent="0.25">
      <c r="A458">
        <v>457</v>
      </c>
      <c r="B458">
        <v>30</v>
      </c>
      <c r="C458" s="24" t="s">
        <v>312</v>
      </c>
      <c r="D458" s="12">
        <v>15.2</v>
      </c>
      <c r="E458" s="13">
        <f t="shared" si="78"/>
        <v>0.58800773694390707</v>
      </c>
      <c r="F458" s="7">
        <v>25.85</v>
      </c>
      <c r="G458" s="7">
        <f t="shared" si="74"/>
        <v>14.611992263056091</v>
      </c>
      <c r="H458" s="15">
        <f t="shared" si="75"/>
        <v>15.788007736943907</v>
      </c>
      <c r="I458" s="11">
        <f>IFERROR(F458/SQRT(F458^2+U458), "X")</f>
        <v>0.55929032276646651</v>
      </c>
      <c r="J458" s="32">
        <f>IFERROR(SQRT((1-I458^2)/U458), "X")</f>
        <v>2.1635989275298514E-2</v>
      </c>
      <c r="K458" s="32">
        <f t="shared" si="76"/>
        <v>46.219287099651368</v>
      </c>
      <c r="L458" s="8">
        <v>0</v>
      </c>
      <c r="M458" s="9">
        <v>1</v>
      </c>
      <c r="N458" s="8">
        <v>0</v>
      </c>
      <c r="O458" s="9">
        <v>1</v>
      </c>
      <c r="P458" s="9">
        <v>0</v>
      </c>
      <c r="Q458" s="9">
        <v>0</v>
      </c>
      <c r="R458" s="9">
        <v>0</v>
      </c>
      <c r="S458" s="8">
        <v>1476</v>
      </c>
      <c r="T458" s="9">
        <v>7</v>
      </c>
      <c r="U458" s="9">
        <f t="shared" si="77"/>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79"/>
        <v>0.63200000000000001</v>
      </c>
      <c r="AR458" s="39">
        <v>0.36799999999999999</v>
      </c>
      <c r="AS458" s="38">
        <f t="shared" si="7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26</v>
      </c>
      <c r="CZ458" s="33" t="s">
        <v>85</v>
      </c>
    </row>
    <row r="459" spans="1:104" x14ac:dyDescent="0.25">
      <c r="A459">
        <v>458</v>
      </c>
      <c r="B459">
        <v>30</v>
      </c>
      <c r="C459" s="24" t="s">
        <v>312</v>
      </c>
      <c r="D459" s="12">
        <v>12.1</v>
      </c>
      <c r="E459" s="13">
        <f t="shared" si="78"/>
        <v>0.57318806252960686</v>
      </c>
      <c r="F459" s="7">
        <v>21.11</v>
      </c>
      <c r="G459" s="7">
        <f t="shared" si="74"/>
        <v>11.526811937470393</v>
      </c>
      <c r="H459" s="15">
        <f t="shared" si="75"/>
        <v>12.673188062529606</v>
      </c>
      <c r="I459" s="11">
        <f>IFERROR(F459/SQRT(F459^2+U459), "X")</f>
        <v>0.48256854443850716</v>
      </c>
      <c r="J459" s="32">
        <f>IFERROR(SQRT((1-I459^2)/U459), "X")</f>
        <v>2.2859713142515736E-2</v>
      </c>
      <c r="K459" s="32">
        <f t="shared" si="76"/>
        <v>43.745080866309983</v>
      </c>
      <c r="L459" s="8">
        <v>0</v>
      </c>
      <c r="M459" s="9">
        <v>1</v>
      </c>
      <c r="N459" s="8">
        <v>0</v>
      </c>
      <c r="O459" s="9">
        <v>1</v>
      </c>
      <c r="P459" s="9">
        <v>0</v>
      </c>
      <c r="Q459" s="9">
        <v>0</v>
      </c>
      <c r="R459" s="9">
        <v>0</v>
      </c>
      <c r="S459" s="8">
        <v>1476</v>
      </c>
      <c r="T459" s="9">
        <v>7</v>
      </c>
      <c r="U459" s="9">
        <f t="shared" si="77"/>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79"/>
        <v>0.63200000000000001</v>
      </c>
      <c r="AR459" s="39">
        <v>0.36799999999999999</v>
      </c>
      <c r="AS459" s="38">
        <f t="shared" si="7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26</v>
      </c>
      <c r="CZ459" s="33" t="s">
        <v>85</v>
      </c>
    </row>
    <row r="460" spans="1:104" x14ac:dyDescent="0.25">
      <c r="A460">
        <v>459</v>
      </c>
      <c r="B460">
        <v>30</v>
      </c>
      <c r="C460" s="24" t="s">
        <v>312</v>
      </c>
      <c r="D460" s="12">
        <v>10.9</v>
      </c>
      <c r="E460" s="13">
        <f t="shared" si="78"/>
        <v>1.0976837865055389</v>
      </c>
      <c r="F460" s="7">
        <v>9.93</v>
      </c>
      <c r="G460" s="7">
        <f t="shared" si="74"/>
        <v>9.8023162134944606</v>
      </c>
      <c r="H460" s="15">
        <f t="shared" si="75"/>
        <v>11.99768378650554</v>
      </c>
      <c r="I460" s="11">
        <f>IFERROR(F460/SQRT(F460^2+U460), "X")</f>
        <v>0.25088200291266882</v>
      </c>
      <c r="J460" s="32">
        <f>IFERROR(SQRT((1-I460^2)/U460), "X")</f>
        <v>2.5265055681034123E-2</v>
      </c>
      <c r="K460" s="32">
        <f t="shared" si="76"/>
        <v>39.580360028680886</v>
      </c>
      <c r="L460" s="8">
        <v>0</v>
      </c>
      <c r="M460" s="9">
        <v>1</v>
      </c>
      <c r="N460" s="8">
        <v>0</v>
      </c>
      <c r="O460" s="9">
        <v>1</v>
      </c>
      <c r="P460" s="9">
        <v>0</v>
      </c>
      <c r="Q460" s="9">
        <v>0</v>
      </c>
      <c r="R460" s="9">
        <v>0</v>
      </c>
      <c r="S460" s="8">
        <v>1476</v>
      </c>
      <c r="T460" s="9">
        <v>7</v>
      </c>
      <c r="U460" s="9">
        <f t="shared" si="77"/>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79"/>
        <v>0.63200000000000001</v>
      </c>
      <c r="AR460" s="39">
        <v>0.36799999999999999</v>
      </c>
      <c r="AS460" s="38">
        <f t="shared" si="7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26</v>
      </c>
      <c r="CZ460" s="33" t="s">
        <v>85</v>
      </c>
    </row>
    <row r="461" spans="1:104" x14ac:dyDescent="0.25">
      <c r="A461">
        <v>460</v>
      </c>
      <c r="B461">
        <v>30</v>
      </c>
      <c r="C461" s="24" t="s">
        <v>312</v>
      </c>
      <c r="D461" s="12">
        <v>13.7</v>
      </c>
      <c r="E461" s="13">
        <f t="shared" si="78"/>
        <v>3.3171912832929782</v>
      </c>
      <c r="F461" s="7">
        <v>4.13</v>
      </c>
      <c r="G461" s="7">
        <f t="shared" si="74"/>
        <v>10.382808716707022</v>
      </c>
      <c r="H461" s="15">
        <f t="shared" si="75"/>
        <v>17.017191283292977</v>
      </c>
      <c r="I461" s="11">
        <f>IFERROR(F461/SQRT(F461^2+U461), "X")</f>
        <v>0.10717130145140812</v>
      </c>
      <c r="J461" s="32">
        <f>IFERROR(SQRT((1-I461^2)/U461), "X")</f>
        <v>2.5949467663779209E-2</v>
      </c>
      <c r="K461" s="32">
        <f t="shared" si="76"/>
        <v>38.536436005422189</v>
      </c>
      <c r="L461" s="8">
        <v>0</v>
      </c>
      <c r="M461" s="9">
        <v>1</v>
      </c>
      <c r="N461" s="8">
        <v>0</v>
      </c>
      <c r="O461" s="9">
        <v>1</v>
      </c>
      <c r="P461" s="9">
        <v>0</v>
      </c>
      <c r="Q461" s="9">
        <v>0</v>
      </c>
      <c r="R461" s="9">
        <v>0</v>
      </c>
      <c r="S461" s="8">
        <v>1476</v>
      </c>
      <c r="T461" s="9">
        <v>7</v>
      </c>
      <c r="U461" s="9">
        <f t="shared" si="77"/>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79"/>
        <v>0.63200000000000001</v>
      </c>
      <c r="AR461" s="39">
        <v>0.36799999999999999</v>
      </c>
      <c r="AS461" s="38">
        <f t="shared" si="7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26</v>
      </c>
      <c r="CZ461" s="33" t="s">
        <v>85</v>
      </c>
    </row>
    <row r="462" spans="1:104" x14ac:dyDescent="0.25">
      <c r="A462">
        <v>461</v>
      </c>
      <c r="B462">
        <v>30</v>
      </c>
      <c r="C462" s="24" t="s">
        <v>312</v>
      </c>
      <c r="D462" s="12">
        <v>12.6</v>
      </c>
      <c r="E462" s="13">
        <f t="shared" si="78"/>
        <v>5.25</v>
      </c>
      <c r="F462" s="7">
        <v>2.4</v>
      </c>
      <c r="G462" s="7">
        <f t="shared" si="74"/>
        <v>7.35</v>
      </c>
      <c r="H462" s="15">
        <f t="shared" si="75"/>
        <v>17.850000000000001</v>
      </c>
      <c r="I462" s="11">
        <f>IFERROR(F462/SQRT(F462^2+U462), "X")</f>
        <v>6.2516961111875644E-2</v>
      </c>
      <c r="J462" s="32">
        <f>IFERROR(SQRT((1-I462^2)/U462), "X")</f>
        <v>2.6048733796614851E-2</v>
      </c>
      <c r="K462" s="32">
        <f t="shared" si="76"/>
        <v>38.389581920099104</v>
      </c>
      <c r="L462" s="8">
        <v>0</v>
      </c>
      <c r="M462" s="9">
        <v>1</v>
      </c>
      <c r="N462" s="8">
        <v>0</v>
      </c>
      <c r="O462" s="9">
        <v>1</v>
      </c>
      <c r="P462" s="9">
        <v>0</v>
      </c>
      <c r="Q462" s="9">
        <v>0</v>
      </c>
      <c r="R462" s="9">
        <v>0</v>
      </c>
      <c r="S462" s="8">
        <v>1476</v>
      </c>
      <c r="T462" s="9">
        <v>7</v>
      </c>
      <c r="U462" s="9">
        <f t="shared" si="77"/>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79"/>
        <v>0.63200000000000001</v>
      </c>
      <c r="AR462" s="39">
        <v>0.36799999999999999</v>
      </c>
      <c r="AS462" s="38">
        <f t="shared" si="7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26</v>
      </c>
      <c r="CZ462" s="33" t="s">
        <v>85</v>
      </c>
    </row>
    <row r="463" spans="1:104" x14ac:dyDescent="0.25">
      <c r="A463">
        <v>462</v>
      </c>
      <c r="B463">
        <v>30</v>
      </c>
      <c r="C463" s="24" t="s">
        <v>312</v>
      </c>
      <c r="D463" s="12">
        <v>19.600000000000001</v>
      </c>
      <c r="E463" s="13">
        <f t="shared" si="78"/>
        <v>2.5000000000000004</v>
      </c>
      <c r="F463" s="7">
        <v>7.84</v>
      </c>
      <c r="G463" s="7">
        <f t="shared" si="74"/>
        <v>17.100000000000001</v>
      </c>
      <c r="H463" s="15">
        <f t="shared" si="75"/>
        <v>22.1</v>
      </c>
      <c r="I463" s="11">
        <f>IFERROR(F463/SQRT(F463^2+U463), "X")</f>
        <v>0.20046853007196822</v>
      </c>
      <c r="J463" s="32">
        <f>IFERROR(SQRT((1-I463^2)/U463), "X")</f>
        <v>2.5569965570404109E-2</v>
      </c>
      <c r="K463" s="32">
        <f t="shared" si="76"/>
        <v>39.108382733117459</v>
      </c>
      <c r="L463" s="8">
        <v>0</v>
      </c>
      <c r="M463" s="9">
        <v>1</v>
      </c>
      <c r="N463" s="8">
        <v>0</v>
      </c>
      <c r="O463" s="9">
        <v>1</v>
      </c>
      <c r="P463" s="9">
        <v>0</v>
      </c>
      <c r="Q463" s="9">
        <v>0</v>
      </c>
      <c r="R463" s="9">
        <v>0</v>
      </c>
      <c r="S463" s="8">
        <v>1476</v>
      </c>
      <c r="T463" s="9">
        <v>7</v>
      </c>
      <c r="U463" s="9">
        <f t="shared" si="77"/>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79"/>
        <v>0.63200000000000001</v>
      </c>
      <c r="AR463" s="39">
        <v>0.36799999999999999</v>
      </c>
      <c r="AS463" s="38">
        <f t="shared" si="7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26</v>
      </c>
      <c r="CZ463" s="33" t="s">
        <v>85</v>
      </c>
    </row>
    <row r="464" spans="1:104" x14ac:dyDescent="0.25">
      <c r="A464">
        <v>463</v>
      </c>
      <c r="B464">
        <v>30</v>
      </c>
      <c r="C464" s="24" t="s">
        <v>312</v>
      </c>
      <c r="D464" s="12">
        <v>18.600000000000001</v>
      </c>
      <c r="E464" s="13">
        <f t="shared" si="78"/>
        <v>2.4281984334203655</v>
      </c>
      <c r="F464" s="7">
        <v>7.66</v>
      </c>
      <c r="G464" s="7">
        <f t="shared" si="74"/>
        <v>16.171801566579635</v>
      </c>
      <c r="H464" s="15">
        <f t="shared" si="75"/>
        <v>21.028198433420368</v>
      </c>
      <c r="I464" s="11">
        <f>IFERROR(F464/SQRT(F464^2+U464), "X")</f>
        <v>0.19604482709698576</v>
      </c>
      <c r="J464" s="32">
        <f>IFERROR(SQRT((1-I464^2)/U464), "X")</f>
        <v>2.5593319464358451E-2</v>
      </c>
      <c r="K464" s="32">
        <f t="shared" si="76"/>
        <v>39.072696349241113</v>
      </c>
      <c r="L464" s="8">
        <v>0</v>
      </c>
      <c r="M464" s="9">
        <v>1</v>
      </c>
      <c r="N464" s="8">
        <v>0</v>
      </c>
      <c r="O464" s="9">
        <v>1</v>
      </c>
      <c r="P464" s="9">
        <v>0</v>
      </c>
      <c r="Q464" s="9">
        <v>0</v>
      </c>
      <c r="R464" s="9">
        <v>0</v>
      </c>
      <c r="S464" s="8">
        <v>1476</v>
      </c>
      <c r="T464" s="9">
        <v>7</v>
      </c>
      <c r="U464" s="9">
        <f t="shared" si="77"/>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79"/>
        <v>0.63200000000000001</v>
      </c>
      <c r="AR464" s="39">
        <v>0.36799999999999999</v>
      </c>
      <c r="AS464" s="38">
        <f t="shared" si="7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26</v>
      </c>
      <c r="CZ464" s="33" t="s">
        <v>85</v>
      </c>
    </row>
    <row r="465" spans="1:104" x14ac:dyDescent="0.25">
      <c r="A465">
        <v>464</v>
      </c>
      <c r="B465">
        <v>30</v>
      </c>
      <c r="C465" s="24" t="s">
        <v>312</v>
      </c>
      <c r="D465" s="12">
        <v>10.7</v>
      </c>
      <c r="E465" s="13">
        <f t="shared" si="78"/>
        <v>1.9814814814814812</v>
      </c>
      <c r="F465" s="7">
        <v>5.4</v>
      </c>
      <c r="G465" s="7">
        <f t="shared" si="74"/>
        <v>8.7185185185185183</v>
      </c>
      <c r="H465" s="15">
        <f t="shared" si="75"/>
        <v>12.68148148148148</v>
      </c>
      <c r="I465" s="11">
        <f>IFERROR(F465/SQRT(F465^2+U465), "X")</f>
        <v>0.13955957945972247</v>
      </c>
      <c r="J465" s="32">
        <f>IFERROR(SQRT((1-I465^2)/U465), "X")</f>
        <v>2.5844366566615273E-2</v>
      </c>
      <c r="K465" s="32">
        <f t="shared" si="76"/>
        <v>38.693151848873725</v>
      </c>
      <c r="L465" s="8">
        <v>0</v>
      </c>
      <c r="M465" s="9">
        <v>1</v>
      </c>
      <c r="N465" s="8">
        <v>0</v>
      </c>
      <c r="O465" s="9">
        <v>1</v>
      </c>
      <c r="P465" s="9">
        <v>0</v>
      </c>
      <c r="Q465" s="9">
        <v>0</v>
      </c>
      <c r="R465" s="9">
        <v>0</v>
      </c>
      <c r="S465" s="8">
        <v>1476</v>
      </c>
      <c r="T465" s="9">
        <v>7</v>
      </c>
      <c r="U465" s="9">
        <f t="shared" si="77"/>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79"/>
        <v>0.63200000000000001</v>
      </c>
      <c r="AR465" s="39">
        <v>0.36799999999999999</v>
      </c>
      <c r="AS465" s="38">
        <f t="shared" si="7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26</v>
      </c>
      <c r="CZ465" s="33" t="s">
        <v>85</v>
      </c>
    </row>
    <row r="466" spans="1:104" s="50" customFormat="1" x14ac:dyDescent="0.25">
      <c r="A466" s="50">
        <v>465</v>
      </c>
      <c r="B466" s="50">
        <v>30</v>
      </c>
      <c r="C466" s="51" t="s">
        <v>312</v>
      </c>
      <c r="D466" s="52">
        <v>9.1999999999999993</v>
      </c>
      <c r="E466" s="53">
        <f t="shared" si="78"/>
        <v>4.7179487179487181</v>
      </c>
      <c r="F466" s="54">
        <v>1.95</v>
      </c>
      <c r="G466" s="54">
        <f t="shared" si="74"/>
        <v>4.4820512820512812</v>
      </c>
      <c r="H466" s="55">
        <f t="shared" si="75"/>
        <v>13.917948717948718</v>
      </c>
      <c r="I466" s="56">
        <f>IFERROR(F466/SQRT(F466^2+U466), "X")</f>
        <v>5.0828798421125441E-2</v>
      </c>
      <c r="J466" s="57">
        <f>IFERROR(SQRT((1-I466^2)/U466), "X")</f>
        <v>2.606605047237202E-2</v>
      </c>
      <c r="K466" s="57">
        <f t="shared" si="76"/>
        <v>38.36407825036332</v>
      </c>
      <c r="L466" s="58">
        <v>0</v>
      </c>
      <c r="M466" s="59">
        <v>1</v>
      </c>
      <c r="N466" s="58">
        <v>0</v>
      </c>
      <c r="O466" s="59">
        <v>1</v>
      </c>
      <c r="P466" s="59">
        <v>0</v>
      </c>
      <c r="Q466" s="59">
        <v>0</v>
      </c>
      <c r="R466" s="59">
        <v>0</v>
      </c>
      <c r="S466" s="58">
        <v>1476</v>
      </c>
      <c r="T466" s="59">
        <v>7</v>
      </c>
      <c r="U466" s="59">
        <f t="shared" si="77"/>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79"/>
        <v>0.63200000000000001</v>
      </c>
      <c r="AR466" s="65">
        <v>0.36799999999999999</v>
      </c>
      <c r="AS466" s="67">
        <f t="shared" si="7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26</v>
      </c>
      <c r="CU466" s="66"/>
      <c r="CZ466" s="33" t="s">
        <v>85</v>
      </c>
    </row>
    <row r="467" spans="1:104" x14ac:dyDescent="0.25">
      <c r="A467">
        <v>466</v>
      </c>
      <c r="B467">
        <v>31</v>
      </c>
      <c r="C467" s="24" t="s">
        <v>311</v>
      </c>
      <c r="D467" s="12">
        <v>6.3</v>
      </c>
      <c r="E467" s="13">
        <f t="shared" si="78"/>
        <v>0.83776595744680848</v>
      </c>
      <c r="F467" s="7">
        <v>7.52</v>
      </c>
      <c r="G467" s="7">
        <f t="shared" si="74"/>
        <v>5.4622340425531917</v>
      </c>
      <c r="H467" s="15">
        <f t="shared" si="75"/>
        <v>7.137765957446808</v>
      </c>
      <c r="I467" s="11">
        <f>IFERROR(F467/SQRT(F467^2+U467), "X")</f>
        <v>0.22951264688149664</v>
      </c>
      <c r="J467" s="32">
        <f>IFERROR(SQRT((1-I467^2)/U467), "X")</f>
        <v>3.0520298787433064E-2</v>
      </c>
      <c r="K467" s="32">
        <f t="shared" si="76"/>
        <v>32.765078971368283</v>
      </c>
      <c r="L467" s="8">
        <v>1</v>
      </c>
      <c r="M467" s="9">
        <v>0</v>
      </c>
      <c r="N467" s="8">
        <v>1</v>
      </c>
      <c r="O467" s="9">
        <v>0</v>
      </c>
      <c r="P467" s="9">
        <v>0</v>
      </c>
      <c r="Q467" s="9">
        <v>0</v>
      </c>
      <c r="R467" s="9">
        <v>0</v>
      </c>
      <c r="S467" s="8">
        <v>1023</v>
      </c>
      <c r="T467" s="9">
        <v>5</v>
      </c>
      <c r="U467" s="9">
        <f t="shared" si="77"/>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29</v>
      </c>
      <c r="CZ467" s="33" t="s">
        <v>85</v>
      </c>
    </row>
    <row r="468" spans="1:104" x14ac:dyDescent="0.25">
      <c r="A468">
        <v>467</v>
      </c>
      <c r="B468">
        <v>31</v>
      </c>
      <c r="C468" t="s">
        <v>311</v>
      </c>
      <c r="D468" s="12">
        <v>6.1</v>
      </c>
      <c r="E468" s="13">
        <f t="shared" si="78"/>
        <v>0.8276797829036634</v>
      </c>
      <c r="F468" s="7">
        <v>7.37</v>
      </c>
      <c r="G468" s="7">
        <f t="shared" si="74"/>
        <v>5.2723202170963361</v>
      </c>
      <c r="H468" s="15">
        <f t="shared" si="75"/>
        <v>6.9276797829036632</v>
      </c>
      <c r="I468" s="11">
        <f>IFERROR(F468/SQRT(F468^2+U468), "X")</f>
        <v>0.2252741171820597</v>
      </c>
      <c r="J468" s="32">
        <f>IFERROR(SQRT((1-I468^2)/U468), "X")</f>
        <v>3.0566365967715021E-2</v>
      </c>
      <c r="K468" s="32">
        <f t="shared" si="76"/>
        <v>32.715698066830242</v>
      </c>
      <c r="L468" s="8">
        <v>1</v>
      </c>
      <c r="M468" s="9">
        <v>0</v>
      </c>
      <c r="N468" s="8">
        <v>1</v>
      </c>
      <c r="O468" s="9">
        <v>0</v>
      </c>
      <c r="P468" s="9">
        <v>0</v>
      </c>
      <c r="Q468" s="9">
        <v>0</v>
      </c>
      <c r="R468" s="9">
        <v>0</v>
      </c>
      <c r="S468" s="8">
        <v>1023</v>
      </c>
      <c r="T468" s="9">
        <v>6</v>
      </c>
      <c r="U468" s="9">
        <f t="shared" si="77"/>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29</v>
      </c>
      <c r="CZ468" s="33" t="s">
        <v>85</v>
      </c>
    </row>
    <row r="469" spans="1:104" x14ac:dyDescent="0.25">
      <c r="A469">
        <v>468</v>
      </c>
      <c r="B469">
        <v>31</v>
      </c>
      <c r="C469" s="24" t="s">
        <v>311</v>
      </c>
      <c r="D469" s="12">
        <v>6.5</v>
      </c>
      <c r="E469" s="13">
        <f t="shared" si="78"/>
        <v>0.8904109589041096</v>
      </c>
      <c r="F469" s="7">
        <v>7.3</v>
      </c>
      <c r="G469" s="7">
        <f t="shared" si="74"/>
        <v>5.6095890410958908</v>
      </c>
      <c r="H469" s="15">
        <f t="shared" si="75"/>
        <v>7.3904109589041092</v>
      </c>
      <c r="I469" s="11">
        <f>IFERROR(F469/SQRT(F469^2+U469), "X")</f>
        <v>0.22742757354036125</v>
      </c>
      <c r="J469" s="32">
        <f>IFERROR(SQRT((1-I469^2)/U469), "X")</f>
        <v>3.1154462128816611E-2</v>
      </c>
      <c r="K469" s="32">
        <f t="shared" si="76"/>
        <v>32.098130786698469</v>
      </c>
      <c r="L469" s="8">
        <v>1</v>
      </c>
      <c r="M469" s="9">
        <v>0</v>
      </c>
      <c r="N469" s="8">
        <v>1</v>
      </c>
      <c r="O469" s="9">
        <v>0</v>
      </c>
      <c r="P469" s="9">
        <v>0</v>
      </c>
      <c r="Q469" s="9">
        <v>0</v>
      </c>
      <c r="R469" s="9">
        <v>0</v>
      </c>
      <c r="S469" s="8">
        <v>986</v>
      </c>
      <c r="T469" s="9">
        <v>8</v>
      </c>
      <c r="U469" s="9">
        <f t="shared" si="77"/>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29</v>
      </c>
      <c r="CZ469" s="33" t="s">
        <v>85</v>
      </c>
    </row>
    <row r="470" spans="1:104" x14ac:dyDescent="0.25">
      <c r="A470">
        <v>469</v>
      </c>
      <c r="B470">
        <v>31</v>
      </c>
      <c r="C470" s="24" t="s">
        <v>311</v>
      </c>
      <c r="D470" s="12">
        <v>6.4</v>
      </c>
      <c r="E470" s="13">
        <f t="shared" si="78"/>
        <v>0.86838534599728634</v>
      </c>
      <c r="F470" s="7">
        <v>7.37</v>
      </c>
      <c r="G470" s="7">
        <f t="shared" si="74"/>
        <v>5.5316146540027145</v>
      </c>
      <c r="H470" s="15">
        <f t="shared" si="75"/>
        <v>7.2683853459972863</v>
      </c>
      <c r="I470" s="11">
        <f>IFERROR(F470/SQRT(F470^2+U470), "X")</f>
        <v>0.12618462893964844</v>
      </c>
      <c r="J470" s="32">
        <f>IFERROR(SQRT((1-I470^2)/U470), "X")</f>
        <v>1.7121387915827468E-2</v>
      </c>
      <c r="K470" s="32">
        <f t="shared" si="76"/>
        <v>58.406479948718022</v>
      </c>
      <c r="L470" s="8">
        <v>1</v>
      </c>
      <c r="M470" s="9">
        <v>0</v>
      </c>
      <c r="N470" s="8">
        <v>1</v>
      </c>
      <c r="O470" s="9">
        <v>0</v>
      </c>
      <c r="P470" s="9">
        <v>0</v>
      </c>
      <c r="Q470" s="9">
        <v>0</v>
      </c>
      <c r="R470" s="9">
        <v>0</v>
      </c>
      <c r="S470" s="8">
        <v>3364</v>
      </c>
      <c r="T470" s="9">
        <v>6</v>
      </c>
      <c r="U470" s="9">
        <f t="shared" si="77"/>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29</v>
      </c>
      <c r="CZ470" s="33" t="s">
        <v>85</v>
      </c>
    </row>
    <row r="471" spans="1:104" x14ac:dyDescent="0.25">
      <c r="A471">
        <v>470</v>
      </c>
      <c r="B471">
        <v>31</v>
      </c>
      <c r="C471" s="24" t="s">
        <v>311</v>
      </c>
      <c r="D471" s="12">
        <v>4.3</v>
      </c>
      <c r="E471" s="13">
        <f t="shared" si="78"/>
        <v>1.4625850340136055</v>
      </c>
      <c r="F471" s="7">
        <v>2.94</v>
      </c>
      <c r="G471" s="7">
        <f t="shared" si="74"/>
        <v>2.8374149659863943</v>
      </c>
      <c r="H471" s="15">
        <f t="shared" si="75"/>
        <v>5.7625850340136058</v>
      </c>
      <c r="I471" s="11">
        <f>IFERROR(F471/SQRT(F471^2+U471), "X")</f>
        <v>5.0677276605177769E-2</v>
      </c>
      <c r="J471" s="32">
        <f>IFERROR(SQRT((1-I471^2)/U471), "X")</f>
        <v>1.7237168913325773E-2</v>
      </c>
      <c r="K471" s="32">
        <f t="shared" si="76"/>
        <v>58.014167235253836</v>
      </c>
      <c r="L471" s="8">
        <v>1</v>
      </c>
      <c r="M471" s="9">
        <v>0</v>
      </c>
      <c r="N471" s="8">
        <v>1</v>
      </c>
      <c r="O471" s="9">
        <v>0</v>
      </c>
      <c r="P471" s="9">
        <v>0</v>
      </c>
      <c r="Q471" s="9">
        <v>0</v>
      </c>
      <c r="R471" s="9">
        <v>0</v>
      </c>
      <c r="S471" s="8">
        <v>3364</v>
      </c>
      <c r="T471" s="9">
        <v>6</v>
      </c>
      <c r="U471" s="9">
        <f t="shared" si="77"/>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29</v>
      </c>
      <c r="CZ471" s="33" t="s">
        <v>85</v>
      </c>
    </row>
    <row r="472" spans="1:104" x14ac:dyDescent="0.25">
      <c r="A472">
        <v>471</v>
      </c>
      <c r="B472">
        <v>31</v>
      </c>
      <c r="C472" s="24" t="s">
        <v>311</v>
      </c>
      <c r="D472" s="12">
        <v>7.8</v>
      </c>
      <c r="E472" s="13">
        <f t="shared" si="78"/>
        <v>1.1854103343465046</v>
      </c>
      <c r="F472" s="7">
        <v>6.58</v>
      </c>
      <c r="G472" s="7">
        <f t="shared" si="74"/>
        <v>6.6145896656534955</v>
      </c>
      <c r="H472" s="15">
        <f t="shared" si="75"/>
        <v>8.9854103343465042</v>
      </c>
      <c r="I472" s="11">
        <f>IFERROR(F472/SQRT(F472^2+U472), "X")</f>
        <v>0.112841150584339</v>
      </c>
      <c r="J472" s="32">
        <f>IFERROR(SQRT((1-I472^2)/U472), "X")</f>
        <v>1.714911103105456E-2</v>
      </c>
      <c r="K472" s="32">
        <f t="shared" si="76"/>
        <v>58.3120605020951</v>
      </c>
      <c r="L472" s="8">
        <v>1</v>
      </c>
      <c r="M472" s="9">
        <v>0</v>
      </c>
      <c r="N472" s="8">
        <v>1</v>
      </c>
      <c r="O472" s="9">
        <v>0</v>
      </c>
      <c r="P472" s="9">
        <v>0</v>
      </c>
      <c r="Q472" s="9">
        <v>0</v>
      </c>
      <c r="R472" s="9">
        <v>0</v>
      </c>
      <c r="S472" s="8">
        <v>3364</v>
      </c>
      <c r="T472" s="9">
        <v>6</v>
      </c>
      <c r="U472" s="9">
        <f t="shared" si="77"/>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29</v>
      </c>
      <c r="CZ472" s="33" t="s">
        <v>85</v>
      </c>
    </row>
    <row r="473" spans="1:104" x14ac:dyDescent="0.25">
      <c r="A473">
        <v>472</v>
      </c>
      <c r="B473">
        <v>31</v>
      </c>
      <c r="C473" s="24" t="s">
        <v>311</v>
      </c>
      <c r="D473" s="12">
        <v>10.5</v>
      </c>
      <c r="E473" s="13">
        <f t="shared" si="78"/>
        <v>1.2804878048780488</v>
      </c>
      <c r="F473" s="7">
        <v>8.1999999999999993</v>
      </c>
      <c r="G473" s="7">
        <f t="shared" si="74"/>
        <v>9.2195121951219505</v>
      </c>
      <c r="H473" s="15">
        <f t="shared" si="75"/>
        <v>11.780487804878049</v>
      </c>
      <c r="I473" s="11">
        <f>IFERROR(F473/SQRT(F473^2+U473), "X")</f>
        <v>0.20660483785702163</v>
      </c>
      <c r="J473" s="32">
        <f>IFERROR(SQRT((1-I473^2)/U473), "X")</f>
        <v>2.5195711933783126E-2</v>
      </c>
      <c r="K473" s="32">
        <f t="shared" si="76"/>
        <v>39.689293266572541</v>
      </c>
      <c r="L473" s="8">
        <v>1</v>
      </c>
      <c r="M473" s="9">
        <v>0</v>
      </c>
      <c r="N473" s="8">
        <v>1</v>
      </c>
      <c r="O473" s="9">
        <v>0</v>
      </c>
      <c r="P473" s="9">
        <v>0</v>
      </c>
      <c r="Q473" s="9">
        <v>0</v>
      </c>
      <c r="R473" s="9">
        <v>0</v>
      </c>
      <c r="S473" s="8">
        <v>1515</v>
      </c>
      <c r="T473" s="9">
        <v>6</v>
      </c>
      <c r="U473" s="9">
        <f t="shared" si="77"/>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29</v>
      </c>
      <c r="CZ473" s="33" t="s">
        <v>85</v>
      </c>
    </row>
    <row r="474" spans="1:104" x14ac:dyDescent="0.25">
      <c r="A474">
        <v>473</v>
      </c>
      <c r="B474">
        <v>31</v>
      </c>
      <c r="C474" s="24" t="s">
        <v>311</v>
      </c>
      <c r="D474" s="12">
        <v>8.9</v>
      </c>
      <c r="E474" s="13">
        <f t="shared" si="78"/>
        <v>2.8253968253968256</v>
      </c>
      <c r="F474" s="7">
        <v>3.15</v>
      </c>
      <c r="G474" s="7">
        <f t="shared" si="74"/>
        <v>6.0746031746031743</v>
      </c>
      <c r="H474" s="15">
        <f t="shared" si="75"/>
        <v>11.725396825396826</v>
      </c>
      <c r="I474" s="11">
        <f>IFERROR(F474/SQRT(F474^2+U474), "X")</f>
        <v>8.0851066780717365E-2</v>
      </c>
      <c r="J474" s="32">
        <f>IFERROR(SQRT((1-I474^2)/U474), "X")</f>
        <v>2.5667005327211861E-2</v>
      </c>
      <c r="K474" s="32">
        <f t="shared" si="76"/>
        <v>38.960524893794741</v>
      </c>
      <c r="L474" s="8">
        <v>1</v>
      </c>
      <c r="M474" s="9">
        <v>0</v>
      </c>
      <c r="N474" s="8">
        <v>1</v>
      </c>
      <c r="O474" s="9">
        <v>0</v>
      </c>
      <c r="P474" s="9">
        <v>0</v>
      </c>
      <c r="Q474" s="9">
        <v>0</v>
      </c>
      <c r="R474" s="9">
        <v>0</v>
      </c>
      <c r="S474" s="8">
        <v>1515</v>
      </c>
      <c r="T474" s="9">
        <v>6</v>
      </c>
      <c r="U474" s="9">
        <f t="shared" si="77"/>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29</v>
      </c>
      <c r="CZ474" s="33" t="s">
        <v>85</v>
      </c>
    </row>
    <row r="475" spans="1:104" x14ac:dyDescent="0.25">
      <c r="A475">
        <v>474</v>
      </c>
      <c r="B475">
        <v>31</v>
      </c>
      <c r="C475" s="24" t="s">
        <v>311</v>
      </c>
      <c r="D475" s="12">
        <v>11.7</v>
      </c>
      <c r="E475" s="13">
        <f t="shared" si="78"/>
        <v>1.4516129032258063</v>
      </c>
      <c r="F475" s="7">
        <v>8.06</v>
      </c>
      <c r="G475" s="7">
        <f t="shared" si="74"/>
        <v>10.248387096774193</v>
      </c>
      <c r="H475" s="15">
        <f t="shared" si="75"/>
        <v>13.151612903225805</v>
      </c>
      <c r="I475" s="11">
        <f>IFERROR(F475/SQRT(F475^2+U475), "X")</f>
        <v>0.20322433235021214</v>
      </c>
      <c r="J475" s="32">
        <f>IFERROR(SQRT((1-I475^2)/U475), "X")</f>
        <v>2.5213937016155347E-2</v>
      </c>
      <c r="K475" s="32">
        <f t="shared" si="76"/>
        <v>39.66060513910498</v>
      </c>
      <c r="L475" s="8">
        <v>1</v>
      </c>
      <c r="M475" s="9">
        <v>0</v>
      </c>
      <c r="N475" s="8">
        <v>1</v>
      </c>
      <c r="O475" s="9">
        <v>0</v>
      </c>
      <c r="P475" s="9">
        <v>0</v>
      </c>
      <c r="Q475" s="9">
        <v>0</v>
      </c>
      <c r="R475" s="9">
        <v>0</v>
      </c>
      <c r="S475" s="8">
        <v>1515</v>
      </c>
      <c r="T475" s="9">
        <v>6</v>
      </c>
      <c r="U475" s="9">
        <f t="shared" si="77"/>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29</v>
      </c>
      <c r="CZ475" s="33" t="s">
        <v>85</v>
      </c>
    </row>
    <row r="476" spans="1:104" x14ac:dyDescent="0.25">
      <c r="A476">
        <v>475</v>
      </c>
      <c r="B476">
        <v>31</v>
      </c>
      <c r="C476" s="24" t="s">
        <v>311</v>
      </c>
      <c r="D476" s="12">
        <v>2.9</v>
      </c>
      <c r="E476" s="13">
        <f t="shared" si="78"/>
        <v>1.5025906735751295</v>
      </c>
      <c r="F476" s="7">
        <v>1.93</v>
      </c>
      <c r="G476" s="7">
        <f t="shared" si="74"/>
        <v>1.3974093264248704</v>
      </c>
      <c r="H476" s="15">
        <f t="shared" si="75"/>
        <v>4.4025906735751299</v>
      </c>
      <c r="I476" s="11">
        <f>IFERROR(F476/SQRT(F476^2+U476), "X")</f>
        <v>4.4245520473194209E-2</v>
      </c>
      <c r="J476" s="32">
        <f>IFERROR(SQRT((1-I476^2)/U476), "X")</f>
        <v>2.2925140141551403E-2</v>
      </c>
      <c r="K476" s="32">
        <f t="shared" si="76"/>
        <v>43.620234983319385</v>
      </c>
      <c r="L476" s="8">
        <v>1</v>
      </c>
      <c r="M476" s="9">
        <v>0</v>
      </c>
      <c r="N476" s="8">
        <v>1</v>
      </c>
      <c r="O476" s="9">
        <v>0</v>
      </c>
      <c r="P476" s="9">
        <v>0</v>
      </c>
      <c r="Q476" s="9">
        <v>0</v>
      </c>
      <c r="R476" s="9">
        <v>0</v>
      </c>
      <c r="S476" s="8">
        <v>1906</v>
      </c>
      <c r="T476" s="9">
        <v>6</v>
      </c>
      <c r="U476" s="9">
        <f t="shared" si="77"/>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29</v>
      </c>
      <c r="CZ476" s="33" t="s">
        <v>85</v>
      </c>
    </row>
    <row r="477" spans="1:104" x14ac:dyDescent="0.25">
      <c r="A477">
        <v>476</v>
      </c>
      <c r="B477">
        <v>31</v>
      </c>
      <c r="C477" s="24" t="s">
        <v>311</v>
      </c>
      <c r="D477" s="12">
        <v>2.6</v>
      </c>
      <c r="E477" s="13">
        <f t="shared" si="78"/>
        <v>1.8978102189781021</v>
      </c>
      <c r="F477" s="7">
        <v>1.37</v>
      </c>
      <c r="G477" s="7">
        <f t="shared" si="74"/>
        <v>0.702189781021898</v>
      </c>
      <c r="H477" s="15">
        <f t="shared" si="75"/>
        <v>4.4978102189781026</v>
      </c>
      <c r="I477" s="11">
        <f>IFERROR(F477/SQRT(F477^2+U477), "X")</f>
        <v>3.1422705174053607E-2</v>
      </c>
      <c r="J477" s="32">
        <f>IFERROR(SQRT((1-I477^2)/U477), "X")</f>
        <v>2.2936281148944235E-2</v>
      </c>
      <c r="K477" s="32">
        <f t="shared" si="76"/>
        <v>43.599047007933557</v>
      </c>
      <c r="L477" s="8">
        <v>1</v>
      </c>
      <c r="M477" s="9">
        <v>0</v>
      </c>
      <c r="N477" s="8">
        <v>1</v>
      </c>
      <c r="O477" s="9">
        <v>0</v>
      </c>
      <c r="P477" s="9">
        <v>0</v>
      </c>
      <c r="Q477" s="9">
        <v>0</v>
      </c>
      <c r="R477" s="9">
        <v>0</v>
      </c>
      <c r="S477" s="8">
        <v>1906</v>
      </c>
      <c r="T477" s="9">
        <v>6</v>
      </c>
      <c r="U477" s="9">
        <f t="shared" si="77"/>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29</v>
      </c>
      <c r="CZ477" s="33" t="s">
        <v>85</v>
      </c>
    </row>
    <row r="478" spans="1:104" x14ac:dyDescent="0.25">
      <c r="A478">
        <v>477</v>
      </c>
      <c r="B478">
        <v>31</v>
      </c>
      <c r="C478" s="24" t="s">
        <v>311</v>
      </c>
      <c r="D478" s="12">
        <v>-1</v>
      </c>
      <c r="E478" s="13">
        <f t="shared" si="78"/>
        <v>3.8461538461538458</v>
      </c>
      <c r="F478" s="7">
        <v>-0.26</v>
      </c>
      <c r="G478" s="7">
        <f t="shared" si="74"/>
        <v>-4.8461538461538458</v>
      </c>
      <c r="H478" s="15">
        <f t="shared" si="75"/>
        <v>2.8461538461538458</v>
      </c>
      <c r="I478" s="11">
        <f>IFERROR(F478/SQRT(F478^2+U478), "X")</f>
        <v>-5.966273195313905E-3</v>
      </c>
      <c r="J478" s="32">
        <f>IFERROR(SQRT((1-I478^2)/U478), "X")</f>
        <v>2.294720459736117E-2</v>
      </c>
      <c r="K478" s="32">
        <f t="shared" si="76"/>
        <v>43.578292761419654</v>
      </c>
      <c r="L478" s="8">
        <v>1</v>
      </c>
      <c r="M478" s="9">
        <v>0</v>
      </c>
      <c r="N478" s="8">
        <v>1</v>
      </c>
      <c r="O478" s="9">
        <v>0</v>
      </c>
      <c r="P478" s="9">
        <v>0</v>
      </c>
      <c r="Q478" s="9">
        <v>0</v>
      </c>
      <c r="R478" s="9">
        <v>0</v>
      </c>
      <c r="S478" s="8">
        <v>1906</v>
      </c>
      <c r="T478" s="9">
        <v>6</v>
      </c>
      <c r="U478" s="9">
        <f t="shared" si="77"/>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29</v>
      </c>
      <c r="CZ478" s="33" t="s">
        <v>85</v>
      </c>
    </row>
    <row r="479" spans="1:104" x14ac:dyDescent="0.25">
      <c r="A479">
        <v>478</v>
      </c>
      <c r="B479">
        <v>31</v>
      </c>
      <c r="C479" s="24" t="s">
        <v>311</v>
      </c>
      <c r="D479" s="12">
        <v>3.9</v>
      </c>
      <c r="E479" s="13">
        <f t="shared" si="78"/>
        <v>1.9509754877438719</v>
      </c>
      <c r="F479" s="7">
        <v>1.9990000000000001</v>
      </c>
      <c r="G479" s="7">
        <f t="shared" si="74"/>
        <v>1.949024512256128</v>
      </c>
      <c r="H479" s="15">
        <f t="shared" si="75"/>
        <v>5.850975487743872</v>
      </c>
      <c r="I479" s="11">
        <f>IFERROR(F479/SQRT(F479^2+U479), "X")</f>
        <v>6.2621945271200061E-2</v>
      </c>
      <c r="J479" s="32">
        <f>IFERROR(SQRT((1-I479^2)/U479), "X")</f>
        <v>3.132663595357682E-2</v>
      </c>
      <c r="K479" s="32">
        <f t="shared" si="76"/>
        <v>31.921716761477601</v>
      </c>
      <c r="L479" s="8">
        <v>1</v>
      </c>
      <c r="M479" s="9">
        <v>0</v>
      </c>
      <c r="N479" s="8">
        <v>1</v>
      </c>
      <c r="O479" s="9">
        <v>0</v>
      </c>
      <c r="P479" s="9">
        <v>0</v>
      </c>
      <c r="Q479" s="9">
        <v>0</v>
      </c>
      <c r="R479" s="9">
        <v>0</v>
      </c>
      <c r="S479" s="8">
        <v>1023</v>
      </c>
      <c r="T479" s="9">
        <v>7</v>
      </c>
      <c r="U479" s="9">
        <f t="shared" si="77"/>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29</v>
      </c>
      <c r="CZ479" s="33" t="s">
        <v>85</v>
      </c>
    </row>
    <row r="480" spans="1:104" x14ac:dyDescent="0.25">
      <c r="A480">
        <v>479</v>
      </c>
      <c r="B480">
        <v>31</v>
      </c>
      <c r="C480" s="24" t="s">
        <v>311</v>
      </c>
      <c r="D480" s="12">
        <v>7.4</v>
      </c>
      <c r="E480" s="13">
        <f t="shared" si="78"/>
        <v>1.1297709923664123</v>
      </c>
      <c r="F480" s="7">
        <v>6.55</v>
      </c>
      <c r="G480" s="7">
        <f t="shared" si="74"/>
        <v>6.2702290076335885</v>
      </c>
      <c r="H480" s="15">
        <f t="shared" si="75"/>
        <v>8.5297709923664122</v>
      </c>
      <c r="I480" s="11">
        <f>IFERROR(F480/SQRT(F480^2+U480), "X")</f>
        <v>0.20138099312014243</v>
      </c>
      <c r="J480" s="32">
        <f>IFERROR(SQRT((1-I480^2)/U480), "X")</f>
        <v>3.0745189789334722E-2</v>
      </c>
      <c r="K480" s="32">
        <f t="shared" si="76"/>
        <v>32.52541314111167</v>
      </c>
      <c r="L480" s="8">
        <v>1</v>
      </c>
      <c r="M480" s="9">
        <v>0</v>
      </c>
      <c r="N480" s="8">
        <v>1</v>
      </c>
      <c r="O480" s="9">
        <v>0</v>
      </c>
      <c r="P480" s="9">
        <v>0</v>
      </c>
      <c r="Q480" s="9">
        <v>0</v>
      </c>
      <c r="R480" s="9">
        <v>0</v>
      </c>
      <c r="S480" s="8">
        <v>1023</v>
      </c>
      <c r="T480" s="9">
        <v>7</v>
      </c>
      <c r="U480" s="9">
        <f t="shared" si="77"/>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29</v>
      </c>
      <c r="CZ480" s="33" t="s">
        <v>85</v>
      </c>
    </row>
    <row r="481" spans="1:104" x14ac:dyDescent="0.25">
      <c r="A481">
        <v>480</v>
      </c>
      <c r="B481">
        <v>31</v>
      </c>
      <c r="C481" s="24" t="s">
        <v>311</v>
      </c>
      <c r="D481" s="12">
        <v>6</v>
      </c>
      <c r="E481" s="13">
        <f t="shared" si="78"/>
        <v>3.333333333333333</v>
      </c>
      <c r="F481" s="7">
        <v>1.8</v>
      </c>
      <c r="G481" s="7">
        <f t="shared" si="74"/>
        <v>2.666666666666667</v>
      </c>
      <c r="H481" s="15">
        <f t="shared" si="75"/>
        <v>9.3333333333333321</v>
      </c>
      <c r="I481" s="11">
        <f>IFERROR(F481/SQRT(F481^2+U481), "X")</f>
        <v>6.9683742661882223E-2</v>
      </c>
      <c r="J481" s="32">
        <f>IFERROR(SQRT((1-I481^2)/U481), "X")</f>
        <v>3.8713190367712341E-2</v>
      </c>
      <c r="K481" s="32">
        <f t="shared" si="76"/>
        <v>25.830989140952386</v>
      </c>
      <c r="L481" s="8">
        <v>1</v>
      </c>
      <c r="M481" s="9">
        <v>0</v>
      </c>
      <c r="N481" s="8">
        <v>1</v>
      </c>
      <c r="O481" s="9">
        <v>0</v>
      </c>
      <c r="P481" s="9">
        <v>0</v>
      </c>
      <c r="Q481" s="9">
        <v>0</v>
      </c>
      <c r="R481" s="9">
        <v>0</v>
      </c>
      <c r="S481" s="8">
        <v>672</v>
      </c>
      <c r="T481" s="9">
        <v>7</v>
      </c>
      <c r="U481" s="9">
        <f t="shared" si="77"/>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29</v>
      </c>
      <c r="CZ481" s="33" t="s">
        <v>85</v>
      </c>
    </row>
    <row r="482" spans="1:104" s="50" customFormat="1" x14ac:dyDescent="0.25">
      <c r="A482" s="50">
        <v>481</v>
      </c>
      <c r="B482" s="50">
        <v>31</v>
      </c>
      <c r="C482" s="51" t="s">
        <v>311</v>
      </c>
      <c r="D482" s="52">
        <v>11.5</v>
      </c>
      <c r="E482" s="53">
        <f t="shared" si="78"/>
        <v>1.4631043256997456</v>
      </c>
      <c r="F482" s="54">
        <v>7.86</v>
      </c>
      <c r="G482" s="54">
        <f t="shared" si="74"/>
        <v>10.036895674300254</v>
      </c>
      <c r="H482" s="55">
        <f t="shared" si="75"/>
        <v>12.963104325699746</v>
      </c>
      <c r="I482" s="56">
        <f>IFERROR(F482/SQRT(F482^2+U482), "X")</f>
        <v>0.29175624950447748</v>
      </c>
      <c r="J482" s="57">
        <f>IFERROR(SQRT((1-I482^2)/U482), "X")</f>
        <v>3.7119115713037845E-2</v>
      </c>
      <c r="K482" s="57">
        <f t="shared" si="76"/>
        <v>26.940296954562324</v>
      </c>
      <c r="L482" s="58">
        <v>1</v>
      </c>
      <c r="M482" s="59">
        <v>0</v>
      </c>
      <c r="N482" s="58">
        <v>1</v>
      </c>
      <c r="O482" s="59">
        <v>0</v>
      </c>
      <c r="P482" s="59">
        <v>0</v>
      </c>
      <c r="Q482" s="59">
        <v>0</v>
      </c>
      <c r="R482" s="59">
        <v>0</v>
      </c>
      <c r="S482" s="58">
        <v>672</v>
      </c>
      <c r="T482" s="59">
        <v>7</v>
      </c>
      <c r="U482" s="59">
        <f t="shared" si="77"/>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29</v>
      </c>
      <c r="CU482" s="66"/>
      <c r="CZ482" s="33" t="s">
        <v>85</v>
      </c>
    </row>
    <row r="483" spans="1:104" x14ac:dyDescent="0.25">
      <c r="A483">
        <v>482</v>
      </c>
      <c r="B483">
        <v>32</v>
      </c>
      <c r="C483" s="24" t="s">
        <v>313</v>
      </c>
      <c r="D483" s="12">
        <v>6.62</v>
      </c>
      <c r="E483" s="13">
        <v>0.39</v>
      </c>
      <c r="F483" s="7">
        <f t="shared" ref="F483:F488" si="80">D483/E483</f>
        <v>16.974358974358974</v>
      </c>
      <c r="G483" s="7">
        <f t="shared" si="74"/>
        <v>6.23</v>
      </c>
      <c r="H483" s="15">
        <f t="shared" si="75"/>
        <v>7.01</v>
      </c>
      <c r="I483" s="11">
        <f>IFERROR(F483/SQRT(F483^2+U483), "X")</f>
        <v>0.7442826674266283</v>
      </c>
      <c r="J483" s="32">
        <f>IFERROR(SQRT((1-I483^2)/U483), "X")</f>
        <v>4.3847468322716771E-2</v>
      </c>
      <c r="K483" s="32">
        <f t="shared" si="76"/>
        <v>22.806333826163318</v>
      </c>
      <c r="L483" s="8">
        <v>1</v>
      </c>
      <c r="M483" s="9">
        <v>0</v>
      </c>
      <c r="N483" s="8">
        <v>1</v>
      </c>
      <c r="O483" s="9">
        <v>0</v>
      </c>
      <c r="P483" s="9">
        <v>0</v>
      </c>
      <c r="Q483" s="9">
        <v>0</v>
      </c>
      <c r="R483" s="9">
        <v>0</v>
      </c>
      <c r="S483" s="8">
        <v>237</v>
      </c>
      <c r="T483" s="9">
        <v>4</v>
      </c>
      <c r="U483" s="9">
        <f t="shared" si="77"/>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81">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42</v>
      </c>
      <c r="CZ483" s="33" t="s">
        <v>85</v>
      </c>
    </row>
    <row r="484" spans="1:104" x14ac:dyDescent="0.25">
      <c r="A484">
        <v>483</v>
      </c>
      <c r="B484">
        <v>32</v>
      </c>
      <c r="C484" s="24" t="s">
        <v>313</v>
      </c>
      <c r="D484" s="12">
        <v>9.9700000000000006</v>
      </c>
      <c r="E484" s="13">
        <v>1.1100000000000001</v>
      </c>
      <c r="F484" s="7">
        <f t="shared" si="80"/>
        <v>8.9819819819819813</v>
      </c>
      <c r="G484" s="7">
        <f t="shared" si="74"/>
        <v>8.8600000000000012</v>
      </c>
      <c r="H484" s="15">
        <f t="shared" si="75"/>
        <v>11.08</v>
      </c>
      <c r="I484" s="11">
        <f>IFERROR(F484/SQRT(F484^2+U484), "X")</f>
        <v>0.51040909554348857</v>
      </c>
      <c r="J484" s="32">
        <f>IFERROR(SQRT((1-I484^2)/U484), "X")</f>
        <v>5.6825887267128616E-2</v>
      </c>
      <c r="K484" s="32">
        <f t="shared" si="76"/>
        <v>17.597613483783789</v>
      </c>
      <c r="L484" s="8">
        <v>1</v>
      </c>
      <c r="M484" s="9">
        <v>0</v>
      </c>
      <c r="N484" s="8">
        <v>1</v>
      </c>
      <c r="O484" s="9">
        <v>0</v>
      </c>
      <c r="P484" s="9">
        <v>0</v>
      </c>
      <c r="Q484" s="9">
        <v>0</v>
      </c>
      <c r="R484" s="9">
        <v>0</v>
      </c>
      <c r="S484" s="8">
        <v>237</v>
      </c>
      <c r="T484" s="9">
        <v>7</v>
      </c>
      <c r="U484" s="9">
        <f t="shared" si="77"/>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81"/>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42</v>
      </c>
      <c r="CZ484" s="33" t="s">
        <v>85</v>
      </c>
    </row>
    <row r="485" spans="1:104" x14ac:dyDescent="0.25">
      <c r="A485">
        <v>484</v>
      </c>
      <c r="B485">
        <v>32</v>
      </c>
      <c r="C485" s="24" t="s">
        <v>313</v>
      </c>
      <c r="D485" s="12">
        <v>5.72</v>
      </c>
      <c r="E485" s="13">
        <v>0.67</v>
      </c>
      <c r="F485" s="7">
        <f t="shared" si="80"/>
        <v>8.5373134328358198</v>
      </c>
      <c r="G485" s="7">
        <f t="shared" si="74"/>
        <v>5.05</v>
      </c>
      <c r="H485" s="15">
        <f t="shared" si="75"/>
        <v>6.39</v>
      </c>
      <c r="I485" s="11">
        <f>IFERROR(F485/SQRT(F485^2+U485), "X")</f>
        <v>0.49217600558469293</v>
      </c>
      <c r="J485" s="32">
        <f>IFERROR(SQRT((1-I485^2)/U485), "X")</f>
        <v>5.7649986668137115E-2</v>
      </c>
      <c r="K485" s="32">
        <f t="shared" si="76"/>
        <v>17.346057784132938</v>
      </c>
      <c r="L485" s="8">
        <v>1</v>
      </c>
      <c r="M485" s="9">
        <v>0</v>
      </c>
      <c r="N485" s="8">
        <v>1</v>
      </c>
      <c r="O485" s="9">
        <v>0</v>
      </c>
      <c r="P485" s="9">
        <v>0</v>
      </c>
      <c r="Q485" s="9">
        <v>0</v>
      </c>
      <c r="R485" s="9">
        <v>0</v>
      </c>
      <c r="S485" s="8">
        <v>237</v>
      </c>
      <c r="T485" s="9">
        <v>8</v>
      </c>
      <c r="U485" s="9">
        <f t="shared" si="77"/>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81"/>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42</v>
      </c>
      <c r="CZ485" s="33" t="s">
        <v>85</v>
      </c>
    </row>
    <row r="486" spans="1:104" x14ac:dyDescent="0.25">
      <c r="A486">
        <v>485</v>
      </c>
      <c r="B486">
        <v>32</v>
      </c>
      <c r="C486" s="24" t="s">
        <v>313</v>
      </c>
      <c r="D486" s="12">
        <v>5.28</v>
      </c>
      <c r="E486" s="13">
        <v>0.7</v>
      </c>
      <c r="F486" s="7">
        <f t="shared" si="80"/>
        <v>7.5428571428571436</v>
      </c>
      <c r="G486" s="7">
        <f t="shared" si="74"/>
        <v>4.58</v>
      </c>
      <c r="H486" s="15">
        <f t="shared" si="75"/>
        <v>5.98</v>
      </c>
      <c r="I486" s="11">
        <f>IFERROR(F486/SQRT(F486^2+U486), "X")</f>
        <v>0.44688286452391052</v>
      </c>
      <c r="J486" s="32">
        <f>IFERROR(SQRT((1-I486^2)/U486), "X")</f>
        <v>5.924583431188208E-2</v>
      </c>
      <c r="K486" s="32">
        <f t="shared" si="76"/>
        <v>16.87882382980375</v>
      </c>
      <c r="L486" s="8">
        <v>1</v>
      </c>
      <c r="M486" s="9">
        <v>0</v>
      </c>
      <c r="N486" s="8">
        <v>1</v>
      </c>
      <c r="O486" s="9">
        <v>0</v>
      </c>
      <c r="P486" s="9">
        <v>0</v>
      </c>
      <c r="Q486" s="9">
        <v>0</v>
      </c>
      <c r="R486" s="9">
        <v>0</v>
      </c>
      <c r="S486" s="8">
        <v>237</v>
      </c>
      <c r="T486" s="9">
        <v>8</v>
      </c>
      <c r="U486" s="9">
        <f t="shared" si="77"/>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81"/>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42</v>
      </c>
      <c r="CZ486" s="33" t="s">
        <v>85</v>
      </c>
    </row>
    <row r="487" spans="1:104" x14ac:dyDescent="0.25">
      <c r="A487">
        <v>486</v>
      </c>
      <c r="B487">
        <v>32</v>
      </c>
      <c r="C487" s="24" t="s">
        <v>313</v>
      </c>
      <c r="D487" s="12">
        <v>8.99</v>
      </c>
      <c r="E487" s="13">
        <v>1.39</v>
      </c>
      <c r="F487" s="7">
        <f t="shared" si="80"/>
        <v>6.4676258992805762</v>
      </c>
      <c r="G487" s="7">
        <f t="shared" si="74"/>
        <v>7.6000000000000005</v>
      </c>
      <c r="H487" s="15">
        <f t="shared" si="75"/>
        <v>10.38</v>
      </c>
      <c r="I487" s="11">
        <f>IFERROR(F487/SQRT(F487^2+U487), "X")</f>
        <v>0.39373101472301469</v>
      </c>
      <c r="J487" s="32">
        <f>IFERROR(SQRT((1-I487^2)/U487), "X")</f>
        <v>6.0877209172968898E-2</v>
      </c>
      <c r="K487" s="32">
        <f t="shared" si="76"/>
        <v>16.426508599609502</v>
      </c>
      <c r="L487" s="8">
        <v>1</v>
      </c>
      <c r="M487" s="9">
        <v>0</v>
      </c>
      <c r="N487" s="8">
        <v>1</v>
      </c>
      <c r="O487" s="9">
        <v>0</v>
      </c>
      <c r="P487" s="9">
        <v>0</v>
      </c>
      <c r="Q487" s="9">
        <v>0</v>
      </c>
      <c r="R487" s="9">
        <v>0</v>
      </c>
      <c r="S487" s="8">
        <v>237</v>
      </c>
      <c r="T487" s="9">
        <v>8</v>
      </c>
      <c r="U487" s="9">
        <f t="shared" si="77"/>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81"/>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42</v>
      </c>
      <c r="CZ487" s="33" t="s">
        <v>85</v>
      </c>
    </row>
    <row r="488" spans="1:104" s="50" customFormat="1" x14ac:dyDescent="0.25">
      <c r="A488" s="50">
        <v>487</v>
      </c>
      <c r="B488" s="50">
        <v>32</v>
      </c>
      <c r="C488" s="51" t="s">
        <v>313</v>
      </c>
      <c r="D488" s="52">
        <v>7.98</v>
      </c>
      <c r="E488" s="53">
        <v>1.8</v>
      </c>
      <c r="F488" s="54">
        <f t="shared" si="80"/>
        <v>4.4333333333333336</v>
      </c>
      <c r="G488" s="54">
        <f t="shared" si="74"/>
        <v>6.1800000000000006</v>
      </c>
      <c r="H488" s="55">
        <f t="shared" si="75"/>
        <v>9.7800000000000011</v>
      </c>
      <c r="I488" s="56">
        <f>IFERROR(F488/SQRT(F488^2+U488), "X")</f>
        <v>0.28171328190061568</v>
      </c>
      <c r="J488" s="57">
        <f>IFERROR(SQRT((1-I488^2)/U488), "X")</f>
        <v>6.3544349300890743E-2</v>
      </c>
      <c r="K488" s="57">
        <f t="shared" si="76"/>
        <v>15.737040523695823</v>
      </c>
      <c r="L488" s="58">
        <v>1</v>
      </c>
      <c r="M488" s="59">
        <v>0</v>
      </c>
      <c r="N488" s="58">
        <v>1</v>
      </c>
      <c r="O488" s="59">
        <v>0</v>
      </c>
      <c r="P488" s="59">
        <v>0</v>
      </c>
      <c r="Q488" s="59">
        <v>0</v>
      </c>
      <c r="R488" s="59">
        <v>0</v>
      </c>
      <c r="S488" s="58">
        <v>237</v>
      </c>
      <c r="T488" s="59">
        <v>8</v>
      </c>
      <c r="U488" s="59">
        <f t="shared" si="77"/>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81"/>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42</v>
      </c>
      <c r="CU488" s="66"/>
      <c r="CZ488" s="33" t="s">
        <v>85</v>
      </c>
    </row>
    <row r="489" spans="1:104" x14ac:dyDescent="0.25">
      <c r="A489">
        <v>488</v>
      </c>
      <c r="B489">
        <v>33</v>
      </c>
      <c r="C489" s="24" t="s">
        <v>320</v>
      </c>
      <c r="D489" s="12">
        <v>7.9902948865804291</v>
      </c>
      <c r="E489" s="13">
        <v>0.1997573721645107</v>
      </c>
      <c r="F489" s="7">
        <v>40</v>
      </c>
      <c r="G489" s="7">
        <f t="shared" si="74"/>
        <v>7.7905375144159184</v>
      </c>
      <c r="H489" s="15">
        <f t="shared" si="75"/>
        <v>8.1900522587449398</v>
      </c>
      <c r="I489" s="11">
        <f>IFERROR(F489/SQRT(F489^2+U489), "X")</f>
        <v>0.18815249919273908</v>
      </c>
      <c r="J489" s="32">
        <f>IFERROR(SQRT((1-I489^2)/U489), "X")</f>
        <v>4.7038124798184765E-3</v>
      </c>
      <c r="K489" s="32">
        <f t="shared" si="76"/>
        <v>212.59350883787585</v>
      </c>
      <c r="L489" s="8">
        <v>0</v>
      </c>
      <c r="M489" s="9">
        <v>1</v>
      </c>
      <c r="N489" s="8">
        <v>0</v>
      </c>
      <c r="O489" s="9">
        <v>0</v>
      </c>
      <c r="P489" s="9">
        <v>1</v>
      </c>
      <c r="Q489" s="9">
        <v>0</v>
      </c>
      <c r="R489" s="9">
        <v>0</v>
      </c>
      <c r="S489" s="8">
        <v>43611</v>
      </c>
      <c r="T489" s="9">
        <v>14</v>
      </c>
      <c r="U489" s="9">
        <f t="shared" si="77"/>
        <v>43596</v>
      </c>
      <c r="V489" s="9">
        <f>COUNTIF(B:B,B489)</f>
        <v>16</v>
      </c>
      <c r="W489" s="7">
        <v>16</v>
      </c>
      <c r="X489" s="7">
        <f>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82">1-AR489</f>
        <v>0.42900000000000005</v>
      </c>
      <c r="AR489" s="39">
        <v>0.57099999999999995</v>
      </c>
      <c r="AS489">
        <v>0.61499999999999999</v>
      </c>
      <c r="AT489" s="39">
        <f t="shared" ref="AT489:AT504" si="83">1-AS489</f>
        <v>0.38500000000000001</v>
      </c>
      <c r="AU489">
        <v>0</v>
      </c>
      <c r="AV489" s="17">
        <v>1</v>
      </c>
      <c r="AW489">
        <f t="shared" ref="AW489:AW504" si="84">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36</v>
      </c>
      <c r="CZ489" s="33" t="s">
        <v>85</v>
      </c>
    </row>
    <row r="490" spans="1:104" x14ac:dyDescent="0.25">
      <c r="A490">
        <v>489</v>
      </c>
      <c r="B490">
        <v>33</v>
      </c>
      <c r="C490" s="24" t="s">
        <v>320</v>
      </c>
      <c r="D490" s="12">
        <v>14.89125293076059</v>
      </c>
      <c r="E490" s="13">
        <v>0.28468571779395241</v>
      </c>
      <c r="F490" s="7">
        <v>52.307692307692307</v>
      </c>
      <c r="G490" s="7">
        <f t="shared" si="74"/>
        <v>14.606567212966638</v>
      </c>
      <c r="H490" s="15">
        <f t="shared" si="75"/>
        <v>15.175938648554542</v>
      </c>
      <c r="I490" s="11">
        <f>IFERROR(F490/SQRT(F490^2+U490), "X")</f>
        <v>0.24301025035175566</v>
      </c>
      <c r="J490" s="32">
        <f>IFERROR(SQRT((1-I490^2)/U490), "X")</f>
        <v>4.6457841979012111E-3</v>
      </c>
      <c r="K490" s="32">
        <f t="shared" si="76"/>
        <v>215.24891329471612</v>
      </c>
      <c r="L490" s="8">
        <v>0</v>
      </c>
      <c r="M490" s="9">
        <v>1</v>
      </c>
      <c r="N490" s="8">
        <v>0</v>
      </c>
      <c r="O490" s="9">
        <v>0</v>
      </c>
      <c r="P490" s="9">
        <v>1</v>
      </c>
      <c r="Q490" s="9">
        <v>0</v>
      </c>
      <c r="R490" s="9">
        <v>0</v>
      </c>
      <c r="S490" s="8">
        <v>43611</v>
      </c>
      <c r="T490" s="9">
        <v>14</v>
      </c>
      <c r="U490" s="9">
        <f t="shared" si="77"/>
        <v>43596</v>
      </c>
      <c r="V490" s="9">
        <f>COUNTIF(B:B,B490)</f>
        <v>16</v>
      </c>
      <c r="W490" s="7">
        <v>18</v>
      </c>
      <c r="X490" s="7">
        <f>BL490-W490-6</f>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82"/>
        <v>0.42900000000000005</v>
      </c>
      <c r="AR490" s="39">
        <v>0.57099999999999995</v>
      </c>
      <c r="AS490">
        <v>0.61499999999999999</v>
      </c>
      <c r="AT490" s="39">
        <f t="shared" si="83"/>
        <v>0.38500000000000001</v>
      </c>
      <c r="AU490">
        <v>0</v>
      </c>
      <c r="AV490" s="17">
        <v>1</v>
      </c>
      <c r="AW490">
        <f t="shared" si="84"/>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36</v>
      </c>
      <c r="CZ490" s="33" t="s">
        <v>85</v>
      </c>
    </row>
    <row r="491" spans="1:104" x14ac:dyDescent="0.25">
      <c r="A491">
        <v>490</v>
      </c>
      <c r="B491">
        <v>33</v>
      </c>
      <c r="C491" s="24" t="s">
        <v>320</v>
      </c>
      <c r="D491" s="12">
        <v>8.1882614275672125</v>
      </c>
      <c r="E491" s="13">
        <v>0.1327826177443332</v>
      </c>
      <c r="F491" s="7">
        <v>61.666666666666657</v>
      </c>
      <c r="G491" s="7">
        <f t="shared" si="74"/>
        <v>8.0554788098228798</v>
      </c>
      <c r="H491" s="15">
        <f t="shared" si="75"/>
        <v>8.3210440453115453</v>
      </c>
      <c r="I491" s="11">
        <f>IFERROR(F491/SQRT(F491^2+U491), "X")</f>
        <v>0.28325102065209717</v>
      </c>
      <c r="J491" s="32">
        <f>IFERROR(SQRT((1-I491^2)/U491), "X")</f>
        <v>4.5932597943583323E-3</v>
      </c>
      <c r="K491" s="32">
        <f t="shared" si="76"/>
        <v>217.71030700859751</v>
      </c>
      <c r="L491" s="8">
        <v>0</v>
      </c>
      <c r="M491" s="9">
        <v>1</v>
      </c>
      <c r="N491" s="8">
        <v>0</v>
      </c>
      <c r="O491" s="9">
        <v>0</v>
      </c>
      <c r="P491" s="9">
        <v>1</v>
      </c>
      <c r="Q491" s="9">
        <v>0</v>
      </c>
      <c r="R491" s="9">
        <v>0</v>
      </c>
      <c r="S491" s="8">
        <v>43611</v>
      </c>
      <c r="T491" s="9">
        <v>15</v>
      </c>
      <c r="U491" s="9">
        <f t="shared" si="77"/>
        <v>43595</v>
      </c>
      <c r="V491" s="9">
        <f>COUNTIF(B:B,B491)</f>
        <v>16</v>
      </c>
      <c r="W491" s="7">
        <v>16</v>
      </c>
      <c r="X491" s="7">
        <f>BL491-W491-6</f>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82"/>
        <v>0.42900000000000005</v>
      </c>
      <c r="AR491" s="39">
        <v>0.57099999999999995</v>
      </c>
      <c r="AS491">
        <v>0.61499999999999999</v>
      </c>
      <c r="AT491" s="39">
        <f t="shared" si="83"/>
        <v>0.38500000000000001</v>
      </c>
      <c r="AU491">
        <v>0</v>
      </c>
      <c r="AV491" s="17">
        <v>1</v>
      </c>
      <c r="AW491">
        <f t="shared" si="84"/>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36</v>
      </c>
      <c r="CZ491" s="33" t="s">
        <v>85</v>
      </c>
    </row>
    <row r="492" spans="1:104" x14ac:dyDescent="0.25">
      <c r="A492">
        <v>491</v>
      </c>
      <c r="B492">
        <v>33</v>
      </c>
      <c r="C492" s="24" t="s">
        <v>320</v>
      </c>
      <c r="D492" s="12">
        <v>14.891252930760571</v>
      </c>
      <c r="E492" s="13">
        <v>0.1942337338794857</v>
      </c>
      <c r="F492" s="7">
        <v>76.666666666666671</v>
      </c>
      <c r="G492" s="7">
        <f t="shared" si="74"/>
        <v>14.697019196881085</v>
      </c>
      <c r="H492" s="15">
        <f t="shared" si="75"/>
        <v>15.085486664640056</v>
      </c>
      <c r="I492" s="11">
        <f>IFERROR(F492/SQRT(F492^2+U492), "X")</f>
        <v>0.34468583278159914</v>
      </c>
      <c r="J492" s="32">
        <f>IFERROR(SQRT((1-I492^2)/U492), "X")</f>
        <v>4.4959021667165108E-3</v>
      </c>
      <c r="K492" s="32">
        <f t="shared" si="76"/>
        <v>222.42476880459552</v>
      </c>
      <c r="L492" s="8">
        <v>0</v>
      </c>
      <c r="M492" s="9">
        <v>1</v>
      </c>
      <c r="N492" s="8">
        <v>0</v>
      </c>
      <c r="O492" s="9">
        <v>0</v>
      </c>
      <c r="P492" s="9">
        <v>1</v>
      </c>
      <c r="Q492" s="9">
        <v>0</v>
      </c>
      <c r="R492" s="9">
        <v>0</v>
      </c>
      <c r="S492" s="8">
        <v>43611</v>
      </c>
      <c r="T492" s="9">
        <v>15</v>
      </c>
      <c r="U492" s="9">
        <f t="shared" si="77"/>
        <v>43595</v>
      </c>
      <c r="V492" s="9">
        <f>COUNTIF(B:B,B492)</f>
        <v>16</v>
      </c>
      <c r="W492" s="7">
        <v>18</v>
      </c>
      <c r="X492" s="7">
        <f>BL492-W492-6</f>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82"/>
        <v>0.42900000000000005</v>
      </c>
      <c r="AR492" s="39">
        <v>0.57099999999999995</v>
      </c>
      <c r="AS492">
        <v>0.61499999999999999</v>
      </c>
      <c r="AT492" s="39">
        <f t="shared" si="83"/>
        <v>0.38500000000000001</v>
      </c>
      <c r="AU492">
        <v>0</v>
      </c>
      <c r="AV492" s="17">
        <v>1</v>
      </c>
      <c r="AW492">
        <f t="shared" si="84"/>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36</v>
      </c>
      <c r="CZ492" s="33" t="s">
        <v>85</v>
      </c>
    </row>
    <row r="493" spans="1:104" x14ac:dyDescent="0.25">
      <c r="A493">
        <v>492</v>
      </c>
      <c r="B493">
        <v>33</v>
      </c>
      <c r="C493" s="24" t="s">
        <v>320</v>
      </c>
      <c r="D493" s="12">
        <v>7.9902948865804291</v>
      </c>
      <c r="E493" s="13">
        <v>0.13317158144300709</v>
      </c>
      <c r="F493" s="7">
        <v>60</v>
      </c>
      <c r="G493" s="7">
        <f t="shared" si="74"/>
        <v>7.8571233051374216</v>
      </c>
      <c r="H493" s="15">
        <f t="shared" si="75"/>
        <v>8.1234664680234356</v>
      </c>
      <c r="I493" s="11">
        <f>IFERROR(F493/SQRT(F493^2+U493), "X")</f>
        <v>0.2761899403727695</v>
      </c>
      <c r="J493" s="32">
        <f>IFERROR(SQRT((1-I493^2)/U493), "X")</f>
        <v>4.603165672879491E-3</v>
      </c>
      <c r="K493" s="32">
        <f t="shared" si="76"/>
        <v>217.2418007658747</v>
      </c>
      <c r="L493" s="8">
        <v>0</v>
      </c>
      <c r="M493" s="9">
        <v>1</v>
      </c>
      <c r="N493" s="8">
        <v>0</v>
      </c>
      <c r="O493" s="9">
        <v>0</v>
      </c>
      <c r="P493" s="9">
        <v>1</v>
      </c>
      <c r="Q493" s="9">
        <v>0</v>
      </c>
      <c r="R493" s="9">
        <v>0</v>
      </c>
      <c r="S493" s="8">
        <v>43611</v>
      </c>
      <c r="T493" s="9">
        <v>16</v>
      </c>
      <c r="U493" s="9">
        <f t="shared" si="77"/>
        <v>43594</v>
      </c>
      <c r="V493" s="9">
        <f>COUNTIF(B:B,B493)</f>
        <v>16</v>
      </c>
      <c r="W493" s="7">
        <v>16</v>
      </c>
      <c r="X493" s="7">
        <f>BL493-W493-6</f>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82"/>
        <v>0.42900000000000005</v>
      </c>
      <c r="AR493" s="39">
        <v>0.57099999999999995</v>
      </c>
      <c r="AS493">
        <v>0.61499999999999999</v>
      </c>
      <c r="AT493" s="39">
        <f t="shared" si="83"/>
        <v>0.38500000000000001</v>
      </c>
      <c r="AU493">
        <v>0</v>
      </c>
      <c r="AV493" s="17">
        <v>1</v>
      </c>
      <c r="AW493">
        <f t="shared" si="84"/>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36</v>
      </c>
      <c r="CZ493" s="33" t="s">
        <v>85</v>
      </c>
    </row>
    <row r="494" spans="1:104" x14ac:dyDescent="0.25">
      <c r="A494">
        <v>493</v>
      </c>
      <c r="B494">
        <v>33</v>
      </c>
      <c r="C494" s="24" t="s">
        <v>320</v>
      </c>
      <c r="D494" s="12">
        <v>14.89125293076059</v>
      </c>
      <c r="E494" s="13">
        <v>0.19709011231889009</v>
      </c>
      <c r="F494" s="7">
        <v>75.555555555555571</v>
      </c>
      <c r="G494" s="7">
        <f t="shared" si="74"/>
        <v>14.694162818441701</v>
      </c>
      <c r="H494" s="15">
        <f t="shared" si="75"/>
        <v>15.08834304307948</v>
      </c>
      <c r="I494" s="11">
        <f>IFERROR(F494/SQRT(F494^2+U494), "X")</f>
        <v>0.34027599068456138</v>
      </c>
      <c r="J494" s="32">
        <f>IFERROR(SQRT((1-I494^2)/U494), "X")</f>
        <v>4.5036528178838998E-3</v>
      </c>
      <c r="K494" s="32">
        <f t="shared" si="76"/>
        <v>222.04198246121979</v>
      </c>
      <c r="L494" s="8">
        <v>0</v>
      </c>
      <c r="M494" s="9">
        <v>1</v>
      </c>
      <c r="N494" s="8">
        <v>0</v>
      </c>
      <c r="O494" s="9">
        <v>0</v>
      </c>
      <c r="P494" s="9">
        <v>1</v>
      </c>
      <c r="Q494" s="9">
        <v>0</v>
      </c>
      <c r="R494" s="9">
        <v>0</v>
      </c>
      <c r="S494" s="8">
        <v>43611</v>
      </c>
      <c r="T494" s="9">
        <v>16</v>
      </c>
      <c r="U494" s="9">
        <f t="shared" si="77"/>
        <v>43594</v>
      </c>
      <c r="V494" s="9">
        <f>COUNTIF(B:B,B494)</f>
        <v>16</v>
      </c>
      <c r="W494" s="7">
        <v>18</v>
      </c>
      <c r="X494" s="7">
        <f>BL494-W494-6</f>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82"/>
        <v>0.42900000000000005</v>
      </c>
      <c r="AR494" s="39">
        <v>0.57099999999999995</v>
      </c>
      <c r="AS494">
        <v>0.61499999999999999</v>
      </c>
      <c r="AT494" s="39">
        <f t="shared" si="83"/>
        <v>0.38500000000000001</v>
      </c>
      <c r="AU494">
        <v>0</v>
      </c>
      <c r="AV494" s="17">
        <v>1</v>
      </c>
      <c r="AW494">
        <f t="shared" si="84"/>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36</v>
      </c>
      <c r="CZ494" s="33" t="s">
        <v>85</v>
      </c>
    </row>
    <row r="495" spans="1:104" x14ac:dyDescent="0.25">
      <c r="A495">
        <v>494</v>
      </c>
      <c r="B495">
        <v>33</v>
      </c>
      <c r="C495" s="24" t="s">
        <v>320</v>
      </c>
      <c r="D495" s="12">
        <v>7.9902948865804291</v>
      </c>
      <c r="E495" s="13">
        <v>0.13317158144300709</v>
      </c>
      <c r="F495" s="7">
        <v>60</v>
      </c>
      <c r="G495" s="7">
        <f t="shared" si="74"/>
        <v>7.8571233051374216</v>
      </c>
      <c r="H495" s="15">
        <f t="shared" si="75"/>
        <v>8.1234664680234356</v>
      </c>
      <c r="I495" s="11">
        <f>IFERROR(F495/SQRT(F495^2+U495), "X")</f>
        <v>0.27619286653212893</v>
      </c>
      <c r="J495" s="32">
        <f>IFERROR(SQRT((1-I495^2)/U495), "X")</f>
        <v>4.6032144422021486E-3</v>
      </c>
      <c r="K495" s="32">
        <f t="shared" si="76"/>
        <v>217.23949917084599</v>
      </c>
      <c r="L495" s="8">
        <v>0</v>
      </c>
      <c r="M495" s="9">
        <v>1</v>
      </c>
      <c r="N495" s="8">
        <v>0</v>
      </c>
      <c r="O495" s="9">
        <v>0</v>
      </c>
      <c r="P495" s="9">
        <v>1</v>
      </c>
      <c r="Q495" s="9">
        <v>0</v>
      </c>
      <c r="R495" s="9">
        <v>0</v>
      </c>
      <c r="S495" s="8">
        <v>43611</v>
      </c>
      <c r="T495" s="9">
        <v>17</v>
      </c>
      <c r="U495" s="9">
        <f t="shared" si="77"/>
        <v>43593</v>
      </c>
      <c r="V495" s="9">
        <f>COUNTIF(B:B,B495)</f>
        <v>16</v>
      </c>
      <c r="W495" s="7">
        <v>16</v>
      </c>
      <c r="X495" s="7">
        <f>BL495-W495-6</f>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82"/>
        <v>0.42900000000000005</v>
      </c>
      <c r="AR495" s="39">
        <v>0.57099999999999995</v>
      </c>
      <c r="AS495">
        <v>0.61499999999999999</v>
      </c>
      <c r="AT495" s="39">
        <f t="shared" si="83"/>
        <v>0.38500000000000001</v>
      </c>
      <c r="AU495">
        <v>0</v>
      </c>
      <c r="AV495" s="17">
        <v>1</v>
      </c>
      <c r="AW495">
        <f t="shared" si="84"/>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36</v>
      </c>
      <c r="CZ495" s="33" t="s">
        <v>85</v>
      </c>
    </row>
    <row r="496" spans="1:104" x14ac:dyDescent="0.25">
      <c r="A496">
        <v>495</v>
      </c>
      <c r="B496">
        <v>33</v>
      </c>
      <c r="C496" s="24" t="s">
        <v>320</v>
      </c>
      <c r="D496" s="12">
        <v>14.45523142259597</v>
      </c>
      <c r="E496" s="13">
        <v>0.19417475045278171</v>
      </c>
      <c r="F496" s="7">
        <v>74.444444444444457</v>
      </c>
      <c r="G496" s="7">
        <f t="shared" si="74"/>
        <v>14.261056672143189</v>
      </c>
      <c r="H496" s="15">
        <f t="shared" si="75"/>
        <v>14.649406173048751</v>
      </c>
      <c r="I496" s="11">
        <f>IFERROR(F496/SQRT(F496^2+U496), "X")</f>
        <v>0.33584348060361058</v>
      </c>
      <c r="J496" s="32">
        <f>IFERROR(SQRT((1-I496^2)/U496), "X")</f>
        <v>4.5113303364664112E-3</v>
      </c>
      <c r="K496" s="32">
        <f t="shared" si="76"/>
        <v>221.66410469140459</v>
      </c>
      <c r="L496" s="8">
        <v>0</v>
      </c>
      <c r="M496" s="9">
        <v>1</v>
      </c>
      <c r="N496" s="8">
        <v>0</v>
      </c>
      <c r="O496" s="9">
        <v>0</v>
      </c>
      <c r="P496" s="9">
        <v>1</v>
      </c>
      <c r="Q496" s="9">
        <v>0</v>
      </c>
      <c r="R496" s="9">
        <v>0</v>
      </c>
      <c r="S496" s="8">
        <v>43611</v>
      </c>
      <c r="T496" s="9">
        <v>17</v>
      </c>
      <c r="U496" s="9">
        <f t="shared" si="77"/>
        <v>43593</v>
      </c>
      <c r="V496" s="9">
        <f>COUNTIF(B:B,B496)</f>
        <v>16</v>
      </c>
      <c r="W496" s="7">
        <v>18</v>
      </c>
      <c r="X496" s="7">
        <f>BL496-W496-6</f>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82"/>
        <v>0.42900000000000005</v>
      </c>
      <c r="AR496" s="39">
        <v>0.57099999999999995</v>
      </c>
      <c r="AS496">
        <v>0.61499999999999999</v>
      </c>
      <c r="AT496" s="39">
        <f t="shared" si="83"/>
        <v>0.38500000000000001</v>
      </c>
      <c r="AU496">
        <v>0</v>
      </c>
      <c r="AV496" s="17">
        <v>1</v>
      </c>
      <c r="AW496">
        <f t="shared" si="84"/>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36</v>
      </c>
      <c r="CZ496" s="33" t="s">
        <v>85</v>
      </c>
    </row>
    <row r="497" spans="1:104" x14ac:dyDescent="0.25">
      <c r="A497">
        <v>496</v>
      </c>
      <c r="B497">
        <v>33</v>
      </c>
      <c r="C497" s="24" t="s">
        <v>320</v>
      </c>
      <c r="D497" s="12">
        <v>8.5809657470018905</v>
      </c>
      <c r="E497" s="13">
        <v>0.30803466784109351</v>
      </c>
      <c r="F497" s="7">
        <v>27.857142857142861</v>
      </c>
      <c r="G497" s="7">
        <f t="shared" si="74"/>
        <v>8.2729310791607968</v>
      </c>
      <c r="H497" s="15">
        <f t="shared" si="75"/>
        <v>8.8890004148429842</v>
      </c>
      <c r="I497" s="11">
        <f>IFERROR(F497/SQRT(F497^2+U497), "X")</f>
        <v>0.13839588612814366</v>
      </c>
      <c r="J497" s="32">
        <f>IFERROR(SQRT((1-I497^2)/U497), "X")</f>
        <v>4.9680574507538749E-3</v>
      </c>
      <c r="K497" s="32">
        <f t="shared" si="76"/>
        <v>201.28591706367155</v>
      </c>
      <c r="L497" s="8">
        <v>0</v>
      </c>
      <c r="M497" s="9">
        <v>1</v>
      </c>
      <c r="N497" s="8">
        <v>0</v>
      </c>
      <c r="O497" s="9">
        <v>0</v>
      </c>
      <c r="P497" s="9">
        <v>1</v>
      </c>
      <c r="Q497" s="9">
        <v>0</v>
      </c>
      <c r="R497" s="9">
        <v>0</v>
      </c>
      <c r="S497" s="8">
        <v>39756</v>
      </c>
      <c r="T497" s="9">
        <v>15</v>
      </c>
      <c r="U497" s="9">
        <f t="shared" si="77"/>
        <v>39740</v>
      </c>
      <c r="V497" s="9">
        <f>COUNTIF(B:B,B497)</f>
        <v>16</v>
      </c>
      <c r="W497" s="7">
        <v>16</v>
      </c>
      <c r="X497" s="7">
        <f>BL497-W497-6</f>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82"/>
        <v>0.42900000000000005</v>
      </c>
      <c r="AR497" s="39">
        <v>0.57099999999999995</v>
      </c>
      <c r="AS497">
        <v>0.61499999999999999</v>
      </c>
      <c r="AT497" s="39">
        <f t="shared" si="83"/>
        <v>0.38500000000000001</v>
      </c>
      <c r="AU497">
        <v>0</v>
      </c>
      <c r="AV497" s="17">
        <v>1</v>
      </c>
      <c r="AW497">
        <f t="shared" si="84"/>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36</v>
      </c>
      <c r="CZ497" s="33" t="s">
        <v>85</v>
      </c>
    </row>
    <row r="498" spans="1:104" x14ac:dyDescent="0.25">
      <c r="A498">
        <v>497</v>
      </c>
      <c r="B498">
        <v>33</v>
      </c>
      <c r="C498" s="24" t="s">
        <v>320</v>
      </c>
      <c r="D498" s="12">
        <v>14.45523142259597</v>
      </c>
      <c r="E498" s="13">
        <v>0.35105562026304499</v>
      </c>
      <c r="F498" s="7">
        <v>41.17647058823529</v>
      </c>
      <c r="G498" s="7">
        <f t="shared" si="74"/>
        <v>14.104175802332925</v>
      </c>
      <c r="H498" s="15">
        <f t="shared" si="75"/>
        <v>14.806287042859015</v>
      </c>
      <c r="I498" s="11">
        <f>IFERROR(F498/SQRT(F498^2+U498), "X")</f>
        <v>0.20228459842864593</v>
      </c>
      <c r="J498" s="32">
        <f>IFERROR(SQRT((1-I498^2)/U498), "X")</f>
        <v>4.912625961838544E-3</v>
      </c>
      <c r="K498" s="32">
        <f t="shared" si="76"/>
        <v>203.55712154111387</v>
      </c>
      <c r="L498" s="8">
        <v>0</v>
      </c>
      <c r="M498" s="9">
        <v>1</v>
      </c>
      <c r="N498" s="8">
        <v>0</v>
      </c>
      <c r="O498" s="9">
        <v>0</v>
      </c>
      <c r="P498" s="9">
        <v>1</v>
      </c>
      <c r="Q498" s="9">
        <v>0</v>
      </c>
      <c r="R498" s="9">
        <v>0</v>
      </c>
      <c r="S498" s="8">
        <v>39756</v>
      </c>
      <c r="T498" s="9">
        <v>15</v>
      </c>
      <c r="U498" s="9">
        <f t="shared" si="77"/>
        <v>39740</v>
      </c>
      <c r="V498" s="9">
        <f>COUNTIF(B:B,B498)</f>
        <v>16</v>
      </c>
      <c r="W498" s="7">
        <v>18</v>
      </c>
      <c r="X498" s="7">
        <f>BL498-W498-6</f>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82"/>
        <v>0.42900000000000005</v>
      </c>
      <c r="AR498" s="39">
        <v>0.57099999999999995</v>
      </c>
      <c r="AS498">
        <v>0.61499999999999999</v>
      </c>
      <c r="AT498" s="39">
        <f t="shared" si="83"/>
        <v>0.38500000000000001</v>
      </c>
      <c r="AU498">
        <v>0</v>
      </c>
      <c r="AV498" s="17">
        <v>1</v>
      </c>
      <c r="AW498">
        <f t="shared" si="84"/>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36</v>
      </c>
      <c r="CZ498" s="33" t="s">
        <v>85</v>
      </c>
    </row>
    <row r="499" spans="1:104" x14ac:dyDescent="0.25">
      <c r="A499">
        <v>498</v>
      </c>
      <c r="B499">
        <v>33</v>
      </c>
      <c r="C499" s="24" t="s">
        <v>320</v>
      </c>
      <c r="D499" s="12">
        <v>7.59106330355801</v>
      </c>
      <c r="E499" s="13">
        <v>1.160986152308872</v>
      </c>
      <c r="F499" s="7">
        <v>6.5384615384615392</v>
      </c>
      <c r="G499" s="7">
        <f t="shared" si="74"/>
        <v>6.4300771512491384</v>
      </c>
      <c r="H499" s="15">
        <f t="shared" si="75"/>
        <v>8.7520494558668815</v>
      </c>
      <c r="I499" s="11">
        <f>IFERROR(F499/SQRT(F499^2+U499), "X")</f>
        <v>0.10494498983487337</v>
      </c>
      <c r="J499" s="32">
        <f>IFERROR(SQRT((1-I499^2)/U499), "X")</f>
        <v>1.6050410210039456E-2</v>
      </c>
      <c r="K499" s="32">
        <f t="shared" si="76"/>
        <v>62.303703576031019</v>
      </c>
      <c r="L499" s="8">
        <v>0</v>
      </c>
      <c r="M499" s="9">
        <v>1</v>
      </c>
      <c r="N499" s="8">
        <v>0</v>
      </c>
      <c r="O499" s="9">
        <v>0</v>
      </c>
      <c r="P499" s="9">
        <v>1</v>
      </c>
      <c r="Q499" s="9">
        <v>0</v>
      </c>
      <c r="R499" s="9">
        <v>0</v>
      </c>
      <c r="S499" s="8">
        <v>3855</v>
      </c>
      <c r="T499" s="9">
        <v>15</v>
      </c>
      <c r="U499" s="9">
        <f t="shared" si="77"/>
        <v>3839</v>
      </c>
      <c r="V499" s="9">
        <f>COUNTIF(B:B,B499)</f>
        <v>16</v>
      </c>
      <c r="W499" s="7">
        <v>16</v>
      </c>
      <c r="X499" s="7">
        <f>BL499-W499-6</f>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82"/>
        <v>0.42900000000000005</v>
      </c>
      <c r="AR499" s="39">
        <v>0.57099999999999995</v>
      </c>
      <c r="AS499">
        <v>0.61499999999999999</v>
      </c>
      <c r="AT499" s="39">
        <f t="shared" si="83"/>
        <v>0.38500000000000001</v>
      </c>
      <c r="AU499">
        <v>0</v>
      </c>
      <c r="AV499" s="17">
        <v>1</v>
      </c>
      <c r="AW499">
        <f t="shared" si="84"/>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36</v>
      </c>
      <c r="CZ499" s="33" t="s">
        <v>85</v>
      </c>
    </row>
    <row r="500" spans="1:104" x14ac:dyDescent="0.25">
      <c r="A500">
        <v>499</v>
      </c>
      <c r="B500">
        <v>33</v>
      </c>
      <c r="C500" s="24" t="s">
        <v>320</v>
      </c>
      <c r="D500" s="12">
        <v>15.75836902790226</v>
      </c>
      <c r="E500" s="13">
        <v>0.88061473979453819</v>
      </c>
      <c r="F500" s="7">
        <v>17.89473684210526</v>
      </c>
      <c r="G500" s="7">
        <f t="shared" si="74"/>
        <v>14.877754288107722</v>
      </c>
      <c r="H500" s="15">
        <f t="shared" si="75"/>
        <v>16.6389837676968</v>
      </c>
      <c r="I500" s="11">
        <f>IFERROR(F500/SQRT(F500^2+U500), "X")</f>
        <v>0.277472077484269</v>
      </c>
      <c r="J500" s="32">
        <f>IFERROR(SQRT((1-I500^2)/U500), "X")</f>
        <v>1.5505792565297388E-2</v>
      </c>
      <c r="K500" s="32">
        <f t="shared" si="76"/>
        <v>64.492027465789903</v>
      </c>
      <c r="L500" s="8">
        <v>0</v>
      </c>
      <c r="M500" s="9">
        <v>1</v>
      </c>
      <c r="N500" s="8">
        <v>0</v>
      </c>
      <c r="O500" s="9">
        <v>0</v>
      </c>
      <c r="P500" s="9">
        <v>1</v>
      </c>
      <c r="Q500" s="9">
        <v>0</v>
      </c>
      <c r="R500" s="9">
        <v>0</v>
      </c>
      <c r="S500" s="8">
        <v>3855</v>
      </c>
      <c r="T500" s="9">
        <v>15</v>
      </c>
      <c r="U500" s="9">
        <f t="shared" si="77"/>
        <v>3839</v>
      </c>
      <c r="V500" s="9">
        <f>COUNTIF(B:B,B500)</f>
        <v>16</v>
      </c>
      <c r="W500" s="7">
        <v>18</v>
      </c>
      <c r="X500" s="7">
        <f>BL500-W500-6</f>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82"/>
        <v>0.42900000000000005</v>
      </c>
      <c r="AR500" s="39">
        <v>0.57099999999999995</v>
      </c>
      <c r="AS500">
        <v>0.61499999999999999</v>
      </c>
      <c r="AT500" s="39">
        <f t="shared" si="83"/>
        <v>0.38500000000000001</v>
      </c>
      <c r="AU500">
        <v>0</v>
      </c>
      <c r="AV500" s="17">
        <v>1</v>
      </c>
      <c r="AW500">
        <f t="shared" si="84"/>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36</v>
      </c>
      <c r="CZ500" s="33" t="s">
        <v>85</v>
      </c>
    </row>
    <row r="501" spans="1:104" x14ac:dyDescent="0.25">
      <c r="A501">
        <v>500</v>
      </c>
      <c r="B501">
        <v>33</v>
      </c>
      <c r="C501" s="24" t="s">
        <v>320</v>
      </c>
      <c r="D501" s="12">
        <v>7.9902948865804291</v>
      </c>
      <c r="E501" s="13">
        <v>0.1997573721645107</v>
      </c>
      <c r="F501" s="7">
        <v>40</v>
      </c>
      <c r="G501" s="7">
        <f t="shared" si="74"/>
        <v>7.7905375144159184</v>
      </c>
      <c r="H501" s="15">
        <f t="shared" si="75"/>
        <v>8.1900522587449398</v>
      </c>
      <c r="I501" s="11">
        <f>IFERROR(F501/SQRT(F501^2+U501), "X")</f>
        <v>0.28075187769348076</v>
      </c>
      <c r="J501" s="32">
        <f>IFERROR(SQRT((1-I501^2)/U501), "X")</f>
        <v>7.0187969423370199E-3</v>
      </c>
      <c r="K501" s="32">
        <f t="shared" si="76"/>
        <v>142.47455913249917</v>
      </c>
      <c r="L501" s="8">
        <v>0</v>
      </c>
      <c r="M501" s="9">
        <v>1</v>
      </c>
      <c r="N501" s="8">
        <v>0</v>
      </c>
      <c r="O501" s="9">
        <v>0</v>
      </c>
      <c r="P501" s="9">
        <v>1</v>
      </c>
      <c r="Q501" s="9">
        <v>0</v>
      </c>
      <c r="R501" s="9">
        <v>0</v>
      </c>
      <c r="S501" s="8">
        <v>18716</v>
      </c>
      <c r="T501" s="9">
        <v>16</v>
      </c>
      <c r="U501" s="9">
        <f t="shared" si="77"/>
        <v>18699</v>
      </c>
      <c r="V501" s="9">
        <f>COUNTIF(B:B,B501)</f>
        <v>16</v>
      </c>
      <c r="W501" s="7">
        <v>16</v>
      </c>
      <c r="X501" s="7">
        <f>BL501-W501-6</f>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83"/>
        <v>0.38500000000000001</v>
      </c>
      <c r="AU501">
        <v>0</v>
      </c>
      <c r="AV501" s="17">
        <v>1</v>
      </c>
      <c r="AW501">
        <f t="shared" si="84"/>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36</v>
      </c>
      <c r="CZ501" s="33" t="s">
        <v>85</v>
      </c>
    </row>
    <row r="502" spans="1:104" x14ac:dyDescent="0.25">
      <c r="A502">
        <v>501</v>
      </c>
      <c r="B502">
        <v>33</v>
      </c>
      <c r="C502" s="24" t="s">
        <v>320</v>
      </c>
      <c r="D502" s="12">
        <v>14.89125293076059</v>
      </c>
      <c r="E502" s="13">
        <v>0.28468571779395241</v>
      </c>
      <c r="F502" s="7">
        <v>52.307692307692307</v>
      </c>
      <c r="G502" s="7">
        <f t="shared" si="74"/>
        <v>14.606567212966638</v>
      </c>
      <c r="H502" s="15">
        <f t="shared" si="75"/>
        <v>15.175938648554542</v>
      </c>
      <c r="I502" s="11">
        <f>IFERROR(F502/SQRT(F502^2+U502), "X")</f>
        <v>0.35727518878461623</v>
      </c>
      <c r="J502" s="32">
        <f>IFERROR(SQRT((1-I502^2)/U502), "X")</f>
        <v>6.8302609620588409E-3</v>
      </c>
      <c r="K502" s="32">
        <f t="shared" si="76"/>
        <v>146.40729037365662</v>
      </c>
      <c r="L502" s="8">
        <v>0</v>
      </c>
      <c r="M502" s="9">
        <v>1</v>
      </c>
      <c r="N502" s="8">
        <v>0</v>
      </c>
      <c r="O502" s="9">
        <v>0</v>
      </c>
      <c r="P502" s="9">
        <v>1</v>
      </c>
      <c r="Q502" s="9">
        <v>0</v>
      </c>
      <c r="R502" s="9">
        <v>0</v>
      </c>
      <c r="S502" s="8">
        <v>18716</v>
      </c>
      <c r="T502" s="9">
        <v>16</v>
      </c>
      <c r="U502" s="9">
        <f t="shared" si="77"/>
        <v>18699</v>
      </c>
      <c r="V502" s="9">
        <f>COUNTIF(B:B,B502)</f>
        <v>16</v>
      </c>
      <c r="W502" s="7">
        <v>18</v>
      </c>
      <c r="X502" s="7">
        <f>BL502-W502-6</f>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83"/>
        <v>0.38500000000000001</v>
      </c>
      <c r="AU502">
        <v>0</v>
      </c>
      <c r="AV502" s="17">
        <v>1</v>
      </c>
      <c r="AW502">
        <f t="shared" si="84"/>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36</v>
      </c>
      <c r="CZ502" s="33" t="s">
        <v>85</v>
      </c>
    </row>
    <row r="503" spans="1:104" x14ac:dyDescent="0.25">
      <c r="A503">
        <v>502</v>
      </c>
      <c r="B503">
        <v>33</v>
      </c>
      <c r="C503" s="24" t="s">
        <v>320</v>
      </c>
      <c r="D503" s="12">
        <v>8.1882614275672125</v>
      </c>
      <c r="E503" s="13">
        <v>0.1770434903257776</v>
      </c>
      <c r="F503" s="7">
        <v>46.25</v>
      </c>
      <c r="G503" s="7">
        <f t="shared" si="74"/>
        <v>8.0112179372414349</v>
      </c>
      <c r="H503" s="15">
        <f t="shared" si="75"/>
        <v>8.3653049178929901</v>
      </c>
      <c r="I503" s="11">
        <f>IFERROR(F503/SQRT(F503^2+U503), "X")</f>
        <v>0.28136402135764199</v>
      </c>
      <c r="J503" s="32">
        <f>IFERROR(SQRT((1-I503^2)/U503), "X")</f>
        <v>6.0835464077327985E-3</v>
      </c>
      <c r="K503" s="32">
        <f t="shared" si="76"/>
        <v>164.37780415859072</v>
      </c>
      <c r="L503" s="8">
        <v>0</v>
      </c>
      <c r="M503" s="9">
        <v>1</v>
      </c>
      <c r="N503" s="8">
        <v>0</v>
      </c>
      <c r="O503" s="9">
        <v>0</v>
      </c>
      <c r="P503" s="9">
        <v>1</v>
      </c>
      <c r="Q503" s="9">
        <v>0</v>
      </c>
      <c r="R503" s="9">
        <v>0</v>
      </c>
      <c r="S503" s="8">
        <v>24898</v>
      </c>
      <c r="T503" s="9">
        <v>16</v>
      </c>
      <c r="U503" s="9">
        <f t="shared" si="77"/>
        <v>24881</v>
      </c>
      <c r="V503" s="9">
        <f>COUNTIF(B:B,B503)</f>
        <v>16</v>
      </c>
      <c r="W503" s="7">
        <v>16</v>
      </c>
      <c r="X503" s="7">
        <f>BL503-W503-6</f>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83"/>
        <v>0.38500000000000001</v>
      </c>
      <c r="AU503">
        <v>0</v>
      </c>
      <c r="AV503" s="17">
        <v>1</v>
      </c>
      <c r="AW503">
        <f t="shared" si="84"/>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36</v>
      </c>
      <c r="CZ503" s="33" t="s">
        <v>85</v>
      </c>
    </row>
    <row r="504" spans="1:104" x14ac:dyDescent="0.25">
      <c r="A504">
        <v>503</v>
      </c>
      <c r="B504">
        <v>33</v>
      </c>
      <c r="C504" s="24" t="s">
        <v>320</v>
      </c>
      <c r="D504" s="12">
        <v>14.891252930760571</v>
      </c>
      <c r="E504" s="13">
        <v>0.25897831183931419</v>
      </c>
      <c r="F504" s="7">
        <v>57.499999999999993</v>
      </c>
      <c r="G504" s="7">
        <f t="shared" si="74"/>
        <v>14.632274618921256</v>
      </c>
      <c r="H504" s="15">
        <f t="shared" si="75"/>
        <v>15.150231242599885</v>
      </c>
      <c r="I504" s="11">
        <f>IFERROR(F504/SQRT(F504^2+U504), "X")</f>
        <v>0.34248494936346119</v>
      </c>
      <c r="J504" s="32">
        <f>IFERROR(SQRT((1-I504^2)/U504), "X")</f>
        <v>5.9562599889297612E-3</v>
      </c>
      <c r="K504" s="32">
        <f t="shared" si="76"/>
        <v>167.89058937296036</v>
      </c>
      <c r="L504" s="8">
        <v>0</v>
      </c>
      <c r="M504" s="9">
        <v>1</v>
      </c>
      <c r="N504" s="8">
        <v>0</v>
      </c>
      <c r="O504" s="9">
        <v>0</v>
      </c>
      <c r="P504" s="9">
        <v>1</v>
      </c>
      <c r="Q504" s="9">
        <v>0</v>
      </c>
      <c r="R504" s="9">
        <v>0</v>
      </c>
      <c r="S504" s="8">
        <v>24898</v>
      </c>
      <c r="T504" s="9">
        <v>16</v>
      </c>
      <c r="U504" s="9">
        <f t="shared" si="77"/>
        <v>24881</v>
      </c>
      <c r="V504" s="9">
        <f>COUNTIF(B:B,B504)</f>
        <v>16</v>
      </c>
      <c r="W504" s="7">
        <v>18</v>
      </c>
      <c r="X504" s="7">
        <f>BL504-W504-6</f>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83"/>
        <v>0.38500000000000001</v>
      </c>
      <c r="AU504">
        <v>0</v>
      </c>
      <c r="AV504" s="17">
        <v>1</v>
      </c>
      <c r="AW504">
        <f t="shared" si="84"/>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36</v>
      </c>
      <c r="CZ504" s="33" t="s">
        <v>85</v>
      </c>
    </row>
    <row r="505" spans="1:104" s="91" customFormat="1" x14ac:dyDescent="0.25">
      <c r="A505" s="91">
        <v>504</v>
      </c>
      <c r="B505" s="91">
        <v>34</v>
      </c>
      <c r="C505" s="92" t="s">
        <v>321</v>
      </c>
      <c r="D505" s="93">
        <v>8.07</v>
      </c>
      <c r="E505" s="94">
        <v>0.36</v>
      </c>
      <c r="F505" s="95">
        <f t="shared" ref="F505:F528" si="85">D505/E505</f>
        <v>22.416666666666668</v>
      </c>
      <c r="G505" s="95">
        <f t="shared" si="74"/>
        <v>7.71</v>
      </c>
      <c r="H505" s="96">
        <f t="shared" si="75"/>
        <v>8.43</v>
      </c>
      <c r="I505" s="97">
        <f>IFERROR(F505/SQRT(F505^2+U505), "X")</f>
        <v>0.13448371164683043</v>
      </c>
      <c r="J505" s="98">
        <f>IFERROR(SQRT((1-I505^2)/U505), "X")</f>
        <v>5.9992733820147404E-3</v>
      </c>
      <c r="K505" s="98">
        <f t="shared" si="76"/>
        <v>166.68685294420925</v>
      </c>
      <c r="L505" s="99">
        <v>1</v>
      </c>
      <c r="M505" s="100">
        <v>0</v>
      </c>
      <c r="N505" s="99">
        <v>0</v>
      </c>
      <c r="O505" s="100">
        <v>0</v>
      </c>
      <c r="P505" s="100">
        <v>1</v>
      </c>
      <c r="Q505" s="100">
        <v>0</v>
      </c>
      <c r="R505" s="100">
        <v>0</v>
      </c>
      <c r="S505" s="99">
        <v>27356</v>
      </c>
      <c r="T505" s="100">
        <v>73</v>
      </c>
      <c r="U505" s="100">
        <f t="shared" si="77"/>
        <v>27282</v>
      </c>
      <c r="V505" s="100">
        <f>COUNTIF(B:B,B505)</f>
        <v>24</v>
      </c>
      <c r="W505" s="95">
        <v>5</v>
      </c>
      <c r="X505" s="95">
        <f>BL505-W505-6</f>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86">1-SUM(AL505:AN505)</f>
        <v>0.28200000000000003</v>
      </c>
      <c r="AL505" s="98">
        <v>0.1472</v>
      </c>
      <c r="AM505" s="98">
        <v>0.43049999999999999</v>
      </c>
      <c r="AN505" s="103">
        <v>0.14030000000000001</v>
      </c>
      <c r="AO505" s="104">
        <f t="shared" ref="AO505:AO528" si="87">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88">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27</v>
      </c>
      <c r="CU505" s="107"/>
      <c r="CZ505" s="33" t="s">
        <v>85</v>
      </c>
    </row>
    <row r="506" spans="1:104" x14ac:dyDescent="0.25">
      <c r="A506">
        <v>505</v>
      </c>
      <c r="B506">
        <v>34</v>
      </c>
      <c r="C506" s="24" t="s">
        <v>321</v>
      </c>
      <c r="D506" s="12">
        <v>5.0999999999999996</v>
      </c>
      <c r="E506" s="13">
        <v>0.47</v>
      </c>
      <c r="F506" s="7">
        <f t="shared" si="85"/>
        <v>10.851063829787234</v>
      </c>
      <c r="G506" s="7">
        <f t="shared" si="74"/>
        <v>4.63</v>
      </c>
      <c r="H506" s="15">
        <f t="shared" si="75"/>
        <v>5.5699999999999994</v>
      </c>
      <c r="I506" s="11">
        <f>IFERROR(F506/SQRT(F506^2+U506), "X")</f>
        <v>6.6744826887680936E-2</v>
      </c>
      <c r="J506" s="32">
        <f>IFERROR(SQRT((1-I506^2)/U506), "X")</f>
        <v>6.1509938504333405E-3</v>
      </c>
      <c r="K506" s="32">
        <f t="shared" si="76"/>
        <v>162.5753535633188</v>
      </c>
      <c r="L506" s="8">
        <v>1</v>
      </c>
      <c r="M506" s="9">
        <v>0</v>
      </c>
      <c r="N506" s="8">
        <v>0</v>
      </c>
      <c r="O506" s="9">
        <v>0</v>
      </c>
      <c r="P506" s="9">
        <v>1</v>
      </c>
      <c r="Q506" s="9">
        <v>0</v>
      </c>
      <c r="R506" s="9">
        <v>0</v>
      </c>
      <c r="S506" s="8">
        <v>26387</v>
      </c>
      <c r="T506" s="9">
        <v>73</v>
      </c>
      <c r="U506" s="9">
        <f t="shared" si="77"/>
        <v>26313</v>
      </c>
      <c r="V506" s="9">
        <f>COUNTIF(B:B,B506)</f>
        <v>24</v>
      </c>
      <c r="W506" s="7">
        <v>5</v>
      </c>
      <c r="X506" s="7">
        <f>BL506-W506-6</f>
        <v>25.769599999999997</v>
      </c>
      <c r="Y506" s="9">
        <v>1</v>
      </c>
      <c r="Z506" s="9">
        <v>0</v>
      </c>
      <c r="AA506" s="9">
        <v>1</v>
      </c>
      <c r="AB506" s="9">
        <v>0</v>
      </c>
      <c r="AC506" s="9">
        <v>0</v>
      </c>
      <c r="AD506" s="29">
        <v>0</v>
      </c>
      <c r="AE506" s="9">
        <v>0</v>
      </c>
      <c r="AF506" s="9">
        <v>1</v>
      </c>
      <c r="AG506" s="29">
        <v>0</v>
      </c>
      <c r="AH506" s="9">
        <v>0</v>
      </c>
      <c r="AI506" s="29">
        <v>1</v>
      </c>
      <c r="AJ506" s="20">
        <v>1993</v>
      </c>
      <c r="AK506" s="32">
        <f t="shared" si="86"/>
        <v>0.19130000000000003</v>
      </c>
      <c r="AL506" s="32">
        <v>0.1027</v>
      </c>
      <c r="AM506" s="32">
        <v>0.4718</v>
      </c>
      <c r="AN506" s="42">
        <v>0.23419999999999999</v>
      </c>
      <c r="AO506" s="41">
        <f t="shared" si="87"/>
        <v>0.52929399999999993</v>
      </c>
      <c r="AP506" s="17">
        <f>(0.622*AW506+0.4104*AX506)</f>
        <v>0.47070600000000001</v>
      </c>
      <c r="AQ506">
        <v>1</v>
      </c>
      <c r="AR506" s="39">
        <v>0</v>
      </c>
      <c r="AS506" t="s">
        <v>98</v>
      </c>
      <c r="AT506" s="39" t="s">
        <v>98</v>
      </c>
      <c r="AU506">
        <v>0</v>
      </c>
      <c r="AV506" s="17">
        <v>1</v>
      </c>
      <c r="AW506">
        <v>0.28499999999999998</v>
      </c>
      <c r="AX506" s="17">
        <f t="shared" si="88"/>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27</v>
      </c>
      <c r="CZ506" s="33" t="s">
        <v>85</v>
      </c>
    </row>
    <row r="507" spans="1:104" x14ac:dyDescent="0.25">
      <c r="A507">
        <v>506</v>
      </c>
      <c r="B507">
        <v>34</v>
      </c>
      <c r="C507" s="24" t="s">
        <v>321</v>
      </c>
      <c r="D507" s="12">
        <v>5.6</v>
      </c>
      <c r="E507" s="13">
        <v>0.55999999999999994</v>
      </c>
      <c r="F507" s="7">
        <f t="shared" si="85"/>
        <v>10</v>
      </c>
      <c r="G507" s="7">
        <f t="shared" si="74"/>
        <v>5.04</v>
      </c>
      <c r="H507" s="15">
        <f t="shared" si="75"/>
        <v>6.1599999999999993</v>
      </c>
      <c r="I507" s="11">
        <f>IFERROR(F507/SQRT(F507^2+U507), "X")</f>
        <v>6.0499488705856599E-2</v>
      </c>
      <c r="J507" s="32">
        <f>IFERROR(SQRT((1-I507^2)/U507), "X")</f>
        <v>6.0499488705856603E-3</v>
      </c>
      <c r="K507" s="32">
        <f t="shared" si="76"/>
        <v>165.29065309327083</v>
      </c>
      <c r="L507" s="8">
        <v>1</v>
      </c>
      <c r="M507" s="9">
        <v>0</v>
      </c>
      <c r="N507" s="8">
        <v>0</v>
      </c>
      <c r="O507" s="9">
        <v>0</v>
      </c>
      <c r="P507" s="9">
        <v>1</v>
      </c>
      <c r="Q507" s="9">
        <v>0</v>
      </c>
      <c r="R507" s="9">
        <v>0</v>
      </c>
      <c r="S507" s="8">
        <v>27295</v>
      </c>
      <c r="T507" s="9">
        <v>73</v>
      </c>
      <c r="U507" s="9">
        <f t="shared" si="77"/>
        <v>27221</v>
      </c>
      <c r="V507" s="9">
        <f>COUNTIF(B:B,B507)</f>
        <v>24</v>
      </c>
      <c r="W507" s="7">
        <v>5</v>
      </c>
      <c r="X507" s="7">
        <f>BL507-W507-6</f>
        <v>26.110999999999997</v>
      </c>
      <c r="Y507" s="9">
        <v>1</v>
      </c>
      <c r="Z507" s="9">
        <v>0</v>
      </c>
      <c r="AA507" s="9">
        <v>1</v>
      </c>
      <c r="AB507" s="9">
        <v>0</v>
      </c>
      <c r="AC507" s="9">
        <v>0</v>
      </c>
      <c r="AD507" s="29">
        <v>0</v>
      </c>
      <c r="AE507" s="9">
        <v>0</v>
      </c>
      <c r="AF507" s="9">
        <v>1</v>
      </c>
      <c r="AG507" s="29">
        <v>0</v>
      </c>
      <c r="AH507" s="9">
        <v>0</v>
      </c>
      <c r="AI507" s="29">
        <v>1</v>
      </c>
      <c r="AJ507" s="20">
        <v>1999</v>
      </c>
      <c r="AK507" s="32">
        <f t="shared" si="86"/>
        <v>0.16289999999999993</v>
      </c>
      <c r="AL507" s="32">
        <v>9.69E-2</v>
      </c>
      <c r="AM507" s="32">
        <v>0.49940000000000001</v>
      </c>
      <c r="AN507" s="42">
        <v>0.24079999999999999</v>
      </c>
      <c r="AO507" s="41">
        <f t="shared" si="87"/>
        <v>0.53514991000000001</v>
      </c>
      <c r="AP507" s="17">
        <f>(0.5965*AW507+0.4124*AX507)</f>
        <v>0.46485008999999999</v>
      </c>
      <c r="AQ507">
        <v>1</v>
      </c>
      <c r="AR507" s="39">
        <v>0</v>
      </c>
      <c r="AS507" t="s">
        <v>98</v>
      </c>
      <c r="AT507" s="39" t="s">
        <v>98</v>
      </c>
      <c r="AU507">
        <v>0</v>
      </c>
      <c r="AV507" s="17">
        <v>1</v>
      </c>
      <c r="AW507">
        <v>0.28489999999999999</v>
      </c>
      <c r="AX507" s="17">
        <f t="shared" si="88"/>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27</v>
      </c>
      <c r="CZ507" s="33" t="s">
        <v>85</v>
      </c>
    </row>
    <row r="508" spans="1:104" x14ac:dyDescent="0.25">
      <c r="A508">
        <v>507</v>
      </c>
      <c r="B508">
        <v>34</v>
      </c>
      <c r="C508" s="24" t="s">
        <v>321</v>
      </c>
      <c r="D508" s="12">
        <v>3.42</v>
      </c>
      <c r="E508" s="13">
        <v>0.26</v>
      </c>
      <c r="F508" s="7">
        <f t="shared" si="85"/>
        <v>13.153846153846153</v>
      </c>
      <c r="G508" s="7">
        <f t="shared" si="74"/>
        <v>3.16</v>
      </c>
      <c r="H508" s="15">
        <f t="shared" si="75"/>
        <v>3.6799999999999997</v>
      </c>
      <c r="I508" s="11">
        <f>IFERROR(F508/SQRT(F508^2+U508), "X")</f>
        <v>7.9385621078379501E-2</v>
      </c>
      <c r="J508" s="32">
        <f>IFERROR(SQRT((1-I508^2)/U508), "X")</f>
        <v>6.0351641755493181E-3</v>
      </c>
      <c r="K508" s="32">
        <f t="shared" si="76"/>
        <v>165.69557528382904</v>
      </c>
      <c r="L508" s="8">
        <v>1</v>
      </c>
      <c r="M508" s="9">
        <v>0</v>
      </c>
      <c r="N508" s="8">
        <v>0</v>
      </c>
      <c r="O508" s="9">
        <v>0</v>
      </c>
      <c r="P508" s="9">
        <v>1</v>
      </c>
      <c r="Q508" s="9">
        <v>0</v>
      </c>
      <c r="R508" s="9">
        <v>0</v>
      </c>
      <c r="S508" s="8">
        <v>27356</v>
      </c>
      <c r="T508" s="9">
        <v>73</v>
      </c>
      <c r="U508" s="9">
        <f t="shared" si="77"/>
        <v>27282</v>
      </c>
      <c r="V508" s="9">
        <f>COUNTIF(B:B,B508)</f>
        <v>24</v>
      </c>
      <c r="W508" s="7">
        <v>8</v>
      </c>
      <c r="X508" s="7">
        <f>BL508-W508-6</f>
        <v>20.878999999999998</v>
      </c>
      <c r="Y508" s="9">
        <v>1</v>
      </c>
      <c r="Z508" s="9">
        <v>0</v>
      </c>
      <c r="AA508" s="9">
        <v>1</v>
      </c>
      <c r="AB508" s="9">
        <v>0</v>
      </c>
      <c r="AC508" s="9">
        <v>0</v>
      </c>
      <c r="AD508" s="29">
        <v>0</v>
      </c>
      <c r="AE508" s="9">
        <v>0</v>
      </c>
      <c r="AF508" s="9">
        <v>1</v>
      </c>
      <c r="AG508" s="29">
        <v>0</v>
      </c>
      <c r="AH508" s="9">
        <v>0</v>
      </c>
      <c r="AI508" s="29">
        <v>1</v>
      </c>
      <c r="AJ508" s="20">
        <v>1983</v>
      </c>
      <c r="AK508" s="32">
        <f t="shared" si="86"/>
        <v>0.28200000000000003</v>
      </c>
      <c r="AL508" s="32">
        <v>0.1472</v>
      </c>
      <c r="AM508" s="32">
        <v>0.43049999999999999</v>
      </c>
      <c r="AN508" s="42">
        <v>0.14030000000000001</v>
      </c>
      <c r="AO508" s="41">
        <f t="shared" si="87"/>
        <v>0.54134831999999999</v>
      </c>
      <c r="AP508" s="17">
        <v>0.45865168000000001</v>
      </c>
      <c r="AQ508">
        <v>1</v>
      </c>
      <c r="AR508" s="39">
        <v>0</v>
      </c>
      <c r="AS508" t="s">
        <v>98</v>
      </c>
      <c r="AT508" s="39" t="s">
        <v>98</v>
      </c>
      <c r="AU508">
        <v>0</v>
      </c>
      <c r="AV508" s="17">
        <v>1</v>
      </c>
      <c r="AW508">
        <v>0.30980000000000002</v>
      </c>
      <c r="AX508" s="17">
        <f t="shared" si="88"/>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27</v>
      </c>
      <c r="CZ508" s="33" t="s">
        <v>85</v>
      </c>
    </row>
    <row r="509" spans="1:104" x14ac:dyDescent="0.25">
      <c r="A509">
        <v>508</v>
      </c>
      <c r="B509">
        <v>34</v>
      </c>
      <c r="C509" s="24" t="s">
        <v>321</v>
      </c>
      <c r="D509" s="12">
        <v>3.14</v>
      </c>
      <c r="E509" s="13">
        <v>0.32</v>
      </c>
      <c r="F509" s="7">
        <f t="shared" si="85"/>
        <v>9.8125</v>
      </c>
      <c r="G509" s="7">
        <f t="shared" si="74"/>
        <v>2.8200000000000003</v>
      </c>
      <c r="H509" s="15">
        <f t="shared" si="75"/>
        <v>3.46</v>
      </c>
      <c r="I509" s="11">
        <f>IFERROR(F509/SQRT(F509^2+U509), "X")</f>
        <v>6.0381145354891051E-2</v>
      </c>
      <c r="J509" s="32">
        <f>IFERROR(SQRT((1-I509^2)/U509), "X")</f>
        <v>6.1534925202436745E-3</v>
      </c>
      <c r="K509" s="32">
        <f t="shared" si="76"/>
        <v>162.50933867396668</v>
      </c>
      <c r="L509" s="8">
        <v>1</v>
      </c>
      <c r="M509" s="9">
        <v>0</v>
      </c>
      <c r="N509" s="8">
        <v>0</v>
      </c>
      <c r="O509" s="9">
        <v>0</v>
      </c>
      <c r="P509" s="9">
        <v>1</v>
      </c>
      <c r="Q509" s="9">
        <v>0</v>
      </c>
      <c r="R509" s="9">
        <v>0</v>
      </c>
      <c r="S509" s="8">
        <v>26387</v>
      </c>
      <c r="T509" s="9">
        <v>73</v>
      </c>
      <c r="U509" s="9">
        <f t="shared" si="77"/>
        <v>26313</v>
      </c>
      <c r="V509" s="9">
        <f>COUNTIF(B:B,B509)</f>
        <v>24</v>
      </c>
      <c r="W509" s="7">
        <v>8</v>
      </c>
      <c r="X509" s="7">
        <f>BL509-W509-6</f>
        <v>22.769599999999997</v>
      </c>
      <c r="Y509" s="9">
        <v>1</v>
      </c>
      <c r="Z509" s="9">
        <v>0</v>
      </c>
      <c r="AA509" s="9">
        <v>1</v>
      </c>
      <c r="AB509" s="9">
        <v>0</v>
      </c>
      <c r="AC509" s="9">
        <v>0</v>
      </c>
      <c r="AD509" s="29">
        <v>0</v>
      </c>
      <c r="AE509" s="9">
        <v>0</v>
      </c>
      <c r="AF509" s="9">
        <v>1</v>
      </c>
      <c r="AG509" s="29">
        <v>0</v>
      </c>
      <c r="AH509" s="9">
        <v>0</v>
      </c>
      <c r="AI509" s="29">
        <v>1</v>
      </c>
      <c r="AJ509" s="20">
        <v>1993</v>
      </c>
      <c r="AK509" s="32">
        <f t="shared" si="86"/>
        <v>0.19130000000000003</v>
      </c>
      <c r="AL509" s="32">
        <v>0.1027</v>
      </c>
      <c r="AM509" s="32">
        <v>0.4718</v>
      </c>
      <c r="AN509" s="42">
        <v>0.23419999999999999</v>
      </c>
      <c r="AO509" s="41">
        <f t="shared" si="87"/>
        <v>0.52929399999999993</v>
      </c>
      <c r="AP509" s="17">
        <v>0.47070600000000001</v>
      </c>
      <c r="AQ509">
        <v>1</v>
      </c>
      <c r="AR509" s="39">
        <v>0</v>
      </c>
      <c r="AS509" t="s">
        <v>98</v>
      </c>
      <c r="AT509" s="39" t="s">
        <v>98</v>
      </c>
      <c r="AU509">
        <v>0</v>
      </c>
      <c r="AV509" s="17">
        <v>1</v>
      </c>
      <c r="AW509">
        <v>0.28499999999999998</v>
      </c>
      <c r="AX509" s="17">
        <f t="shared" si="88"/>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27</v>
      </c>
      <c r="CZ509" s="33" t="s">
        <v>85</v>
      </c>
    </row>
    <row r="510" spans="1:104" x14ac:dyDescent="0.25">
      <c r="A510">
        <v>509</v>
      </c>
      <c r="B510">
        <v>34</v>
      </c>
      <c r="C510" s="24" t="s">
        <v>321</v>
      </c>
      <c r="D510" s="12">
        <v>3.53</v>
      </c>
      <c r="E510" s="13">
        <v>0.36</v>
      </c>
      <c r="F510" s="7">
        <f t="shared" si="85"/>
        <v>9.8055555555555554</v>
      </c>
      <c r="G510" s="7">
        <f t="shared" si="74"/>
        <v>3.17</v>
      </c>
      <c r="H510" s="15">
        <f t="shared" si="75"/>
        <v>3.8899999999999997</v>
      </c>
      <c r="I510" s="11">
        <f>IFERROR(F510/SQRT(F510^2+U510), "X")</f>
        <v>5.9327291198186465E-2</v>
      </c>
      <c r="J510" s="32">
        <f>IFERROR(SQRT((1-I510^2)/U510), "X")</f>
        <v>6.0503753063306312E-3</v>
      </c>
      <c r="K510" s="32">
        <f t="shared" si="76"/>
        <v>165.27900326343055</v>
      </c>
      <c r="L510" s="8">
        <v>1</v>
      </c>
      <c r="M510" s="9">
        <v>0</v>
      </c>
      <c r="N510" s="8">
        <v>0</v>
      </c>
      <c r="O510" s="9">
        <v>0</v>
      </c>
      <c r="P510" s="9">
        <v>1</v>
      </c>
      <c r="Q510" s="9">
        <v>0</v>
      </c>
      <c r="R510" s="9">
        <v>0</v>
      </c>
      <c r="S510" s="8">
        <v>27295</v>
      </c>
      <c r="T510" s="9">
        <v>73</v>
      </c>
      <c r="U510" s="9">
        <f t="shared" si="77"/>
        <v>27221</v>
      </c>
      <c r="V510" s="9">
        <f>COUNTIF(B:B,B510)</f>
        <v>24</v>
      </c>
      <c r="W510" s="7">
        <v>8</v>
      </c>
      <c r="X510" s="7">
        <f>BL510-W510-6</f>
        <v>23.110999999999997</v>
      </c>
      <c r="Y510" s="9">
        <v>1</v>
      </c>
      <c r="Z510" s="9">
        <v>0</v>
      </c>
      <c r="AA510" s="9">
        <v>1</v>
      </c>
      <c r="AB510" s="9">
        <v>0</v>
      </c>
      <c r="AC510" s="9">
        <v>0</v>
      </c>
      <c r="AD510" s="29">
        <v>0</v>
      </c>
      <c r="AE510" s="9">
        <v>0</v>
      </c>
      <c r="AF510" s="9">
        <v>1</v>
      </c>
      <c r="AG510" s="29">
        <v>0</v>
      </c>
      <c r="AH510" s="9">
        <v>0</v>
      </c>
      <c r="AI510" s="29">
        <v>1</v>
      </c>
      <c r="AJ510" s="20">
        <v>1999</v>
      </c>
      <c r="AK510" s="32">
        <f t="shared" si="86"/>
        <v>0.16289999999999993</v>
      </c>
      <c r="AL510" s="32">
        <v>9.69E-2</v>
      </c>
      <c r="AM510" s="32">
        <v>0.49940000000000001</v>
      </c>
      <c r="AN510" s="42">
        <v>0.24079999999999999</v>
      </c>
      <c r="AO510" s="41">
        <f t="shared" si="87"/>
        <v>0.53514991000000001</v>
      </c>
      <c r="AP510" s="17">
        <v>0.46485008999999999</v>
      </c>
      <c r="AQ510">
        <v>1</v>
      </c>
      <c r="AR510" s="39">
        <v>0</v>
      </c>
      <c r="AS510" t="s">
        <v>98</v>
      </c>
      <c r="AT510" s="39" t="s">
        <v>98</v>
      </c>
      <c r="AU510">
        <v>0</v>
      </c>
      <c r="AV510" s="17">
        <v>1</v>
      </c>
      <c r="AW510">
        <v>0.28489999999999999</v>
      </c>
      <c r="AX510" s="17">
        <f t="shared" si="88"/>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27</v>
      </c>
      <c r="CZ510" s="33" t="s">
        <v>85</v>
      </c>
    </row>
    <row r="511" spans="1:104" x14ac:dyDescent="0.25">
      <c r="A511">
        <v>510</v>
      </c>
      <c r="B511">
        <v>34</v>
      </c>
      <c r="C511" s="24" t="s">
        <v>321</v>
      </c>
      <c r="D511" s="12">
        <v>6</v>
      </c>
      <c r="E511" s="13">
        <v>0.18</v>
      </c>
      <c r="F511" s="7">
        <f t="shared" si="85"/>
        <v>33.333333333333336</v>
      </c>
      <c r="G511" s="7">
        <f t="shared" si="74"/>
        <v>5.82</v>
      </c>
      <c r="H511" s="15">
        <f t="shared" si="75"/>
        <v>6.18</v>
      </c>
      <c r="I511" s="11">
        <f>IFERROR(F511/SQRT(F511^2+U511), "X")</f>
        <v>0.1978209368545675</v>
      </c>
      <c r="J511" s="32">
        <f>IFERROR(SQRT((1-I511^2)/U511), "X")</f>
        <v>5.9346281056370243E-3</v>
      </c>
      <c r="K511" s="32">
        <f t="shared" si="76"/>
        <v>168.50255520647485</v>
      </c>
      <c r="L511" s="8">
        <v>1</v>
      </c>
      <c r="M511" s="9">
        <v>0</v>
      </c>
      <c r="N511" s="8">
        <v>0</v>
      </c>
      <c r="O511" s="9">
        <v>0</v>
      </c>
      <c r="P511" s="9">
        <v>1</v>
      </c>
      <c r="Q511" s="9">
        <v>0</v>
      </c>
      <c r="R511" s="9">
        <v>0</v>
      </c>
      <c r="S511" s="8">
        <v>27356</v>
      </c>
      <c r="T511" s="9">
        <v>73</v>
      </c>
      <c r="U511" s="9">
        <f t="shared" si="77"/>
        <v>27282</v>
      </c>
      <c r="V511" s="9">
        <f>COUNTIF(B:B,B511)</f>
        <v>24</v>
      </c>
      <c r="W511" s="7">
        <v>12</v>
      </c>
      <c r="X511" s="7">
        <f>BL511-W511-6</f>
        <v>16.878999999999998</v>
      </c>
      <c r="Y511" s="9">
        <v>1</v>
      </c>
      <c r="Z511" s="9">
        <v>0</v>
      </c>
      <c r="AA511" s="9">
        <v>1</v>
      </c>
      <c r="AB511" s="9">
        <v>0</v>
      </c>
      <c r="AC511" s="9">
        <v>0</v>
      </c>
      <c r="AD511" s="29">
        <v>0</v>
      </c>
      <c r="AE511" s="9">
        <v>0</v>
      </c>
      <c r="AF511" s="9">
        <v>1</v>
      </c>
      <c r="AG511" s="29">
        <v>0</v>
      </c>
      <c r="AH511" s="9">
        <v>0</v>
      </c>
      <c r="AI511" s="29">
        <v>1</v>
      </c>
      <c r="AJ511" s="20">
        <v>1983</v>
      </c>
      <c r="AK511" s="32">
        <f t="shared" si="86"/>
        <v>0.28200000000000003</v>
      </c>
      <c r="AL511" s="32">
        <v>0.1472</v>
      </c>
      <c r="AM511" s="32">
        <v>0.43049999999999999</v>
      </c>
      <c r="AN511" s="42">
        <v>0.14030000000000001</v>
      </c>
      <c r="AO511" s="41">
        <f t="shared" si="87"/>
        <v>0.54134831999999999</v>
      </c>
      <c r="AP511" s="17">
        <v>0.45865168000000001</v>
      </c>
      <c r="AQ511">
        <v>1</v>
      </c>
      <c r="AR511" s="39">
        <v>0</v>
      </c>
      <c r="AS511" t="s">
        <v>98</v>
      </c>
      <c r="AT511" s="39" t="s">
        <v>98</v>
      </c>
      <c r="AU511">
        <v>0</v>
      </c>
      <c r="AV511" s="17">
        <v>1</v>
      </c>
      <c r="AW511">
        <v>0.30980000000000002</v>
      </c>
      <c r="AX511" s="17">
        <f t="shared" si="88"/>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27</v>
      </c>
      <c r="CZ511" s="33" t="s">
        <v>85</v>
      </c>
    </row>
    <row r="512" spans="1:104" x14ac:dyDescent="0.25">
      <c r="A512">
        <v>511</v>
      </c>
      <c r="B512">
        <v>34</v>
      </c>
      <c r="C512" s="24" t="s">
        <v>321</v>
      </c>
      <c r="D512" s="12">
        <v>5.37</v>
      </c>
      <c r="E512" s="13">
        <v>0.2</v>
      </c>
      <c r="F512" s="7">
        <f t="shared" si="85"/>
        <v>26.849999999999998</v>
      </c>
      <c r="G512" s="7">
        <f t="shared" si="74"/>
        <v>5.17</v>
      </c>
      <c r="H512" s="15">
        <f t="shared" si="75"/>
        <v>5.57</v>
      </c>
      <c r="I512" s="11">
        <f>IFERROR(F512/SQRT(F512^2+U512), "X")</f>
        <v>0.16330134352703748</v>
      </c>
      <c r="J512" s="32">
        <f>IFERROR(SQRT((1-I512^2)/U512), "X")</f>
        <v>6.0819867235395713E-3</v>
      </c>
      <c r="K512" s="32">
        <f t="shared" si="76"/>
        <v>164.41995773019772</v>
      </c>
      <c r="L512" s="8">
        <v>1</v>
      </c>
      <c r="M512" s="9">
        <v>0</v>
      </c>
      <c r="N512" s="8">
        <v>0</v>
      </c>
      <c r="O512" s="9">
        <v>0</v>
      </c>
      <c r="P512" s="9">
        <v>1</v>
      </c>
      <c r="Q512" s="9">
        <v>0</v>
      </c>
      <c r="R512" s="9">
        <v>0</v>
      </c>
      <c r="S512" s="8">
        <v>26387</v>
      </c>
      <c r="T512" s="9">
        <v>73</v>
      </c>
      <c r="U512" s="9">
        <f t="shared" si="77"/>
        <v>26313</v>
      </c>
      <c r="V512" s="9">
        <f>COUNTIF(B:B,B512)</f>
        <v>24</v>
      </c>
      <c r="W512" s="7">
        <v>12</v>
      </c>
      <c r="X512" s="7">
        <f>BL512-W512-6</f>
        <v>18.769599999999997</v>
      </c>
      <c r="Y512" s="9">
        <v>1</v>
      </c>
      <c r="Z512" s="9">
        <v>0</v>
      </c>
      <c r="AA512" s="9">
        <v>1</v>
      </c>
      <c r="AB512" s="9">
        <v>0</v>
      </c>
      <c r="AC512" s="9">
        <v>0</v>
      </c>
      <c r="AD512" s="29">
        <v>0</v>
      </c>
      <c r="AE512" s="9">
        <v>0</v>
      </c>
      <c r="AF512" s="9">
        <v>1</v>
      </c>
      <c r="AG512" s="29">
        <v>0</v>
      </c>
      <c r="AH512" s="9">
        <v>0</v>
      </c>
      <c r="AI512" s="29">
        <v>1</v>
      </c>
      <c r="AJ512" s="20">
        <v>1993</v>
      </c>
      <c r="AK512" s="32">
        <f t="shared" si="86"/>
        <v>0.19130000000000003</v>
      </c>
      <c r="AL512" s="32">
        <v>0.1027</v>
      </c>
      <c r="AM512" s="32">
        <v>0.4718</v>
      </c>
      <c r="AN512" s="42">
        <v>0.23419999999999999</v>
      </c>
      <c r="AO512" s="41">
        <f t="shared" si="87"/>
        <v>0.52929399999999993</v>
      </c>
      <c r="AP512" s="17">
        <v>0.47070600000000001</v>
      </c>
      <c r="AQ512">
        <v>1</v>
      </c>
      <c r="AR512" s="39">
        <v>0</v>
      </c>
      <c r="AS512" t="s">
        <v>98</v>
      </c>
      <c r="AT512" s="39" t="s">
        <v>98</v>
      </c>
      <c r="AU512">
        <v>0</v>
      </c>
      <c r="AV512" s="17">
        <v>1</v>
      </c>
      <c r="AW512">
        <v>0.28499999999999998</v>
      </c>
      <c r="AX512" s="17">
        <f t="shared" si="88"/>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27</v>
      </c>
      <c r="CZ512" s="33" t="s">
        <v>85</v>
      </c>
    </row>
    <row r="513" spans="1:104" x14ac:dyDescent="0.25">
      <c r="A513">
        <v>512</v>
      </c>
      <c r="B513">
        <v>34</v>
      </c>
      <c r="C513" s="24" t="s">
        <v>321</v>
      </c>
      <c r="D513" s="12">
        <v>6.12</v>
      </c>
      <c r="E513" s="13">
        <v>0.21</v>
      </c>
      <c r="F513" s="7">
        <f t="shared" si="85"/>
        <v>29.142857142857146</v>
      </c>
      <c r="G513" s="7">
        <f t="shared" si="74"/>
        <v>5.91</v>
      </c>
      <c r="H513" s="15">
        <f t="shared" si="75"/>
        <v>6.33</v>
      </c>
      <c r="I513" s="11">
        <f>IFERROR(F513/SQRT(F513^2+U513), "X")</f>
        <v>0.17394363957968195</v>
      </c>
      <c r="J513" s="32">
        <f>IFERROR(SQRT((1-I513^2)/U513), "X")</f>
        <v>5.9686542993028112E-3</v>
      </c>
      <c r="K513" s="32">
        <f t="shared" si="76"/>
        <v>167.54195332050114</v>
      </c>
      <c r="L513" s="8">
        <v>1</v>
      </c>
      <c r="M513" s="9">
        <v>0</v>
      </c>
      <c r="N513" s="8">
        <v>0</v>
      </c>
      <c r="O513" s="9">
        <v>0</v>
      </c>
      <c r="P513" s="9">
        <v>1</v>
      </c>
      <c r="Q513" s="9">
        <v>0</v>
      </c>
      <c r="R513" s="9">
        <v>0</v>
      </c>
      <c r="S513" s="8">
        <v>27295</v>
      </c>
      <c r="T513" s="9">
        <v>73</v>
      </c>
      <c r="U513" s="9">
        <f t="shared" si="77"/>
        <v>27221</v>
      </c>
      <c r="V513" s="9">
        <f>COUNTIF(B:B,B513)</f>
        <v>24</v>
      </c>
      <c r="W513" s="7">
        <v>12</v>
      </c>
      <c r="X513" s="7">
        <f>BL513-W513-6</f>
        <v>19.110999999999997</v>
      </c>
      <c r="Y513" s="9">
        <v>1</v>
      </c>
      <c r="Z513" s="9">
        <v>0</v>
      </c>
      <c r="AA513" s="9">
        <v>1</v>
      </c>
      <c r="AB513" s="9">
        <v>0</v>
      </c>
      <c r="AC513" s="9">
        <v>0</v>
      </c>
      <c r="AD513" s="29">
        <v>0</v>
      </c>
      <c r="AE513" s="9">
        <v>0</v>
      </c>
      <c r="AF513" s="9">
        <v>1</v>
      </c>
      <c r="AG513" s="29">
        <v>0</v>
      </c>
      <c r="AH513" s="9">
        <v>0</v>
      </c>
      <c r="AI513" s="29">
        <v>1</v>
      </c>
      <c r="AJ513" s="20">
        <v>1999</v>
      </c>
      <c r="AK513" s="32">
        <f t="shared" si="86"/>
        <v>0.16289999999999993</v>
      </c>
      <c r="AL513" s="32">
        <v>9.69E-2</v>
      </c>
      <c r="AM513" s="32">
        <v>0.49940000000000001</v>
      </c>
      <c r="AN513" s="42">
        <v>0.24079999999999999</v>
      </c>
      <c r="AO513" s="41">
        <f t="shared" si="87"/>
        <v>0.53514991000000001</v>
      </c>
      <c r="AP513" s="17">
        <v>0.46485008999999999</v>
      </c>
      <c r="AQ513">
        <v>1</v>
      </c>
      <c r="AR513" s="39">
        <v>0</v>
      </c>
      <c r="AS513" t="s">
        <v>98</v>
      </c>
      <c r="AT513" s="39" t="s">
        <v>98</v>
      </c>
      <c r="AU513">
        <v>0</v>
      </c>
      <c r="AV513" s="17">
        <v>1</v>
      </c>
      <c r="AW513">
        <v>0.28489999999999999</v>
      </c>
      <c r="AX513" s="17">
        <f t="shared" si="88"/>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27</v>
      </c>
      <c r="CZ513" s="33" t="s">
        <v>85</v>
      </c>
    </row>
    <row r="514" spans="1:104" x14ac:dyDescent="0.25">
      <c r="A514">
        <v>513</v>
      </c>
      <c r="B514">
        <v>34</v>
      </c>
      <c r="C514" s="24" t="s">
        <v>321</v>
      </c>
      <c r="D514" s="12">
        <v>9.9700000000000006</v>
      </c>
      <c r="E514" s="13">
        <v>0.28000000000000003</v>
      </c>
      <c r="F514" s="7">
        <f t="shared" si="85"/>
        <v>35.607142857142854</v>
      </c>
      <c r="G514" s="7">
        <f t="shared" ref="G514:G577" si="89">D514-E514</f>
        <v>9.6900000000000013</v>
      </c>
      <c r="H514" s="15">
        <f t="shared" ref="H514:H577" si="90">D514+E514</f>
        <v>10.25</v>
      </c>
      <c r="I514" s="11">
        <f>IFERROR(F514/SQRT(F514^2+U514), "X")</f>
        <v>0.21073422283035778</v>
      </c>
      <c r="J514" s="32">
        <f>IFERROR(SQRT((1-I514^2)/U514), "X")</f>
        <v>5.9183131787863769E-3</v>
      </c>
      <c r="K514" s="32">
        <f t="shared" ref="K514:K577" si="91">IFERROR(1/J514, "X")</f>
        <v>168.96706372085944</v>
      </c>
      <c r="L514" s="8">
        <v>1</v>
      </c>
      <c r="M514" s="9">
        <v>0</v>
      </c>
      <c r="N514" s="8">
        <v>0</v>
      </c>
      <c r="O514" s="9">
        <v>0</v>
      </c>
      <c r="P514" s="9">
        <v>1</v>
      </c>
      <c r="Q514" s="9">
        <v>0</v>
      </c>
      <c r="R514" s="9">
        <v>0</v>
      </c>
      <c r="S514" s="8">
        <v>27356</v>
      </c>
      <c r="T514" s="9">
        <v>73</v>
      </c>
      <c r="U514" s="9">
        <f t="shared" ref="U514:U577" si="92">S514-T514-1</f>
        <v>27282</v>
      </c>
      <c r="V514" s="9">
        <f>COUNTIF(B:B,B514)</f>
        <v>24</v>
      </c>
      <c r="W514" s="7">
        <v>15.5</v>
      </c>
      <c r="X514" s="7">
        <f>BL514-W514-6</f>
        <v>13.378999999999998</v>
      </c>
      <c r="Y514" s="9">
        <v>1</v>
      </c>
      <c r="Z514" s="9">
        <v>0</v>
      </c>
      <c r="AA514" s="9">
        <v>1</v>
      </c>
      <c r="AB514" s="9">
        <v>0</v>
      </c>
      <c r="AC514" s="9">
        <v>0</v>
      </c>
      <c r="AD514" s="29">
        <v>0</v>
      </c>
      <c r="AE514" s="9">
        <v>0</v>
      </c>
      <c r="AF514" s="9">
        <v>1</v>
      </c>
      <c r="AG514" s="29">
        <v>0</v>
      </c>
      <c r="AH514" s="9">
        <v>0</v>
      </c>
      <c r="AI514" s="29">
        <v>1</v>
      </c>
      <c r="AJ514" s="20">
        <v>1983</v>
      </c>
      <c r="AK514" s="32">
        <f t="shared" si="86"/>
        <v>0.28200000000000003</v>
      </c>
      <c r="AL514" s="32">
        <v>0.1472</v>
      </c>
      <c r="AM514" s="32">
        <v>0.43049999999999999</v>
      </c>
      <c r="AN514" s="42">
        <v>0.14030000000000001</v>
      </c>
      <c r="AO514" s="41">
        <f t="shared" si="87"/>
        <v>0.54134831999999999</v>
      </c>
      <c r="AP514" s="17">
        <v>0.45865168000000001</v>
      </c>
      <c r="AQ514">
        <v>1</v>
      </c>
      <c r="AR514" s="39">
        <v>0</v>
      </c>
      <c r="AS514" t="s">
        <v>98</v>
      </c>
      <c r="AT514" s="39" t="s">
        <v>98</v>
      </c>
      <c r="AU514">
        <v>0</v>
      </c>
      <c r="AV514" s="17">
        <v>1</v>
      </c>
      <c r="AW514">
        <v>0.30980000000000002</v>
      </c>
      <c r="AX514" s="17">
        <f t="shared" si="88"/>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27</v>
      </c>
      <c r="CZ514" s="33" t="s">
        <v>85</v>
      </c>
    </row>
    <row r="515" spans="1:104" x14ac:dyDescent="0.25">
      <c r="A515">
        <v>514</v>
      </c>
      <c r="B515">
        <v>34</v>
      </c>
      <c r="C515" s="24" t="s">
        <v>321</v>
      </c>
      <c r="D515" s="12">
        <v>10.94</v>
      </c>
      <c r="E515" s="13">
        <v>0.28000000000000003</v>
      </c>
      <c r="F515" s="7">
        <f t="shared" si="85"/>
        <v>39.071428571428569</v>
      </c>
      <c r="G515" s="7">
        <f t="shared" si="89"/>
        <v>10.66</v>
      </c>
      <c r="H515" s="15">
        <f t="shared" si="90"/>
        <v>11.219999999999999</v>
      </c>
      <c r="I515" s="11">
        <f>IFERROR(F515/SQRT(F515^2+U515), "X")</f>
        <v>0.23416823266045317</v>
      </c>
      <c r="J515" s="32">
        <f>IFERROR(SQRT((1-I515^2)/U515), "X")</f>
        <v>5.9933368505417639E-3</v>
      </c>
      <c r="K515" s="32">
        <f t="shared" si="91"/>
        <v>166.85195992439597</v>
      </c>
      <c r="L515" s="8">
        <v>1</v>
      </c>
      <c r="M515" s="9">
        <v>0</v>
      </c>
      <c r="N515" s="8">
        <v>0</v>
      </c>
      <c r="O515" s="9">
        <v>0</v>
      </c>
      <c r="P515" s="9">
        <v>1</v>
      </c>
      <c r="Q515" s="9">
        <v>0</v>
      </c>
      <c r="R515" s="9">
        <v>0</v>
      </c>
      <c r="S515" s="8">
        <v>26387</v>
      </c>
      <c r="T515" s="9">
        <v>73</v>
      </c>
      <c r="U515" s="9">
        <f t="shared" si="92"/>
        <v>26313</v>
      </c>
      <c r="V515" s="9">
        <f>COUNTIF(B:B,B515)</f>
        <v>24</v>
      </c>
      <c r="W515" s="7">
        <v>15.5</v>
      </c>
      <c r="X515" s="7">
        <f>BL515-W515-6</f>
        <v>15.269599999999997</v>
      </c>
      <c r="Y515" s="9">
        <v>1</v>
      </c>
      <c r="Z515" s="9">
        <v>0</v>
      </c>
      <c r="AA515" s="9">
        <v>1</v>
      </c>
      <c r="AB515" s="9">
        <v>0</v>
      </c>
      <c r="AC515" s="9">
        <v>0</v>
      </c>
      <c r="AD515" s="29">
        <v>0</v>
      </c>
      <c r="AE515" s="9">
        <v>0</v>
      </c>
      <c r="AF515" s="9">
        <v>1</v>
      </c>
      <c r="AG515" s="29">
        <v>0</v>
      </c>
      <c r="AH515" s="9">
        <v>0</v>
      </c>
      <c r="AI515" s="29">
        <v>1</v>
      </c>
      <c r="AJ515" s="20">
        <v>1993</v>
      </c>
      <c r="AK515" s="32">
        <f t="shared" si="86"/>
        <v>0.19130000000000003</v>
      </c>
      <c r="AL515" s="32">
        <v>0.1027</v>
      </c>
      <c r="AM515" s="32">
        <v>0.4718</v>
      </c>
      <c r="AN515" s="42">
        <v>0.23419999999999999</v>
      </c>
      <c r="AO515" s="41">
        <f t="shared" si="87"/>
        <v>0.52929399999999993</v>
      </c>
      <c r="AP515" s="17">
        <v>0.47070600000000001</v>
      </c>
      <c r="AQ515">
        <v>1</v>
      </c>
      <c r="AR515" s="39">
        <v>0</v>
      </c>
      <c r="AS515" t="s">
        <v>98</v>
      </c>
      <c r="AT515" s="39" t="s">
        <v>98</v>
      </c>
      <c r="AU515">
        <v>0</v>
      </c>
      <c r="AV515" s="17">
        <v>1</v>
      </c>
      <c r="AW515">
        <v>0.28499999999999998</v>
      </c>
      <c r="AX515" s="17">
        <f t="shared" si="88"/>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27</v>
      </c>
      <c r="CZ515" s="33" t="s">
        <v>85</v>
      </c>
    </row>
    <row r="516" spans="1:104" x14ac:dyDescent="0.25">
      <c r="A516">
        <v>515</v>
      </c>
      <c r="B516">
        <v>34</v>
      </c>
      <c r="C516" s="24" t="s">
        <v>321</v>
      </c>
      <c r="D516" s="12">
        <v>12.29</v>
      </c>
      <c r="E516" s="13">
        <v>0.28000000000000003</v>
      </c>
      <c r="F516" s="7">
        <f t="shared" si="85"/>
        <v>43.892857142857139</v>
      </c>
      <c r="G516" s="7">
        <f t="shared" si="89"/>
        <v>12.01</v>
      </c>
      <c r="H516" s="15">
        <f t="shared" si="90"/>
        <v>12.569999999999999</v>
      </c>
      <c r="I516" s="11">
        <f>IFERROR(F516/SQRT(F516^2+U516), "X")</f>
        <v>0.25709437715131611</v>
      </c>
      <c r="J516" s="32">
        <f>IFERROR(SQRT((1-I516^2)/U516), "X")</f>
        <v>5.8573169733416195E-3</v>
      </c>
      <c r="K516" s="32">
        <f t="shared" si="91"/>
        <v>170.7266320998668</v>
      </c>
      <c r="L516" s="8">
        <v>1</v>
      </c>
      <c r="M516" s="9">
        <v>0</v>
      </c>
      <c r="N516" s="8">
        <v>0</v>
      </c>
      <c r="O516" s="9">
        <v>0</v>
      </c>
      <c r="P516" s="9">
        <v>1</v>
      </c>
      <c r="Q516" s="9">
        <v>0</v>
      </c>
      <c r="R516" s="9">
        <v>0</v>
      </c>
      <c r="S516" s="8">
        <v>27295</v>
      </c>
      <c r="T516" s="9">
        <v>73</v>
      </c>
      <c r="U516" s="9">
        <f t="shared" si="92"/>
        <v>27221</v>
      </c>
      <c r="V516" s="9">
        <f>COUNTIF(B:B,B516)</f>
        <v>24</v>
      </c>
      <c r="W516" s="7">
        <v>15.5</v>
      </c>
      <c r="X516" s="7">
        <f>BL516-W516-6</f>
        <v>15.610999999999997</v>
      </c>
      <c r="Y516" s="9">
        <v>1</v>
      </c>
      <c r="Z516" s="9">
        <v>0</v>
      </c>
      <c r="AA516" s="9">
        <v>1</v>
      </c>
      <c r="AB516" s="9">
        <v>0</v>
      </c>
      <c r="AC516" s="9">
        <v>0</v>
      </c>
      <c r="AD516" s="29">
        <v>0</v>
      </c>
      <c r="AE516" s="9">
        <v>0</v>
      </c>
      <c r="AF516" s="9">
        <v>1</v>
      </c>
      <c r="AG516" s="29">
        <v>0</v>
      </c>
      <c r="AH516" s="9">
        <v>0</v>
      </c>
      <c r="AI516" s="29">
        <v>1</v>
      </c>
      <c r="AJ516" s="20">
        <v>1999</v>
      </c>
      <c r="AK516" s="32">
        <f t="shared" si="86"/>
        <v>0.16289999999999993</v>
      </c>
      <c r="AL516" s="32">
        <v>9.69E-2</v>
      </c>
      <c r="AM516" s="32">
        <v>0.49940000000000001</v>
      </c>
      <c r="AN516" s="42">
        <v>0.24079999999999999</v>
      </c>
      <c r="AO516" s="41">
        <f t="shared" si="87"/>
        <v>0.53514991000000001</v>
      </c>
      <c r="AP516" s="17">
        <v>0.46485008999999999</v>
      </c>
      <c r="AQ516">
        <v>1</v>
      </c>
      <c r="AR516" s="39">
        <v>0</v>
      </c>
      <c r="AS516" t="s">
        <v>98</v>
      </c>
      <c r="AT516" s="39" t="s">
        <v>98</v>
      </c>
      <c r="AU516">
        <v>0</v>
      </c>
      <c r="AV516" s="17">
        <v>1</v>
      </c>
      <c r="AW516">
        <v>0.28489999999999999</v>
      </c>
      <c r="AX516" s="17">
        <f t="shared" si="88"/>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27</v>
      </c>
      <c r="CZ516" s="33" t="s">
        <v>85</v>
      </c>
    </row>
    <row r="517" spans="1:104" x14ac:dyDescent="0.25">
      <c r="A517">
        <v>516</v>
      </c>
      <c r="B517">
        <v>34</v>
      </c>
      <c r="C517" s="24" t="s">
        <v>321</v>
      </c>
      <c r="D517" s="12">
        <v>5.17</v>
      </c>
      <c r="E517" s="13">
        <v>0.24</v>
      </c>
      <c r="F517" s="7">
        <f t="shared" si="85"/>
        <v>21.541666666666668</v>
      </c>
      <c r="G517" s="7">
        <f t="shared" si="89"/>
        <v>4.93</v>
      </c>
      <c r="H517" s="15">
        <f t="shared" si="90"/>
        <v>5.41</v>
      </c>
      <c r="I517" s="11">
        <f>IFERROR(F517/SQRT(F517^2+U517), "X")</f>
        <v>0.12596594997664462</v>
      </c>
      <c r="J517" s="32">
        <f>IFERROR(SQRT((1-I517^2)/U517), "X")</f>
        <v>5.8475489350860175E-3</v>
      </c>
      <c r="K517" s="32">
        <f t="shared" si="91"/>
        <v>171.01182240645755</v>
      </c>
      <c r="L517" s="8">
        <v>1</v>
      </c>
      <c r="M517" s="9">
        <v>0</v>
      </c>
      <c r="N517" s="8">
        <v>0</v>
      </c>
      <c r="O517" s="9">
        <v>0</v>
      </c>
      <c r="P517" s="9">
        <v>1</v>
      </c>
      <c r="Q517" s="9">
        <v>0</v>
      </c>
      <c r="R517" s="9">
        <v>0</v>
      </c>
      <c r="S517" s="8">
        <v>28855</v>
      </c>
      <c r="T517" s="9">
        <v>73</v>
      </c>
      <c r="U517" s="9">
        <f t="shared" si="92"/>
        <v>28781</v>
      </c>
      <c r="V517" s="9">
        <f>COUNTIF(B:B,B517)</f>
        <v>24</v>
      </c>
      <c r="W517" s="7">
        <v>5</v>
      </c>
      <c r="X517" s="7">
        <f>BL517-W517-6</f>
        <v>21.476599999999998</v>
      </c>
      <c r="Y517" s="9">
        <v>1</v>
      </c>
      <c r="Z517" s="9">
        <v>0</v>
      </c>
      <c r="AA517" s="9">
        <v>1</v>
      </c>
      <c r="AB517" s="9">
        <v>0</v>
      </c>
      <c r="AC517" s="9">
        <v>0</v>
      </c>
      <c r="AD517" s="29">
        <v>0</v>
      </c>
      <c r="AE517" s="9">
        <v>0</v>
      </c>
      <c r="AF517" s="9">
        <v>1</v>
      </c>
      <c r="AG517" s="29">
        <v>0</v>
      </c>
      <c r="AH517" s="9">
        <v>0</v>
      </c>
      <c r="AI517" s="29">
        <v>1</v>
      </c>
      <c r="AJ517" s="20">
        <v>1983</v>
      </c>
      <c r="AK517" s="32">
        <f t="shared" si="86"/>
        <v>0.75960000000000005</v>
      </c>
      <c r="AL517" s="32">
        <v>0.14369999999999999</v>
      </c>
      <c r="AM517" s="32">
        <v>9.5100000000000004E-2</v>
      </c>
      <c r="AN517" s="42">
        <v>1.6000000000000001E-3</v>
      </c>
      <c r="AO517" s="41">
        <f t="shared" si="87"/>
        <v>0.54134831999999999</v>
      </c>
      <c r="AP517" s="17">
        <v>0.45865168000000001</v>
      </c>
      <c r="AQ517">
        <v>1</v>
      </c>
      <c r="AR517" s="39">
        <v>0</v>
      </c>
      <c r="AS517" t="s">
        <v>98</v>
      </c>
      <c r="AT517" s="39" t="s">
        <v>98</v>
      </c>
      <c r="AU517">
        <v>0</v>
      </c>
      <c r="AV517" s="17">
        <v>1</v>
      </c>
      <c r="AW517">
        <v>0.79579999999999995</v>
      </c>
      <c r="AX517" s="17">
        <f t="shared" si="88"/>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27</v>
      </c>
      <c r="CZ517" s="33" t="s">
        <v>85</v>
      </c>
    </row>
    <row r="518" spans="1:104" x14ac:dyDescent="0.25">
      <c r="A518">
        <v>517</v>
      </c>
      <c r="B518">
        <v>34</v>
      </c>
      <c r="C518" s="24" t="s">
        <v>321</v>
      </c>
      <c r="D518" s="12">
        <v>5.09</v>
      </c>
      <c r="E518" s="13">
        <v>0.25</v>
      </c>
      <c r="F518" s="7">
        <f t="shared" si="85"/>
        <v>20.36</v>
      </c>
      <c r="G518" s="7">
        <f t="shared" si="89"/>
        <v>4.84</v>
      </c>
      <c r="H518" s="15">
        <f t="shared" si="90"/>
        <v>5.34</v>
      </c>
      <c r="I518" s="11">
        <f>IFERROR(F518/SQRT(F518^2+U518), "X")</f>
        <v>0.1245113704291685</v>
      </c>
      <c r="J518" s="32">
        <f>IFERROR(SQRT((1-I518^2)/U518), "X")</f>
        <v>6.1154897067371566E-3</v>
      </c>
      <c r="K518" s="32">
        <f t="shared" si="91"/>
        <v>163.51920254208679</v>
      </c>
      <c r="L518" s="8">
        <v>1</v>
      </c>
      <c r="M518" s="9">
        <v>0</v>
      </c>
      <c r="N518" s="8">
        <v>0</v>
      </c>
      <c r="O518" s="9">
        <v>0</v>
      </c>
      <c r="P518" s="9">
        <v>1</v>
      </c>
      <c r="Q518" s="9">
        <v>0</v>
      </c>
      <c r="R518" s="9">
        <v>0</v>
      </c>
      <c r="S518" s="8">
        <v>26398</v>
      </c>
      <c r="T518" s="9">
        <v>73</v>
      </c>
      <c r="U518" s="9">
        <f t="shared" si="92"/>
        <v>26324</v>
      </c>
      <c r="V518" s="9">
        <f>COUNTIF(B:B,B518)</f>
        <v>24</v>
      </c>
      <c r="W518" s="7">
        <v>5</v>
      </c>
      <c r="X518" s="7">
        <f>BL518-W518-6</f>
        <v>22.099899999999998</v>
      </c>
      <c r="Y518" s="9">
        <v>1</v>
      </c>
      <c r="Z518" s="9">
        <v>0</v>
      </c>
      <c r="AA518" s="9">
        <v>1</v>
      </c>
      <c r="AB518" s="9">
        <v>0</v>
      </c>
      <c r="AC518" s="9">
        <v>0</v>
      </c>
      <c r="AD518" s="29">
        <v>0</v>
      </c>
      <c r="AE518" s="9">
        <v>0</v>
      </c>
      <c r="AF518" s="9">
        <v>1</v>
      </c>
      <c r="AG518" s="29">
        <v>0</v>
      </c>
      <c r="AH518" s="9">
        <v>0</v>
      </c>
      <c r="AI518" s="29">
        <v>1</v>
      </c>
      <c r="AJ518" s="20">
        <v>1993</v>
      </c>
      <c r="AK518" s="32">
        <f t="shared" si="86"/>
        <v>0.69320000000000004</v>
      </c>
      <c r="AL518" s="32">
        <v>0.1447</v>
      </c>
      <c r="AM518" s="32">
        <v>0.1585</v>
      </c>
      <c r="AN518" s="42">
        <v>3.5999999999999999E-3</v>
      </c>
      <c r="AO518" s="41">
        <f t="shared" si="87"/>
        <v>0.52929399999999993</v>
      </c>
      <c r="AP518" s="17">
        <v>0.47070600000000001</v>
      </c>
      <c r="AQ518">
        <v>1</v>
      </c>
      <c r="AR518" s="39">
        <v>0</v>
      </c>
      <c r="AS518" t="s">
        <v>98</v>
      </c>
      <c r="AT518" s="39" t="s">
        <v>98</v>
      </c>
      <c r="AU518">
        <v>0</v>
      </c>
      <c r="AV518" s="17">
        <v>1</v>
      </c>
      <c r="AW518">
        <v>0.76400000000000001</v>
      </c>
      <c r="AX518" s="17">
        <f t="shared" si="88"/>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27</v>
      </c>
      <c r="CZ518" s="33" t="s">
        <v>85</v>
      </c>
    </row>
    <row r="519" spans="1:104" x14ac:dyDescent="0.25">
      <c r="A519">
        <v>518</v>
      </c>
      <c r="B519">
        <v>34</v>
      </c>
      <c r="C519" s="24" t="s">
        <v>321</v>
      </c>
      <c r="D519" s="12">
        <v>5.15</v>
      </c>
      <c r="E519" s="13">
        <v>0.25</v>
      </c>
      <c r="F519" s="7">
        <f t="shared" si="85"/>
        <v>20.6</v>
      </c>
      <c r="G519" s="7">
        <f t="shared" si="89"/>
        <v>4.9000000000000004</v>
      </c>
      <c r="H519" s="15">
        <f t="shared" si="90"/>
        <v>5.4</v>
      </c>
      <c r="I519" s="11">
        <f>IFERROR(F519/SQRT(F519^2+U519), "X")</f>
        <v>0.11862738625856023</v>
      </c>
      <c r="J519" s="32">
        <f>IFERROR(SQRT((1-I519^2)/U519), "X")</f>
        <v>5.7586109834252535E-3</v>
      </c>
      <c r="K519" s="32">
        <f t="shared" si="91"/>
        <v>173.65298730514255</v>
      </c>
      <c r="L519" s="8">
        <v>1</v>
      </c>
      <c r="M519" s="9">
        <v>0</v>
      </c>
      <c r="N519" s="8">
        <v>0</v>
      </c>
      <c r="O519" s="9">
        <v>0</v>
      </c>
      <c r="P519" s="9">
        <v>1</v>
      </c>
      <c r="Q519" s="9">
        <v>0</v>
      </c>
      <c r="R519" s="9">
        <v>0</v>
      </c>
      <c r="S519" s="8">
        <v>29805</v>
      </c>
      <c r="T519" s="9">
        <v>73</v>
      </c>
      <c r="U519" s="9">
        <f t="shared" si="92"/>
        <v>29731</v>
      </c>
      <c r="V519" s="9">
        <f>COUNTIF(B:B,B519)</f>
        <v>24</v>
      </c>
      <c r="W519" s="7">
        <v>5</v>
      </c>
      <c r="X519" s="7">
        <f>BL519-W519-6</f>
        <v>22.079599999999999</v>
      </c>
      <c r="Y519" s="9">
        <v>1</v>
      </c>
      <c r="Z519" s="9">
        <v>0</v>
      </c>
      <c r="AA519" s="9">
        <v>1</v>
      </c>
      <c r="AB519" s="9">
        <v>0</v>
      </c>
      <c r="AC519" s="9">
        <v>0</v>
      </c>
      <c r="AD519" s="29">
        <v>0</v>
      </c>
      <c r="AE519" s="9">
        <v>0</v>
      </c>
      <c r="AF519" s="9">
        <v>1</v>
      </c>
      <c r="AG519" s="29">
        <v>0</v>
      </c>
      <c r="AH519" s="9">
        <v>0</v>
      </c>
      <c r="AI519" s="29">
        <v>1</v>
      </c>
      <c r="AJ519" s="20">
        <v>1999</v>
      </c>
      <c r="AK519" s="32">
        <f t="shared" si="86"/>
        <v>0.61990000000000001</v>
      </c>
      <c r="AL519" s="32">
        <v>0.14649999999999999</v>
      </c>
      <c r="AM519" s="32">
        <v>0.22819999999999999</v>
      </c>
      <c r="AN519" s="42">
        <v>5.4000000000000003E-3</v>
      </c>
      <c r="AO519" s="41">
        <f t="shared" si="87"/>
        <v>0.53514991000000001</v>
      </c>
      <c r="AP519" s="17">
        <v>0.46485008999999999</v>
      </c>
      <c r="AQ519">
        <v>1</v>
      </c>
      <c r="AR519" s="39">
        <v>0</v>
      </c>
      <c r="AS519" t="s">
        <v>98</v>
      </c>
      <c r="AT519" s="39" t="s">
        <v>98</v>
      </c>
      <c r="AU519">
        <v>0</v>
      </c>
      <c r="AV519" s="17">
        <v>1</v>
      </c>
      <c r="AW519">
        <v>0.75</v>
      </c>
      <c r="AX519" s="17">
        <f t="shared" si="88"/>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27</v>
      </c>
      <c r="CZ519" s="33" t="s">
        <v>85</v>
      </c>
    </row>
    <row r="520" spans="1:104" x14ac:dyDescent="0.25">
      <c r="A520">
        <v>519</v>
      </c>
      <c r="B520">
        <v>34</v>
      </c>
      <c r="C520" s="24" t="s">
        <v>321</v>
      </c>
      <c r="D520" s="12">
        <v>0.82</v>
      </c>
      <c r="E520" s="13">
        <v>0.26</v>
      </c>
      <c r="F520" s="7">
        <f t="shared" si="85"/>
        <v>3.1538461538461537</v>
      </c>
      <c r="G520" s="7">
        <f t="shared" si="89"/>
        <v>0.55999999999999994</v>
      </c>
      <c r="H520" s="15">
        <f t="shared" si="90"/>
        <v>1.08</v>
      </c>
      <c r="I520" s="11">
        <f>IFERROR(F520/SQRT(F520^2+U520), "X")</f>
        <v>1.8587138339873844E-2</v>
      </c>
      <c r="J520" s="32">
        <f>IFERROR(SQRT((1-I520^2)/U520), "X")</f>
        <v>5.8934828882526826E-3</v>
      </c>
      <c r="K520" s="32">
        <f t="shared" si="91"/>
        <v>169.67895198156467</v>
      </c>
      <c r="L520" s="8">
        <v>1</v>
      </c>
      <c r="M520" s="9">
        <v>0</v>
      </c>
      <c r="N520" s="8">
        <v>0</v>
      </c>
      <c r="O520" s="9">
        <v>0</v>
      </c>
      <c r="P520" s="9">
        <v>1</v>
      </c>
      <c r="Q520" s="9">
        <v>0</v>
      </c>
      <c r="R520" s="9">
        <v>0</v>
      </c>
      <c r="S520" s="8">
        <v>28855</v>
      </c>
      <c r="T520" s="9">
        <v>73</v>
      </c>
      <c r="U520" s="9">
        <f t="shared" si="92"/>
        <v>28781</v>
      </c>
      <c r="V520" s="9">
        <f>COUNTIF(B:B,B520)</f>
        <v>24</v>
      </c>
      <c r="W520" s="7">
        <v>8</v>
      </c>
      <c r="X520" s="7">
        <f>BL520-W520-6</f>
        <v>20.878999999999998</v>
      </c>
      <c r="Y520" s="9">
        <v>1</v>
      </c>
      <c r="Z520" s="9">
        <v>0</v>
      </c>
      <c r="AA520" s="9">
        <v>1</v>
      </c>
      <c r="AB520" s="9">
        <v>0</v>
      </c>
      <c r="AC520" s="9">
        <v>0</v>
      </c>
      <c r="AD520" s="29">
        <v>0</v>
      </c>
      <c r="AE520" s="9">
        <v>0</v>
      </c>
      <c r="AF520" s="9">
        <v>1</v>
      </c>
      <c r="AG520" s="29">
        <v>0</v>
      </c>
      <c r="AH520" s="9">
        <v>0</v>
      </c>
      <c r="AI520" s="29">
        <v>1</v>
      </c>
      <c r="AJ520" s="20">
        <v>1983</v>
      </c>
      <c r="AK520" s="32">
        <f t="shared" si="86"/>
        <v>0.75960000000000005</v>
      </c>
      <c r="AL520" s="32">
        <v>0.14369999999999999</v>
      </c>
      <c r="AM520" s="32">
        <v>9.5100000000000004E-2</v>
      </c>
      <c r="AN520" s="42">
        <v>1.6000000000000001E-3</v>
      </c>
      <c r="AO520" s="41">
        <f t="shared" si="87"/>
        <v>0.54134831999999999</v>
      </c>
      <c r="AP520" s="17">
        <v>0.45865168000000001</v>
      </c>
      <c r="AQ520">
        <v>1</v>
      </c>
      <c r="AR520" s="39">
        <v>0</v>
      </c>
      <c r="AS520" t="s">
        <v>98</v>
      </c>
      <c r="AT520" s="39" t="s">
        <v>98</v>
      </c>
      <c r="AU520">
        <v>0</v>
      </c>
      <c r="AV520" s="17">
        <v>1</v>
      </c>
      <c r="AW520">
        <v>0.30980000000000002</v>
      </c>
      <c r="AX520" s="17">
        <f t="shared" si="88"/>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27</v>
      </c>
      <c r="CZ520" s="33" t="s">
        <v>85</v>
      </c>
    </row>
    <row r="521" spans="1:104" x14ac:dyDescent="0.25">
      <c r="A521">
        <v>520</v>
      </c>
      <c r="B521">
        <v>34</v>
      </c>
      <c r="C521" s="24" t="s">
        <v>321</v>
      </c>
      <c r="D521" s="12">
        <v>0.72</v>
      </c>
      <c r="E521" s="13">
        <v>0.24</v>
      </c>
      <c r="F521" s="7">
        <f t="shared" si="85"/>
        <v>3</v>
      </c>
      <c r="G521" s="7">
        <f t="shared" si="89"/>
        <v>0.48</v>
      </c>
      <c r="H521" s="15">
        <f t="shared" si="90"/>
        <v>0.96</v>
      </c>
      <c r="I521" s="11">
        <f>IFERROR(F521/SQRT(F521^2+U521), "X")</f>
        <v>1.8487197683350179E-2</v>
      </c>
      <c r="J521" s="32">
        <f>IFERROR(SQRT((1-I521^2)/U521), "X")</f>
        <v>6.1623992277833927E-3</v>
      </c>
      <c r="K521" s="32">
        <f t="shared" si="91"/>
        <v>162.27445886522005</v>
      </c>
      <c r="L521" s="8">
        <v>1</v>
      </c>
      <c r="M521" s="9">
        <v>0</v>
      </c>
      <c r="N521" s="8">
        <v>0</v>
      </c>
      <c r="O521" s="9">
        <v>0</v>
      </c>
      <c r="P521" s="9">
        <v>1</v>
      </c>
      <c r="Q521" s="9">
        <v>0</v>
      </c>
      <c r="R521" s="9">
        <v>0</v>
      </c>
      <c r="S521" s="8">
        <v>26398</v>
      </c>
      <c r="T521" s="9">
        <v>73</v>
      </c>
      <c r="U521" s="9">
        <f t="shared" si="92"/>
        <v>26324</v>
      </c>
      <c r="V521" s="9">
        <f>COUNTIF(B:B,B521)</f>
        <v>24</v>
      </c>
      <c r="W521" s="7">
        <v>8</v>
      </c>
      <c r="X521" s="7">
        <f>BL521-W521-6</f>
        <v>22.769599999999997</v>
      </c>
      <c r="Y521" s="9">
        <v>1</v>
      </c>
      <c r="Z521" s="9">
        <v>0</v>
      </c>
      <c r="AA521" s="9">
        <v>1</v>
      </c>
      <c r="AB521" s="9">
        <v>0</v>
      </c>
      <c r="AC521" s="9">
        <v>0</v>
      </c>
      <c r="AD521" s="29">
        <v>0</v>
      </c>
      <c r="AE521" s="9">
        <v>0</v>
      </c>
      <c r="AF521" s="9">
        <v>1</v>
      </c>
      <c r="AG521" s="29">
        <v>0</v>
      </c>
      <c r="AH521" s="9">
        <v>0</v>
      </c>
      <c r="AI521" s="29">
        <v>1</v>
      </c>
      <c r="AJ521" s="20">
        <v>1993</v>
      </c>
      <c r="AK521" s="32">
        <f t="shared" si="86"/>
        <v>0.69320000000000004</v>
      </c>
      <c r="AL521" s="32">
        <v>0.1447</v>
      </c>
      <c r="AM521" s="32">
        <v>0.1585</v>
      </c>
      <c r="AN521" s="42">
        <v>3.5999999999999999E-3</v>
      </c>
      <c r="AO521" s="41">
        <f t="shared" si="87"/>
        <v>0.52929399999999993</v>
      </c>
      <c r="AP521" s="17">
        <v>0.47070600000000001</v>
      </c>
      <c r="AQ521">
        <v>1</v>
      </c>
      <c r="AR521" s="39">
        <v>0</v>
      </c>
      <c r="AS521" t="s">
        <v>98</v>
      </c>
      <c r="AT521" s="39" t="s">
        <v>98</v>
      </c>
      <c r="AU521">
        <v>0</v>
      </c>
      <c r="AV521" s="17">
        <v>1</v>
      </c>
      <c r="AW521">
        <v>0.28499999999999998</v>
      </c>
      <c r="AX521" s="17">
        <f t="shared" si="88"/>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27</v>
      </c>
      <c r="CZ521" s="33" t="s">
        <v>85</v>
      </c>
    </row>
    <row r="522" spans="1:104" x14ac:dyDescent="0.25">
      <c r="A522">
        <v>521</v>
      </c>
      <c r="B522">
        <v>34</v>
      </c>
      <c r="C522" s="24" t="s">
        <v>321</v>
      </c>
      <c r="D522" s="12">
        <v>0.72</v>
      </c>
      <c r="E522" s="13">
        <v>0.22</v>
      </c>
      <c r="F522" s="7">
        <f t="shared" si="85"/>
        <v>3.2727272727272725</v>
      </c>
      <c r="G522" s="7">
        <f t="shared" si="89"/>
        <v>0.5</v>
      </c>
      <c r="H522" s="15">
        <f t="shared" si="90"/>
        <v>0.94</v>
      </c>
      <c r="I522" s="11">
        <f>IFERROR(F522/SQRT(F522^2+U522), "X")</f>
        <v>1.8976968768129054E-2</v>
      </c>
      <c r="J522" s="32">
        <f>IFERROR(SQRT((1-I522^2)/U522), "X")</f>
        <v>5.7985182347060999E-3</v>
      </c>
      <c r="K522" s="32">
        <f t="shared" si="91"/>
        <v>172.45785207928822</v>
      </c>
      <c r="L522" s="8">
        <v>1</v>
      </c>
      <c r="M522" s="9">
        <v>0</v>
      </c>
      <c r="N522" s="8">
        <v>0</v>
      </c>
      <c r="O522" s="9">
        <v>0</v>
      </c>
      <c r="P522" s="9">
        <v>1</v>
      </c>
      <c r="Q522" s="9">
        <v>0</v>
      </c>
      <c r="R522" s="9">
        <v>0</v>
      </c>
      <c r="S522" s="8">
        <v>29805</v>
      </c>
      <c r="T522" s="9">
        <v>73</v>
      </c>
      <c r="U522" s="9">
        <f t="shared" si="92"/>
        <v>29731</v>
      </c>
      <c r="V522" s="9">
        <f>COUNTIF(B:B,B522)</f>
        <v>24</v>
      </c>
      <c r="W522" s="7">
        <v>8</v>
      </c>
      <c r="X522" s="7">
        <f>BL522-W522-6</f>
        <v>23.110999999999997</v>
      </c>
      <c r="Y522" s="9">
        <v>1</v>
      </c>
      <c r="Z522" s="9">
        <v>0</v>
      </c>
      <c r="AA522" s="9">
        <v>1</v>
      </c>
      <c r="AB522" s="9">
        <v>0</v>
      </c>
      <c r="AC522" s="9">
        <v>0</v>
      </c>
      <c r="AD522" s="29">
        <v>0</v>
      </c>
      <c r="AE522" s="9">
        <v>0</v>
      </c>
      <c r="AF522" s="9">
        <v>1</v>
      </c>
      <c r="AG522" s="29">
        <v>0</v>
      </c>
      <c r="AH522" s="9">
        <v>0</v>
      </c>
      <c r="AI522" s="29">
        <v>1</v>
      </c>
      <c r="AJ522" s="20">
        <v>1999</v>
      </c>
      <c r="AK522" s="32">
        <f t="shared" si="86"/>
        <v>0.61990000000000001</v>
      </c>
      <c r="AL522" s="32">
        <v>0.14649999999999999</v>
      </c>
      <c r="AM522" s="32">
        <v>0.22819999999999999</v>
      </c>
      <c r="AN522" s="42">
        <v>5.4000000000000003E-3</v>
      </c>
      <c r="AO522" s="41">
        <f t="shared" si="87"/>
        <v>0.53514991000000001</v>
      </c>
      <c r="AP522" s="17">
        <v>0.46485008999999999</v>
      </c>
      <c r="AQ522">
        <v>1</v>
      </c>
      <c r="AR522" s="39">
        <v>0</v>
      </c>
      <c r="AS522" t="s">
        <v>98</v>
      </c>
      <c r="AT522" s="39" t="s">
        <v>98</v>
      </c>
      <c r="AU522">
        <v>0</v>
      </c>
      <c r="AV522" s="17">
        <v>1</v>
      </c>
      <c r="AW522">
        <v>0.28489999999999999</v>
      </c>
      <c r="AX522" s="17">
        <f t="shared" si="88"/>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27</v>
      </c>
      <c r="CZ522" s="33" t="s">
        <v>85</v>
      </c>
    </row>
    <row r="523" spans="1:104" x14ac:dyDescent="0.25">
      <c r="A523">
        <v>522</v>
      </c>
      <c r="B523">
        <v>34</v>
      </c>
      <c r="C523" s="24" t="s">
        <v>321</v>
      </c>
      <c r="D523" s="12">
        <v>0.69</v>
      </c>
      <c r="E523" s="13">
        <v>0.36</v>
      </c>
      <c r="F523" s="7">
        <f t="shared" si="85"/>
        <v>1.9166666666666665</v>
      </c>
      <c r="G523" s="7">
        <f t="shared" si="89"/>
        <v>0.32999999999999996</v>
      </c>
      <c r="H523" s="15">
        <f t="shared" si="90"/>
        <v>1.0499999999999998</v>
      </c>
      <c r="I523" s="11">
        <f>IFERROR(F523/SQRT(F523^2+U523), "X")</f>
        <v>1.1297073004638739E-2</v>
      </c>
      <c r="J523" s="32">
        <f>IFERROR(SQRT((1-I523^2)/U523), "X")</f>
        <v>5.8941250458984726E-3</v>
      </c>
      <c r="K523" s="32">
        <f t="shared" si="91"/>
        <v>169.66046566926283</v>
      </c>
      <c r="L523" s="8">
        <v>1</v>
      </c>
      <c r="M523" s="9">
        <v>0</v>
      </c>
      <c r="N523" s="8">
        <v>0</v>
      </c>
      <c r="O523" s="9">
        <v>0</v>
      </c>
      <c r="P523" s="9">
        <v>1</v>
      </c>
      <c r="Q523" s="9">
        <v>0</v>
      </c>
      <c r="R523" s="9">
        <v>0</v>
      </c>
      <c r="S523" s="8">
        <v>28855</v>
      </c>
      <c r="T523" s="9">
        <v>73</v>
      </c>
      <c r="U523" s="9">
        <f t="shared" si="92"/>
        <v>28781</v>
      </c>
      <c r="V523" s="9">
        <f>COUNTIF(B:B,B523)</f>
        <v>24</v>
      </c>
      <c r="W523" s="7">
        <v>12</v>
      </c>
      <c r="X523" s="7">
        <f>BL523-W523-6</f>
        <v>16.878999999999998</v>
      </c>
      <c r="Y523" s="9">
        <v>1</v>
      </c>
      <c r="Z523" s="9">
        <v>0</v>
      </c>
      <c r="AA523" s="9">
        <v>1</v>
      </c>
      <c r="AB523" s="9">
        <v>0</v>
      </c>
      <c r="AC523" s="9">
        <v>0</v>
      </c>
      <c r="AD523" s="29">
        <v>0</v>
      </c>
      <c r="AE523" s="9">
        <v>0</v>
      </c>
      <c r="AF523" s="9">
        <v>1</v>
      </c>
      <c r="AG523" s="29">
        <v>0</v>
      </c>
      <c r="AH523" s="9">
        <v>0</v>
      </c>
      <c r="AI523" s="29">
        <v>1</v>
      </c>
      <c r="AJ523" s="20">
        <v>1983</v>
      </c>
      <c r="AK523" s="32">
        <f t="shared" si="86"/>
        <v>0.75960000000000005</v>
      </c>
      <c r="AL523" s="32">
        <v>0.14369999999999999</v>
      </c>
      <c r="AM523" s="32">
        <v>9.5100000000000004E-2</v>
      </c>
      <c r="AN523" s="42">
        <v>1.6000000000000001E-3</v>
      </c>
      <c r="AO523" s="41">
        <f t="shared" si="87"/>
        <v>0.54134831999999999</v>
      </c>
      <c r="AP523" s="17">
        <v>0.45865168000000001</v>
      </c>
      <c r="AQ523">
        <v>1</v>
      </c>
      <c r="AR523" s="39">
        <v>0</v>
      </c>
      <c r="AS523" t="s">
        <v>98</v>
      </c>
      <c r="AT523" s="39" t="s">
        <v>98</v>
      </c>
      <c r="AU523">
        <v>0</v>
      </c>
      <c r="AV523" s="17">
        <v>1</v>
      </c>
      <c r="AW523">
        <v>0.30980000000000002</v>
      </c>
      <c r="AX523" s="17">
        <f t="shared" si="88"/>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27</v>
      </c>
      <c r="CZ523" s="33" t="s">
        <v>85</v>
      </c>
    </row>
    <row r="524" spans="1:104" x14ac:dyDescent="0.25">
      <c r="A524">
        <v>523</v>
      </c>
      <c r="B524">
        <v>34</v>
      </c>
      <c r="C524" s="24" t="s">
        <v>321</v>
      </c>
      <c r="D524" s="12">
        <f>0.47</f>
        <v>0.47</v>
      </c>
      <c r="E524" s="13">
        <v>0.26</v>
      </c>
      <c r="F524" s="7">
        <f t="shared" si="85"/>
        <v>1.8076923076923075</v>
      </c>
      <c r="G524" s="7">
        <f t="shared" si="89"/>
        <v>0.20999999999999996</v>
      </c>
      <c r="H524" s="15">
        <f t="shared" si="90"/>
        <v>0.73</v>
      </c>
      <c r="I524" s="11">
        <f>IFERROR(F524/SQRT(F524^2+U524), "X")</f>
        <v>1.1140934343436375E-2</v>
      </c>
      <c r="J524" s="32">
        <f>IFERROR(SQRT((1-I524^2)/U524), "X")</f>
        <v>6.1630700623265056E-3</v>
      </c>
      <c r="K524" s="32">
        <f t="shared" si="91"/>
        <v>162.25679570199608</v>
      </c>
      <c r="L524" s="8">
        <v>1</v>
      </c>
      <c r="M524" s="9">
        <v>0</v>
      </c>
      <c r="N524" s="8">
        <v>0</v>
      </c>
      <c r="O524" s="9">
        <v>0</v>
      </c>
      <c r="P524" s="9">
        <v>1</v>
      </c>
      <c r="Q524" s="9">
        <v>0</v>
      </c>
      <c r="R524" s="9">
        <v>0</v>
      </c>
      <c r="S524" s="8">
        <v>26398</v>
      </c>
      <c r="T524" s="9">
        <v>73</v>
      </c>
      <c r="U524" s="9">
        <f t="shared" si="92"/>
        <v>26324</v>
      </c>
      <c r="V524" s="9">
        <f>COUNTIF(B:B,B524)</f>
        <v>24</v>
      </c>
      <c r="W524" s="7">
        <v>12</v>
      </c>
      <c r="X524" s="7">
        <f>BL524-W524-6</f>
        <v>18.769599999999997</v>
      </c>
      <c r="Y524" s="9">
        <v>1</v>
      </c>
      <c r="Z524" s="9">
        <v>0</v>
      </c>
      <c r="AA524" s="9">
        <v>1</v>
      </c>
      <c r="AB524" s="9">
        <v>0</v>
      </c>
      <c r="AC524" s="9">
        <v>0</v>
      </c>
      <c r="AD524" s="29">
        <v>0</v>
      </c>
      <c r="AE524" s="9">
        <v>0</v>
      </c>
      <c r="AF524" s="9">
        <v>1</v>
      </c>
      <c r="AG524" s="29">
        <v>0</v>
      </c>
      <c r="AH524" s="9">
        <v>0</v>
      </c>
      <c r="AI524" s="29">
        <v>1</v>
      </c>
      <c r="AJ524" s="20">
        <v>1993</v>
      </c>
      <c r="AK524" s="32">
        <f t="shared" si="86"/>
        <v>0.69320000000000004</v>
      </c>
      <c r="AL524" s="32">
        <v>0.1447</v>
      </c>
      <c r="AM524" s="32">
        <v>0.1585</v>
      </c>
      <c r="AN524" s="42">
        <v>3.5999999999999999E-3</v>
      </c>
      <c r="AO524" s="41">
        <f t="shared" si="87"/>
        <v>0.52929399999999993</v>
      </c>
      <c r="AP524" s="17">
        <v>0.47070600000000001</v>
      </c>
      <c r="AQ524">
        <v>1</v>
      </c>
      <c r="AR524" s="39">
        <v>0</v>
      </c>
      <c r="AS524" t="s">
        <v>98</v>
      </c>
      <c r="AT524" s="39" t="s">
        <v>98</v>
      </c>
      <c r="AU524">
        <v>0</v>
      </c>
      <c r="AV524" s="17">
        <v>1</v>
      </c>
      <c r="AW524">
        <v>0.28499999999999998</v>
      </c>
      <c r="AX524" s="17">
        <f t="shared" si="88"/>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27</v>
      </c>
      <c r="CZ524" s="33" t="s">
        <v>85</v>
      </c>
    </row>
    <row r="525" spans="1:104" x14ac:dyDescent="0.25">
      <c r="A525">
        <v>524</v>
      </c>
      <c r="B525">
        <v>34</v>
      </c>
      <c r="C525" s="24" t="s">
        <v>321</v>
      </c>
      <c r="D525" s="12">
        <v>0.16</v>
      </c>
      <c r="E525" s="13">
        <v>0.21</v>
      </c>
      <c r="F525" s="7">
        <f t="shared" si="85"/>
        <v>0.76190476190476197</v>
      </c>
      <c r="G525" s="7">
        <f t="shared" si="89"/>
        <v>-4.9999999999999989E-2</v>
      </c>
      <c r="H525" s="15">
        <f t="shared" si="90"/>
        <v>0.37</v>
      </c>
      <c r="I525" s="11">
        <f>IFERROR(F525/SQRT(F525^2+U525), "X")</f>
        <v>4.4186712350274774E-3</v>
      </c>
      <c r="J525" s="32">
        <f>IFERROR(SQRT((1-I525^2)/U525), "X")</f>
        <v>5.799505995973564E-3</v>
      </c>
      <c r="K525" s="32">
        <f t="shared" si="91"/>
        <v>172.42847937294525</v>
      </c>
      <c r="L525" s="8">
        <v>1</v>
      </c>
      <c r="M525" s="9">
        <v>0</v>
      </c>
      <c r="N525" s="8">
        <v>0</v>
      </c>
      <c r="O525" s="9">
        <v>0</v>
      </c>
      <c r="P525" s="9">
        <v>1</v>
      </c>
      <c r="Q525" s="9">
        <v>0</v>
      </c>
      <c r="R525" s="9">
        <v>0</v>
      </c>
      <c r="S525" s="8">
        <v>29805</v>
      </c>
      <c r="T525" s="9">
        <v>73</v>
      </c>
      <c r="U525" s="9">
        <f t="shared" si="92"/>
        <v>29731</v>
      </c>
      <c r="V525" s="9">
        <f>COUNTIF(B:B,B525)</f>
        <v>24</v>
      </c>
      <c r="W525" s="7">
        <v>12</v>
      </c>
      <c r="X525" s="7">
        <f>BL525-W525-6</f>
        <v>19.110999999999997</v>
      </c>
      <c r="Y525" s="9">
        <v>1</v>
      </c>
      <c r="Z525" s="9">
        <v>0</v>
      </c>
      <c r="AA525" s="9">
        <v>1</v>
      </c>
      <c r="AB525" s="9">
        <v>0</v>
      </c>
      <c r="AC525" s="9">
        <v>0</v>
      </c>
      <c r="AD525" s="29">
        <v>0</v>
      </c>
      <c r="AE525" s="9">
        <v>0</v>
      </c>
      <c r="AF525" s="9">
        <v>1</v>
      </c>
      <c r="AG525" s="29">
        <v>0</v>
      </c>
      <c r="AH525" s="9">
        <v>0</v>
      </c>
      <c r="AI525" s="29">
        <v>1</v>
      </c>
      <c r="AJ525" s="20">
        <v>1999</v>
      </c>
      <c r="AK525" s="32">
        <f t="shared" si="86"/>
        <v>0.61990000000000001</v>
      </c>
      <c r="AL525" s="32">
        <v>0.14649999999999999</v>
      </c>
      <c r="AM525" s="32">
        <v>0.22819999999999999</v>
      </c>
      <c r="AN525" s="42">
        <v>5.4000000000000003E-3</v>
      </c>
      <c r="AO525" s="41">
        <f t="shared" si="87"/>
        <v>0.53514991000000001</v>
      </c>
      <c r="AP525" s="17">
        <v>0.46485008999999999</v>
      </c>
      <c r="AQ525">
        <v>1</v>
      </c>
      <c r="AR525" s="39">
        <v>0</v>
      </c>
      <c r="AS525" t="s">
        <v>98</v>
      </c>
      <c r="AT525" s="39" t="s">
        <v>98</v>
      </c>
      <c r="AU525">
        <v>0</v>
      </c>
      <c r="AV525" s="17">
        <v>1</v>
      </c>
      <c r="AW525">
        <v>0.28489999999999999</v>
      </c>
      <c r="AX525" s="17">
        <f t="shared" si="88"/>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27</v>
      </c>
      <c r="CZ525" s="33" t="s">
        <v>85</v>
      </c>
    </row>
    <row r="526" spans="1:104" x14ac:dyDescent="0.25">
      <c r="A526">
        <v>525</v>
      </c>
      <c r="B526">
        <v>34</v>
      </c>
      <c r="C526" s="24" t="s">
        <v>321</v>
      </c>
      <c r="D526" s="12">
        <v>2.1800000000000002</v>
      </c>
      <c r="E526" s="13">
        <v>1.84</v>
      </c>
      <c r="F526" s="7">
        <f t="shared" si="85"/>
        <v>1.1847826086956521</v>
      </c>
      <c r="G526" s="7">
        <f t="shared" si="89"/>
        <v>0.34000000000000008</v>
      </c>
      <c r="H526" s="15">
        <f t="shared" si="90"/>
        <v>4.0200000000000005</v>
      </c>
      <c r="I526" s="11">
        <f>IFERROR(F526/SQRT(F526^2+U526), "X")</f>
        <v>6.9835322069161185E-3</v>
      </c>
      <c r="J526" s="32">
        <f>IFERROR(SQRT((1-I526^2)/U526), "X")</f>
        <v>5.8943574590484679E-3</v>
      </c>
      <c r="K526" s="32">
        <f t="shared" si="91"/>
        <v>169.65377599637995</v>
      </c>
      <c r="L526" s="8">
        <v>1</v>
      </c>
      <c r="M526" s="9">
        <v>0</v>
      </c>
      <c r="N526" s="8">
        <v>0</v>
      </c>
      <c r="O526" s="9">
        <v>0</v>
      </c>
      <c r="P526" s="9">
        <v>1</v>
      </c>
      <c r="Q526" s="9">
        <v>0</v>
      </c>
      <c r="R526" s="9">
        <v>0</v>
      </c>
      <c r="S526" s="8">
        <v>28855</v>
      </c>
      <c r="T526" s="9">
        <v>73</v>
      </c>
      <c r="U526" s="9">
        <f t="shared" si="92"/>
        <v>28781</v>
      </c>
      <c r="V526" s="9">
        <f>COUNTIF(B:B,B526)</f>
        <v>24</v>
      </c>
      <c r="W526" s="7">
        <v>15.5</v>
      </c>
      <c r="X526" s="7">
        <f>BL526-W526-6</f>
        <v>13.378999999999998</v>
      </c>
      <c r="Y526" s="9">
        <v>1</v>
      </c>
      <c r="Z526" s="9">
        <v>0</v>
      </c>
      <c r="AA526" s="9">
        <v>1</v>
      </c>
      <c r="AB526" s="9">
        <v>0</v>
      </c>
      <c r="AC526" s="9">
        <v>0</v>
      </c>
      <c r="AD526" s="29">
        <v>0</v>
      </c>
      <c r="AE526" s="9">
        <v>0</v>
      </c>
      <c r="AF526" s="9">
        <v>1</v>
      </c>
      <c r="AG526" s="29">
        <v>0</v>
      </c>
      <c r="AH526" s="9">
        <v>0</v>
      </c>
      <c r="AI526" s="29">
        <v>1</v>
      </c>
      <c r="AJ526" s="20">
        <v>1983</v>
      </c>
      <c r="AK526" s="32">
        <f t="shared" si="86"/>
        <v>0.75960000000000005</v>
      </c>
      <c r="AL526" s="32">
        <v>0.14369999999999999</v>
      </c>
      <c r="AM526" s="32">
        <v>9.5100000000000004E-2</v>
      </c>
      <c r="AN526" s="42">
        <v>1.6000000000000001E-3</v>
      </c>
      <c r="AO526" s="41">
        <f t="shared" si="87"/>
        <v>0.54134831999999999</v>
      </c>
      <c r="AP526" s="17">
        <v>0.45865168000000001</v>
      </c>
      <c r="AQ526">
        <v>1</v>
      </c>
      <c r="AR526" s="39">
        <v>0</v>
      </c>
      <c r="AS526" t="s">
        <v>98</v>
      </c>
      <c r="AT526" s="39" t="s">
        <v>98</v>
      </c>
      <c r="AU526">
        <v>0</v>
      </c>
      <c r="AV526" s="17">
        <v>1</v>
      </c>
      <c r="AW526">
        <v>0.30980000000000002</v>
      </c>
      <c r="AX526" s="17">
        <f t="shared" si="88"/>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27</v>
      </c>
      <c r="CZ526" s="33" t="s">
        <v>85</v>
      </c>
    </row>
    <row r="527" spans="1:104" x14ac:dyDescent="0.25">
      <c r="A527">
        <v>526</v>
      </c>
      <c r="B527">
        <v>34</v>
      </c>
      <c r="C527" s="24" t="s">
        <v>321</v>
      </c>
      <c r="D527" s="12">
        <v>-2.11</v>
      </c>
      <c r="E527" s="13">
        <v>1.1499999999999999</v>
      </c>
      <c r="F527" s="7">
        <f t="shared" si="85"/>
        <v>-1.8347826086956522</v>
      </c>
      <c r="G527" s="7">
        <f t="shared" si="89"/>
        <v>-3.26</v>
      </c>
      <c r="H527" s="15">
        <f t="shared" si="90"/>
        <v>-0.96</v>
      </c>
      <c r="I527" s="11">
        <f>IFERROR(F527/SQRT(F527^2+U527), "X")</f>
        <v>-1.1307872575350824E-2</v>
      </c>
      <c r="J527" s="32">
        <f>IFERROR(SQRT((1-I527^2)/U527), "X")</f>
        <v>6.1630585126319663E-3</v>
      </c>
      <c r="K527" s="32">
        <f t="shared" si="91"/>
        <v>162.2570997744665</v>
      </c>
      <c r="L527" s="8">
        <v>1</v>
      </c>
      <c r="M527" s="9">
        <v>0</v>
      </c>
      <c r="N527" s="8">
        <v>0</v>
      </c>
      <c r="O527" s="9">
        <v>0</v>
      </c>
      <c r="P527" s="9">
        <v>1</v>
      </c>
      <c r="Q527" s="9">
        <v>0</v>
      </c>
      <c r="R527" s="9">
        <v>0</v>
      </c>
      <c r="S527" s="8">
        <v>26398</v>
      </c>
      <c r="T527" s="9">
        <v>73</v>
      </c>
      <c r="U527" s="9">
        <f t="shared" si="92"/>
        <v>26324</v>
      </c>
      <c r="V527" s="9">
        <f>COUNTIF(B:B,B527)</f>
        <v>24</v>
      </c>
      <c r="W527" s="7">
        <v>15.5</v>
      </c>
      <c r="X527" s="7">
        <f>BL527-W527-6</f>
        <v>15.269599999999997</v>
      </c>
      <c r="Y527" s="9">
        <v>1</v>
      </c>
      <c r="Z527" s="9">
        <v>0</v>
      </c>
      <c r="AA527" s="9">
        <v>1</v>
      </c>
      <c r="AB527" s="9">
        <v>0</v>
      </c>
      <c r="AC527" s="9">
        <v>0</v>
      </c>
      <c r="AD527" s="29">
        <v>0</v>
      </c>
      <c r="AE527" s="9">
        <v>0</v>
      </c>
      <c r="AF527" s="9">
        <v>1</v>
      </c>
      <c r="AG527" s="29">
        <v>0</v>
      </c>
      <c r="AH527" s="9">
        <v>0</v>
      </c>
      <c r="AI527" s="29">
        <v>1</v>
      </c>
      <c r="AJ527" s="20">
        <v>1993</v>
      </c>
      <c r="AK527" s="32">
        <f t="shared" si="86"/>
        <v>0.69320000000000004</v>
      </c>
      <c r="AL527" s="32">
        <v>0.1447</v>
      </c>
      <c r="AM527" s="32">
        <v>0.1585</v>
      </c>
      <c r="AN527" s="42">
        <v>3.5999999999999999E-3</v>
      </c>
      <c r="AO527" s="41">
        <f t="shared" si="87"/>
        <v>0.52929399999999993</v>
      </c>
      <c r="AP527" s="17">
        <v>0.47070600000000001</v>
      </c>
      <c r="AQ527">
        <v>1</v>
      </c>
      <c r="AR527" s="39">
        <v>0</v>
      </c>
      <c r="AS527" t="s">
        <v>98</v>
      </c>
      <c r="AT527" s="39" t="s">
        <v>98</v>
      </c>
      <c r="AU527">
        <v>0</v>
      </c>
      <c r="AV527" s="17">
        <v>1</v>
      </c>
      <c r="AW527">
        <v>0.28499999999999998</v>
      </c>
      <c r="AX527" s="17">
        <f t="shared" si="88"/>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27</v>
      </c>
      <c r="CZ527" s="33" t="s">
        <v>85</v>
      </c>
    </row>
    <row r="528" spans="1:104" x14ac:dyDescent="0.25">
      <c r="A528">
        <v>527</v>
      </c>
      <c r="B528">
        <v>34</v>
      </c>
      <c r="C528" s="24" t="s">
        <v>321</v>
      </c>
      <c r="D528" s="12">
        <v>-7.0000000000000007E-2</v>
      </c>
      <c r="E528" s="13">
        <v>0.95</v>
      </c>
      <c r="F528" s="7">
        <f t="shared" si="85"/>
        <v>-7.3684210526315796E-2</v>
      </c>
      <c r="G528" s="7">
        <f t="shared" si="89"/>
        <v>-1.02</v>
      </c>
      <c r="H528" s="15">
        <f t="shared" si="90"/>
        <v>0.87999999999999989</v>
      </c>
      <c r="I528" s="11">
        <f>IFERROR(F528/SQRT(F528^2+U528), "X")</f>
        <v>-4.2733615355302289E-4</v>
      </c>
      <c r="J528" s="32">
        <f>IFERROR(SQRT((1-I528^2)/U528), "X")</f>
        <v>5.7995620839338818E-3</v>
      </c>
      <c r="K528" s="32">
        <f t="shared" si="91"/>
        <v>172.42681180536536</v>
      </c>
      <c r="L528" s="8">
        <v>1</v>
      </c>
      <c r="M528" s="9">
        <v>0</v>
      </c>
      <c r="N528" s="8">
        <v>0</v>
      </c>
      <c r="O528" s="9">
        <v>0</v>
      </c>
      <c r="P528" s="9">
        <v>1</v>
      </c>
      <c r="Q528" s="9">
        <v>0</v>
      </c>
      <c r="R528" s="9">
        <v>0</v>
      </c>
      <c r="S528" s="8">
        <v>29805</v>
      </c>
      <c r="T528" s="9">
        <v>73</v>
      </c>
      <c r="U528" s="9">
        <f t="shared" si="92"/>
        <v>29731</v>
      </c>
      <c r="V528" s="9">
        <f>COUNTIF(B:B,B528)</f>
        <v>24</v>
      </c>
      <c r="W528" s="7">
        <v>15.5</v>
      </c>
      <c r="X528" s="7">
        <f>BL528-W528-6</f>
        <v>15.610999999999997</v>
      </c>
      <c r="Y528" s="9">
        <v>1</v>
      </c>
      <c r="Z528" s="9">
        <v>0</v>
      </c>
      <c r="AA528" s="9">
        <v>1</v>
      </c>
      <c r="AB528" s="9">
        <v>0</v>
      </c>
      <c r="AC528" s="9">
        <v>0</v>
      </c>
      <c r="AD528" s="29">
        <v>0</v>
      </c>
      <c r="AE528" s="9">
        <v>0</v>
      </c>
      <c r="AF528" s="9">
        <v>1</v>
      </c>
      <c r="AG528" s="29">
        <v>0</v>
      </c>
      <c r="AH528" s="9">
        <v>0</v>
      </c>
      <c r="AI528" s="29">
        <v>1</v>
      </c>
      <c r="AJ528" s="20">
        <v>1999</v>
      </c>
      <c r="AK528" s="32">
        <f t="shared" si="86"/>
        <v>0.61990000000000001</v>
      </c>
      <c r="AL528" s="32">
        <v>0.14649999999999999</v>
      </c>
      <c r="AM528" s="32">
        <v>0.22819999999999999</v>
      </c>
      <c r="AN528" s="42">
        <v>5.4000000000000003E-3</v>
      </c>
      <c r="AO528" s="41">
        <f t="shared" si="87"/>
        <v>0.53514991000000001</v>
      </c>
      <c r="AP528" s="17">
        <v>0.46485008999999999</v>
      </c>
      <c r="AQ528">
        <v>1</v>
      </c>
      <c r="AR528" s="39">
        <v>0</v>
      </c>
      <c r="AS528" t="s">
        <v>98</v>
      </c>
      <c r="AT528" s="39" t="s">
        <v>98</v>
      </c>
      <c r="AU528">
        <v>0</v>
      </c>
      <c r="AV528" s="17">
        <v>1</v>
      </c>
      <c r="AW528">
        <v>0.28489999999999999</v>
      </c>
      <c r="AX528" s="17">
        <f t="shared" si="88"/>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27</v>
      </c>
      <c r="CZ528" s="33" t="s">
        <v>85</v>
      </c>
    </row>
    <row r="529" spans="1:104" s="91" customFormat="1" x14ac:dyDescent="0.25">
      <c r="A529" s="91">
        <v>528</v>
      </c>
      <c r="B529" s="91">
        <v>35</v>
      </c>
      <c r="C529" s="92" t="s">
        <v>325</v>
      </c>
      <c r="D529" s="93">
        <v>11.1</v>
      </c>
      <c r="E529" s="94">
        <f t="shared" ref="E529:E543" si="93">D529/F529</f>
        <v>0.44758064516129031</v>
      </c>
      <c r="F529" s="95">
        <v>24.8</v>
      </c>
      <c r="G529" s="95">
        <f t="shared" si="89"/>
        <v>10.65241935483871</v>
      </c>
      <c r="H529" s="96">
        <f t="shared" si="90"/>
        <v>11.54758064516129</v>
      </c>
      <c r="I529" s="97">
        <f>IFERROR(F529/SQRT(F529^2+U529), "X")</f>
        <v>0.53861649976244053</v>
      </c>
      <c r="J529" s="98">
        <f>IFERROR(SQRT((1-I529^2)/U529), "X")</f>
        <v>2.1718407248485505E-2</v>
      </c>
      <c r="K529" s="98">
        <f t="shared" si="91"/>
        <v>46.043892103079209</v>
      </c>
      <c r="L529" s="99">
        <v>1</v>
      </c>
      <c r="M529" s="100">
        <v>0</v>
      </c>
      <c r="N529" s="99">
        <v>0</v>
      </c>
      <c r="O529" s="100">
        <v>0</v>
      </c>
      <c r="P529" s="100">
        <v>0</v>
      </c>
      <c r="Q529" s="100">
        <v>1</v>
      </c>
      <c r="R529" s="100">
        <v>0</v>
      </c>
      <c r="S529" s="99">
        <v>1510</v>
      </c>
      <c r="T529" s="100">
        <v>4</v>
      </c>
      <c r="U529" s="100">
        <f t="shared" si="92"/>
        <v>1505</v>
      </c>
      <c r="V529" s="100">
        <f>COUNTIF(B:B,B529)</f>
        <v>15</v>
      </c>
      <c r="W529" s="95">
        <f>(7.477*$AQ529+9.003*$AR529)</f>
        <v>7.66012</v>
      </c>
      <c r="X529" s="95">
        <f t="shared" ref="X529:X543" si="94">(17.561*$AQ529+11.448*$AR529)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95">1-AT529</f>
        <v>0.54400000000000004</v>
      </c>
      <c r="AT529" s="106">
        <f t="shared" ref="AT529:AT543" si="96">(0.45*$AQ529+0.5*$AR529)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27</v>
      </c>
      <c r="CU529" s="107"/>
      <c r="CZ529" s="33" t="s">
        <v>85</v>
      </c>
    </row>
    <row r="530" spans="1:104" x14ac:dyDescent="0.25">
      <c r="A530">
        <v>529</v>
      </c>
      <c r="B530">
        <v>35</v>
      </c>
      <c r="C530" s="24" t="s">
        <v>325</v>
      </c>
      <c r="D530" s="12">
        <v>10.9</v>
      </c>
      <c r="E530" s="13">
        <f t="shared" si="93"/>
        <v>0.47996477322765302</v>
      </c>
      <c r="F530" s="7">
        <v>22.71</v>
      </c>
      <c r="G530" s="7">
        <f t="shared" si="89"/>
        <v>10.420035226772347</v>
      </c>
      <c r="H530" s="15">
        <f t="shared" si="90"/>
        <v>11.379964773227654</v>
      </c>
      <c r="I530" s="11">
        <f>IFERROR(F530/SQRT(F530^2+U530), "X")</f>
        <v>0.54588442624056877</v>
      </c>
      <c r="J530" s="32">
        <f>IFERROR(SQRT((1-I530^2)/U530), "X")</f>
        <v>2.4037183013675419E-2</v>
      </c>
      <c r="K530" s="32">
        <f t="shared" si="91"/>
        <v>41.602212681538944</v>
      </c>
      <c r="L530" s="8">
        <v>1</v>
      </c>
      <c r="M530" s="9">
        <v>0</v>
      </c>
      <c r="N530" s="8">
        <v>0</v>
      </c>
      <c r="O530" s="9">
        <v>0</v>
      </c>
      <c r="P530" s="9">
        <v>0</v>
      </c>
      <c r="Q530" s="9">
        <v>1</v>
      </c>
      <c r="R530" s="9">
        <v>0</v>
      </c>
      <c r="S530" s="8">
        <v>1220</v>
      </c>
      <c r="T530" s="9">
        <v>4</v>
      </c>
      <c r="U530" s="9">
        <f t="shared" si="92"/>
        <v>1215</v>
      </c>
      <c r="V530" s="9">
        <f>COUNTIF(B:B,B530)</f>
        <v>15</v>
      </c>
      <c r="W530" s="7">
        <f t="shared" ref="W530:W543" si="97">(7.477*AQ530+9.003*AR530)</f>
        <v>7.4770000000000003</v>
      </c>
      <c r="X530" s="7">
        <f t="shared" si="94"/>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95"/>
        <v>0.55000000000000004</v>
      </c>
      <c r="AT530" s="39">
        <f t="shared" si="96"/>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X530+W530+7</f>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27</v>
      </c>
      <c r="CZ530" s="33" t="s">
        <v>85</v>
      </c>
    </row>
    <row r="531" spans="1:104" x14ac:dyDescent="0.25">
      <c r="A531">
        <v>530</v>
      </c>
      <c r="B531">
        <v>35</v>
      </c>
      <c r="C531" s="24" t="s">
        <v>325</v>
      </c>
      <c r="D531" s="12">
        <v>12.8</v>
      </c>
      <c r="E531" s="13">
        <f t="shared" si="93"/>
        <v>1.2598425196850394</v>
      </c>
      <c r="F531" s="7">
        <v>10.16</v>
      </c>
      <c r="G531" s="7">
        <f t="shared" si="89"/>
        <v>11.540157480314962</v>
      </c>
      <c r="H531" s="15">
        <f t="shared" si="90"/>
        <v>14.05984251968504</v>
      </c>
      <c r="I531" s="11">
        <f>IFERROR(F531/SQRT(F531^2+U531), "X")</f>
        <v>0.51564596422723608</v>
      </c>
      <c r="J531" s="32">
        <f>IFERROR(SQRT((1-I531^2)/U531), "X")</f>
        <v>5.0752555534176777E-2</v>
      </c>
      <c r="K531" s="32">
        <f t="shared" si="91"/>
        <v>19.703441323789104</v>
      </c>
      <c r="L531" s="8">
        <v>1</v>
      </c>
      <c r="M531" s="9">
        <v>0</v>
      </c>
      <c r="N531" s="8">
        <v>0</v>
      </c>
      <c r="O531" s="9">
        <v>0</v>
      </c>
      <c r="P531" s="9">
        <v>0</v>
      </c>
      <c r="Q531" s="9">
        <v>1</v>
      </c>
      <c r="R531" s="9">
        <v>0</v>
      </c>
      <c r="S531" s="8">
        <v>290</v>
      </c>
      <c r="T531" s="9">
        <v>4</v>
      </c>
      <c r="U531" s="9">
        <f t="shared" si="92"/>
        <v>285</v>
      </c>
      <c r="V531" s="9">
        <f>COUNTIF(B:B,B531)</f>
        <v>15</v>
      </c>
      <c r="W531" s="7">
        <f t="shared" si="97"/>
        <v>9.0030000000000001</v>
      </c>
      <c r="X531" s="7">
        <f t="shared" si="94"/>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95"/>
        <v>0.5</v>
      </c>
      <c r="AT531" s="39">
        <f t="shared" si="96"/>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X531+W531+7</f>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27</v>
      </c>
      <c r="CZ531" s="33" t="s">
        <v>85</v>
      </c>
    </row>
    <row r="532" spans="1:104" x14ac:dyDescent="0.25">
      <c r="A532">
        <v>531</v>
      </c>
      <c r="B532">
        <v>35</v>
      </c>
      <c r="C532" s="24" t="s">
        <v>325</v>
      </c>
      <c r="D532" s="12">
        <v>6.5</v>
      </c>
      <c r="E532" s="13">
        <f t="shared" si="93"/>
        <v>0.93525179856115104</v>
      </c>
      <c r="F532" s="7">
        <v>6.95</v>
      </c>
      <c r="G532" s="7">
        <f t="shared" si="89"/>
        <v>5.5647482014388494</v>
      </c>
      <c r="H532" s="15">
        <f t="shared" si="90"/>
        <v>7.4352517985611506</v>
      </c>
      <c r="I532" s="11">
        <f>IFERROR(F532/SQRT(F532^2+U532), "X")</f>
        <v>0.17651295312271437</v>
      </c>
      <c r="J532" s="32">
        <f>IFERROR(SQRT((1-I532^2)/U532), "X")</f>
        <v>2.5397547211901347E-2</v>
      </c>
      <c r="K532" s="32">
        <f t="shared" si="91"/>
        <v>39.373880936478692</v>
      </c>
      <c r="L532" s="8">
        <v>1</v>
      </c>
      <c r="M532" s="9">
        <v>0</v>
      </c>
      <c r="N532" s="8">
        <v>0</v>
      </c>
      <c r="O532" s="9">
        <v>0</v>
      </c>
      <c r="P532" s="9">
        <v>0</v>
      </c>
      <c r="Q532" s="9">
        <v>1</v>
      </c>
      <c r="R532" s="9">
        <v>0</v>
      </c>
      <c r="S532" s="8">
        <v>1510</v>
      </c>
      <c r="T532" s="9">
        <v>7</v>
      </c>
      <c r="U532" s="9">
        <f t="shared" si="92"/>
        <v>1502</v>
      </c>
      <c r="V532" s="9">
        <f>COUNTIF(B:B,B532)</f>
        <v>15</v>
      </c>
      <c r="W532" s="7">
        <f t="shared" si="97"/>
        <v>7.66012</v>
      </c>
      <c r="X532" s="7">
        <f t="shared" si="94"/>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98">1-AQ532</f>
        <v>0.12</v>
      </c>
      <c r="AS532" s="38">
        <f t="shared" si="95"/>
        <v>0.54400000000000004</v>
      </c>
      <c r="AT532" s="39">
        <f t="shared" si="96"/>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X532+W532+7</f>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27</v>
      </c>
      <c r="CZ532" s="33" t="s">
        <v>85</v>
      </c>
    </row>
    <row r="533" spans="1:104" x14ac:dyDescent="0.25">
      <c r="A533">
        <v>532</v>
      </c>
      <c r="B533">
        <v>35</v>
      </c>
      <c r="C533" s="24" t="s">
        <v>325</v>
      </c>
      <c r="D533" s="12">
        <v>7.4</v>
      </c>
      <c r="E533" s="13">
        <f t="shared" si="93"/>
        <v>0.95238095238095244</v>
      </c>
      <c r="F533" s="7">
        <v>7.77</v>
      </c>
      <c r="G533" s="7">
        <f t="shared" si="89"/>
        <v>6.4476190476190478</v>
      </c>
      <c r="H533" s="15">
        <f t="shared" si="90"/>
        <v>8.3523809523809529</v>
      </c>
      <c r="I533" s="11">
        <f>IFERROR(F533/SQRT(F533^2+U533), "X")</f>
        <v>0.19657517462416382</v>
      </c>
      <c r="J533" s="32">
        <f>IFERROR(SQRT((1-I533^2)/U533), "X")</f>
        <v>2.5299250273380161E-2</v>
      </c>
      <c r="K533" s="32">
        <f t="shared" si="91"/>
        <v>39.526863017446757</v>
      </c>
      <c r="L533" s="8">
        <v>1</v>
      </c>
      <c r="M533" s="9">
        <v>0</v>
      </c>
      <c r="N533" s="8">
        <v>0</v>
      </c>
      <c r="O533" s="9">
        <v>0</v>
      </c>
      <c r="P533" s="9">
        <v>0</v>
      </c>
      <c r="Q533" s="9">
        <v>1</v>
      </c>
      <c r="R533" s="9">
        <v>0</v>
      </c>
      <c r="S533" s="8">
        <v>1510</v>
      </c>
      <c r="T533" s="9">
        <v>7</v>
      </c>
      <c r="U533" s="9">
        <f t="shared" si="92"/>
        <v>1502</v>
      </c>
      <c r="V533" s="9">
        <f>COUNTIF(B:B,B533)</f>
        <v>15</v>
      </c>
      <c r="W533" s="7">
        <f t="shared" si="97"/>
        <v>7.66012</v>
      </c>
      <c r="X533" s="7">
        <f t="shared" si="94"/>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98"/>
        <v>0.12</v>
      </c>
      <c r="AS533" s="38">
        <f t="shared" si="95"/>
        <v>0.54400000000000004</v>
      </c>
      <c r="AT533" s="39">
        <f t="shared" si="96"/>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X533+W533+7</f>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27</v>
      </c>
      <c r="CZ533" s="33" t="s">
        <v>85</v>
      </c>
    </row>
    <row r="534" spans="1:104" x14ac:dyDescent="0.25">
      <c r="A534">
        <v>533</v>
      </c>
      <c r="B534">
        <v>35</v>
      </c>
      <c r="C534" s="24" t="s">
        <v>325</v>
      </c>
      <c r="D534" s="12">
        <v>7.5</v>
      </c>
      <c r="E534" s="13">
        <f t="shared" si="93"/>
        <v>0.96030729833546735</v>
      </c>
      <c r="F534" s="7">
        <v>7.81</v>
      </c>
      <c r="G534" s="7">
        <f t="shared" si="89"/>
        <v>6.5396927016645323</v>
      </c>
      <c r="H534" s="15">
        <f t="shared" si="90"/>
        <v>8.4603072983354668</v>
      </c>
      <c r="I534" s="11">
        <f>IFERROR(F534/SQRT(F534^2+U534), "X")</f>
        <v>0.1975477495959001</v>
      </c>
      <c r="J534" s="32">
        <f>IFERROR(SQRT((1-I534^2)/U534), "X")</f>
        <v>2.5294206094225363E-2</v>
      </c>
      <c r="K534" s="32">
        <f t="shared" si="91"/>
        <v>39.534745477870473</v>
      </c>
      <c r="L534" s="8">
        <v>1</v>
      </c>
      <c r="M534" s="9">
        <v>0</v>
      </c>
      <c r="N534" s="8">
        <v>0</v>
      </c>
      <c r="O534" s="9">
        <v>0</v>
      </c>
      <c r="P534" s="9">
        <v>0</v>
      </c>
      <c r="Q534" s="9">
        <v>1</v>
      </c>
      <c r="R534" s="9">
        <v>0</v>
      </c>
      <c r="S534" s="8">
        <v>1510</v>
      </c>
      <c r="T534" s="9">
        <v>7</v>
      </c>
      <c r="U534" s="9">
        <f t="shared" si="92"/>
        <v>1502</v>
      </c>
      <c r="V534" s="9">
        <f>COUNTIF(B:B,B534)</f>
        <v>15</v>
      </c>
      <c r="W534" s="7">
        <f t="shared" si="97"/>
        <v>7.66012</v>
      </c>
      <c r="X534" s="7">
        <f t="shared" si="94"/>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98"/>
        <v>0.12</v>
      </c>
      <c r="AS534" s="38">
        <f t="shared" si="95"/>
        <v>0.54400000000000004</v>
      </c>
      <c r="AT534" s="39">
        <f t="shared" si="96"/>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X534+W534+7</f>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27</v>
      </c>
      <c r="CZ534" s="33" t="s">
        <v>85</v>
      </c>
    </row>
    <row r="535" spans="1:104" x14ac:dyDescent="0.25">
      <c r="A535">
        <v>534</v>
      </c>
      <c r="B535">
        <v>35</v>
      </c>
      <c r="C535" s="24" t="s">
        <v>325</v>
      </c>
      <c r="D535" s="12">
        <v>7.3</v>
      </c>
      <c r="E535" s="13">
        <f t="shared" si="93"/>
        <v>0.96052631578947367</v>
      </c>
      <c r="F535" s="7">
        <v>7.6</v>
      </c>
      <c r="G535" s="7">
        <f t="shared" si="89"/>
        <v>6.3394736842105264</v>
      </c>
      <c r="H535" s="15">
        <f t="shared" si="90"/>
        <v>8.2605263157894733</v>
      </c>
      <c r="I535" s="11">
        <f>IFERROR(F535/SQRT(F535^2+U535), "X")</f>
        <v>0.19243528302935478</v>
      </c>
      <c r="J535" s="32">
        <f>IFERROR(SQRT((1-I535^2)/U535), "X")</f>
        <v>2.5320431977546683E-2</v>
      </c>
      <c r="K535" s="32">
        <f t="shared" si="91"/>
        <v>39.493796981298217</v>
      </c>
      <c r="L535" s="8">
        <v>1</v>
      </c>
      <c r="M535" s="9">
        <v>0</v>
      </c>
      <c r="N535" s="8">
        <v>0</v>
      </c>
      <c r="O535" s="9">
        <v>0</v>
      </c>
      <c r="P535" s="9">
        <v>0</v>
      </c>
      <c r="Q535" s="9">
        <v>1</v>
      </c>
      <c r="R535" s="9">
        <v>0</v>
      </c>
      <c r="S535" s="8">
        <v>1510</v>
      </c>
      <c r="T535" s="9">
        <v>7</v>
      </c>
      <c r="U535" s="9">
        <f t="shared" si="92"/>
        <v>1502</v>
      </c>
      <c r="V535" s="9">
        <f>COUNTIF(B:B,B535)</f>
        <v>15</v>
      </c>
      <c r="W535" s="7">
        <f t="shared" si="97"/>
        <v>7.66012</v>
      </c>
      <c r="X535" s="7">
        <f t="shared" si="94"/>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98"/>
        <v>0.12</v>
      </c>
      <c r="AS535" s="38">
        <f t="shared" si="95"/>
        <v>0.54400000000000004</v>
      </c>
      <c r="AT535" s="39">
        <f t="shared" si="96"/>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X535+W535+7</f>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27</v>
      </c>
      <c r="CZ535" s="33" t="s">
        <v>85</v>
      </c>
    </row>
    <row r="536" spans="1:104" x14ac:dyDescent="0.25">
      <c r="A536">
        <v>535</v>
      </c>
      <c r="B536">
        <v>35</v>
      </c>
      <c r="C536" s="24" t="s">
        <v>325</v>
      </c>
      <c r="D536" s="12">
        <v>7.1</v>
      </c>
      <c r="E536" s="13">
        <f t="shared" si="93"/>
        <v>0.94164456233421745</v>
      </c>
      <c r="F536" s="7">
        <v>7.54</v>
      </c>
      <c r="G536" s="7">
        <f t="shared" si="89"/>
        <v>6.1583554376657821</v>
      </c>
      <c r="H536" s="15">
        <f t="shared" si="90"/>
        <v>8.0416445623342163</v>
      </c>
      <c r="I536" s="11">
        <f>IFERROR(F536/SQRT(F536^2+U536), "X")</f>
        <v>0.19097167590337699</v>
      </c>
      <c r="J536" s="32">
        <f>IFERROR(SQRT((1-I536^2)/U536), "X")</f>
        <v>2.5327808475248934E-2</v>
      </c>
      <c r="K536" s="32">
        <f t="shared" si="91"/>
        <v>39.482294766135368</v>
      </c>
      <c r="L536" s="8">
        <v>1</v>
      </c>
      <c r="M536" s="9">
        <v>0</v>
      </c>
      <c r="N536" s="8">
        <v>0</v>
      </c>
      <c r="O536" s="9">
        <v>0</v>
      </c>
      <c r="P536" s="9">
        <v>0</v>
      </c>
      <c r="Q536" s="9">
        <v>1</v>
      </c>
      <c r="R536" s="9">
        <v>0</v>
      </c>
      <c r="S536" s="8">
        <v>1510</v>
      </c>
      <c r="T536" s="9">
        <v>7</v>
      </c>
      <c r="U536" s="9">
        <f t="shared" si="92"/>
        <v>1502</v>
      </c>
      <c r="V536" s="9">
        <f>COUNTIF(B:B,B536)</f>
        <v>15</v>
      </c>
      <c r="W536" s="7">
        <f t="shared" si="97"/>
        <v>7.66012</v>
      </c>
      <c r="X536" s="7">
        <f t="shared" si="94"/>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98"/>
        <v>0.12</v>
      </c>
      <c r="AS536" s="38">
        <f t="shared" si="95"/>
        <v>0.54400000000000004</v>
      </c>
      <c r="AT536" s="39">
        <f t="shared" si="96"/>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X536+W536+7</f>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27</v>
      </c>
      <c r="CZ536" s="33" t="s">
        <v>85</v>
      </c>
    </row>
    <row r="537" spans="1:104" x14ac:dyDescent="0.25">
      <c r="A537">
        <v>536</v>
      </c>
      <c r="B537">
        <v>35</v>
      </c>
      <c r="C537" s="24" t="s">
        <v>325</v>
      </c>
      <c r="D537" s="12">
        <v>6</v>
      </c>
      <c r="E537" s="13">
        <f t="shared" si="93"/>
        <v>0.90361445783132532</v>
      </c>
      <c r="F537" s="7">
        <v>6.64</v>
      </c>
      <c r="G537" s="7">
        <f t="shared" si="89"/>
        <v>5.096385542168675</v>
      </c>
      <c r="H537" s="15">
        <f t="shared" si="90"/>
        <v>6.903614457831325</v>
      </c>
      <c r="I537" s="11">
        <f>IFERROR(F537/SQRT(F537^2+U537), "X")</f>
        <v>0.16886931820305151</v>
      </c>
      <c r="J537" s="32">
        <f>IFERROR(SQRT((1-I537^2)/U537), "X")</f>
        <v>2.5432126235399324E-2</v>
      </c>
      <c r="K537" s="32">
        <f t="shared" si="91"/>
        <v>39.320345878438047</v>
      </c>
      <c r="L537" s="8">
        <v>1</v>
      </c>
      <c r="M537" s="9">
        <v>0</v>
      </c>
      <c r="N537" s="8">
        <v>0</v>
      </c>
      <c r="O537" s="9">
        <v>0</v>
      </c>
      <c r="P537" s="9">
        <v>0</v>
      </c>
      <c r="Q537" s="9">
        <v>1</v>
      </c>
      <c r="R537" s="9">
        <v>0</v>
      </c>
      <c r="S537" s="8">
        <v>1510</v>
      </c>
      <c r="T537" s="9">
        <v>7</v>
      </c>
      <c r="U537" s="9">
        <f t="shared" si="92"/>
        <v>1502</v>
      </c>
      <c r="V537" s="9">
        <f>COUNTIF(B:B,B537)</f>
        <v>15</v>
      </c>
      <c r="W537" s="7">
        <f t="shared" si="97"/>
        <v>7.66012</v>
      </c>
      <c r="X537" s="7">
        <f t="shared" si="94"/>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98"/>
        <v>0.12</v>
      </c>
      <c r="AS537" s="38">
        <f t="shared" si="95"/>
        <v>0.54400000000000004</v>
      </c>
      <c r="AT537" s="39">
        <f t="shared" si="96"/>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X537+W537+7</f>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27</v>
      </c>
      <c r="CZ537" s="33" t="s">
        <v>85</v>
      </c>
    </row>
    <row r="538" spans="1:104" x14ac:dyDescent="0.25">
      <c r="A538">
        <v>537</v>
      </c>
      <c r="B538">
        <v>35</v>
      </c>
      <c r="C538" s="24" t="s">
        <v>325</v>
      </c>
      <c r="D538" s="12">
        <v>8.4</v>
      </c>
      <c r="E538" s="13">
        <f t="shared" si="93"/>
        <v>0.98707403055229148</v>
      </c>
      <c r="F538" s="7">
        <v>8.51</v>
      </c>
      <c r="G538" s="7">
        <f t="shared" si="89"/>
        <v>7.4129259694477092</v>
      </c>
      <c r="H538" s="15">
        <f t="shared" si="90"/>
        <v>9.3870740305522915</v>
      </c>
      <c r="I538" s="11">
        <f>IFERROR(F538/SQRT(F538^2+U538), "X")</f>
        <v>0.21440325235359536</v>
      </c>
      <c r="J538" s="32">
        <f>IFERROR(SQRT((1-I538^2)/U538), "X")</f>
        <v>2.5194271721926603E-2</v>
      </c>
      <c r="K538" s="32">
        <f t="shared" si="91"/>
        <v>39.691562075584777</v>
      </c>
      <c r="L538" s="8">
        <v>1</v>
      </c>
      <c r="M538" s="9">
        <v>0</v>
      </c>
      <c r="N538" s="8">
        <v>0</v>
      </c>
      <c r="O538" s="9">
        <v>0</v>
      </c>
      <c r="P538" s="9">
        <v>0</v>
      </c>
      <c r="Q538" s="9">
        <v>1</v>
      </c>
      <c r="R538" s="9">
        <v>0</v>
      </c>
      <c r="S538" s="8">
        <v>1510</v>
      </c>
      <c r="T538" s="9">
        <v>6</v>
      </c>
      <c r="U538" s="9">
        <f t="shared" si="92"/>
        <v>1503</v>
      </c>
      <c r="V538" s="9">
        <f>COUNTIF(B:B,B538)</f>
        <v>15</v>
      </c>
      <c r="W538" s="7">
        <f t="shared" si="97"/>
        <v>7.66012</v>
      </c>
      <c r="X538" s="7">
        <f t="shared" si="94"/>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98"/>
        <v>0.12</v>
      </c>
      <c r="AS538" s="38">
        <f t="shared" si="95"/>
        <v>0.54400000000000004</v>
      </c>
      <c r="AT538" s="39">
        <f t="shared" si="96"/>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X538+W538+7</f>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27</v>
      </c>
      <c r="CZ538" s="33" t="s">
        <v>85</v>
      </c>
    </row>
    <row r="539" spans="1:104" x14ac:dyDescent="0.25">
      <c r="A539">
        <v>538</v>
      </c>
      <c r="B539">
        <v>35</v>
      </c>
      <c r="C539" s="24" t="s">
        <v>325</v>
      </c>
      <c r="D539" s="12">
        <v>7.4</v>
      </c>
      <c r="E539" s="13">
        <f t="shared" si="93"/>
        <v>1.0407876230661042</v>
      </c>
      <c r="F539" s="7">
        <v>7.11</v>
      </c>
      <c r="G539" s="7">
        <f t="shared" si="89"/>
        <v>6.359212376933896</v>
      </c>
      <c r="H539" s="15">
        <f t="shared" si="90"/>
        <v>8.4407876230661039</v>
      </c>
      <c r="I539" s="11">
        <f>IFERROR(F539/SQRT(F539^2+U539), "X")</f>
        <v>0.19994071330712809</v>
      </c>
      <c r="J539" s="32">
        <f>IFERROR(SQRT((1-I539^2)/U539), "X")</f>
        <v>2.8121056723928003E-2</v>
      </c>
      <c r="K539" s="32">
        <f t="shared" si="91"/>
        <v>35.560541334462272</v>
      </c>
      <c r="L539" s="8">
        <v>1</v>
      </c>
      <c r="M539" s="9">
        <v>0</v>
      </c>
      <c r="N539" s="8">
        <v>0</v>
      </c>
      <c r="O539" s="9">
        <v>0</v>
      </c>
      <c r="P539" s="9">
        <v>0</v>
      </c>
      <c r="Q539" s="9">
        <v>1</v>
      </c>
      <c r="R539" s="9">
        <v>0</v>
      </c>
      <c r="S539" s="8">
        <v>1220</v>
      </c>
      <c r="T539" s="9">
        <v>5</v>
      </c>
      <c r="U539" s="9">
        <f t="shared" si="92"/>
        <v>1214</v>
      </c>
      <c r="V539" s="9">
        <f>COUNTIF(B:B,B539)</f>
        <v>15</v>
      </c>
      <c r="W539" s="7">
        <f t="shared" si="97"/>
        <v>7.4770000000000003</v>
      </c>
      <c r="X539" s="7">
        <f t="shared" si="94"/>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95"/>
        <v>0.55000000000000004</v>
      </c>
      <c r="AT539" s="39">
        <f t="shared" si="96"/>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X539+W539+7</f>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27</v>
      </c>
      <c r="CZ539" s="33" t="s">
        <v>85</v>
      </c>
    </row>
    <row r="540" spans="1:104" x14ac:dyDescent="0.25">
      <c r="A540">
        <v>539</v>
      </c>
      <c r="B540">
        <v>35</v>
      </c>
      <c r="C540" s="24" t="s">
        <v>325</v>
      </c>
      <c r="D540" s="12">
        <v>7.6</v>
      </c>
      <c r="E540" s="13">
        <f t="shared" si="93"/>
        <v>3.1275720164609049</v>
      </c>
      <c r="F540" s="7">
        <v>2.4300000000000002</v>
      </c>
      <c r="G540" s="7">
        <f t="shared" si="89"/>
        <v>4.4724279835390952</v>
      </c>
      <c r="H540" s="15">
        <f t="shared" si="90"/>
        <v>10.727572016460904</v>
      </c>
      <c r="I540" s="11">
        <f>IFERROR(F540/SQRT(F540^2+U540), "X")</f>
        <v>6.11932504058443E-2</v>
      </c>
      <c r="J540" s="32">
        <f>IFERROR(SQRT((1-I540^2)/U540), "X")</f>
        <v>2.5182407574421521E-2</v>
      </c>
      <c r="K540" s="32">
        <f t="shared" si="91"/>
        <v>39.710261897902413</v>
      </c>
      <c r="L540" s="8">
        <v>1</v>
      </c>
      <c r="M540" s="9">
        <v>0</v>
      </c>
      <c r="N540" s="8">
        <v>0</v>
      </c>
      <c r="O540" s="9">
        <v>0</v>
      </c>
      <c r="P540" s="9">
        <v>0</v>
      </c>
      <c r="Q540" s="9">
        <v>1</v>
      </c>
      <c r="R540" s="9">
        <v>0</v>
      </c>
      <c r="S540" s="8">
        <v>1577</v>
      </c>
      <c r="T540" s="9">
        <v>5</v>
      </c>
      <c r="U540" s="9">
        <f t="shared" si="92"/>
        <v>1571</v>
      </c>
      <c r="V540" s="9">
        <f>COUNTIF(B:B,B540)</f>
        <v>15</v>
      </c>
      <c r="W540" s="7">
        <f t="shared" si="97"/>
        <v>9.0030000000000001</v>
      </c>
      <c r="X540" s="7">
        <f t="shared" si="94"/>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95"/>
        <v>0.5</v>
      </c>
      <c r="AT540" s="39">
        <f t="shared" si="96"/>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X540+W540+7</f>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27</v>
      </c>
      <c r="CZ540" s="33" t="s">
        <v>85</v>
      </c>
    </row>
    <row r="541" spans="1:104" x14ac:dyDescent="0.25">
      <c r="A541">
        <v>540</v>
      </c>
      <c r="B541">
        <v>35</v>
      </c>
      <c r="C541" s="24" t="s">
        <v>325</v>
      </c>
      <c r="D541" s="12">
        <v>6.7</v>
      </c>
      <c r="E541" s="13">
        <f t="shared" si="93"/>
        <v>0.93314763231197773</v>
      </c>
      <c r="F541" s="7">
        <v>7.18</v>
      </c>
      <c r="G541" s="7">
        <f t="shared" si="89"/>
        <v>5.7668523676880223</v>
      </c>
      <c r="H541" s="15">
        <f t="shared" si="90"/>
        <v>7.633147632311978</v>
      </c>
      <c r="I541" s="11">
        <f>IFERROR(F541/SQRT(F541^2+U541), "X")</f>
        <v>0.18239852026663411</v>
      </c>
      <c r="J541" s="32">
        <f>IFERROR(SQRT((1-I541^2)/U541), "X")</f>
        <v>2.5403693630450433E-2</v>
      </c>
      <c r="K541" s="32">
        <f t="shared" si="91"/>
        <v>39.364354433929179</v>
      </c>
      <c r="L541" s="8">
        <v>1</v>
      </c>
      <c r="M541" s="9">
        <v>0</v>
      </c>
      <c r="N541" s="8">
        <v>0</v>
      </c>
      <c r="O541" s="9">
        <v>0</v>
      </c>
      <c r="P541" s="9">
        <v>0</v>
      </c>
      <c r="Q541" s="9">
        <v>1</v>
      </c>
      <c r="R541" s="9">
        <v>0</v>
      </c>
      <c r="S541" s="8">
        <v>1510</v>
      </c>
      <c r="T541" s="9">
        <v>11</v>
      </c>
      <c r="U541" s="9">
        <f t="shared" si="92"/>
        <v>1498</v>
      </c>
      <c r="V541" s="9">
        <f>COUNTIF(B:B,B541)</f>
        <v>15</v>
      </c>
      <c r="W541" s="7">
        <f t="shared" si="97"/>
        <v>7.66012</v>
      </c>
      <c r="X541" s="7">
        <f t="shared" si="94"/>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95"/>
        <v>0.54400000000000004</v>
      </c>
      <c r="AT541" s="39">
        <f t="shared" si="96"/>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X541+W541+7</f>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27</v>
      </c>
      <c r="CZ541" s="33" t="s">
        <v>85</v>
      </c>
    </row>
    <row r="542" spans="1:104" x14ac:dyDescent="0.25">
      <c r="A542">
        <v>541</v>
      </c>
      <c r="B542">
        <v>35</v>
      </c>
      <c r="C542" s="24" t="s">
        <v>325</v>
      </c>
      <c r="D542" s="12">
        <v>5.9</v>
      </c>
      <c r="E542" s="13">
        <f t="shared" si="93"/>
        <v>0.94855305466237949</v>
      </c>
      <c r="F542" s="7">
        <v>6.22</v>
      </c>
      <c r="G542" s="7">
        <f t="shared" si="89"/>
        <v>4.9514469453376204</v>
      </c>
      <c r="H542" s="15">
        <f t="shared" si="90"/>
        <v>6.8485530546623803</v>
      </c>
      <c r="I542" s="11">
        <f>IFERROR(F542/SQRT(F542^2+U542), "X")</f>
        <v>0.17609106334503863</v>
      </c>
      <c r="J542" s="32">
        <f>IFERROR(SQRT((1-I542^2)/U542), "X")</f>
        <v>2.8310460344861517E-2</v>
      </c>
      <c r="K542" s="32">
        <f t="shared" si="91"/>
        <v>35.322632970943715</v>
      </c>
      <c r="L542" s="8">
        <v>1</v>
      </c>
      <c r="M542" s="9">
        <v>0</v>
      </c>
      <c r="N542" s="8">
        <v>0</v>
      </c>
      <c r="O542" s="9">
        <v>0</v>
      </c>
      <c r="P542" s="9">
        <v>0</v>
      </c>
      <c r="Q542" s="9">
        <v>1</v>
      </c>
      <c r="R542" s="9">
        <v>0</v>
      </c>
      <c r="S542" s="8">
        <v>1220</v>
      </c>
      <c r="T542" s="9">
        <v>10</v>
      </c>
      <c r="U542" s="9">
        <f t="shared" si="92"/>
        <v>1209</v>
      </c>
      <c r="V542" s="9">
        <f>COUNTIF(B:B,B542)</f>
        <v>15</v>
      </c>
      <c r="W542" s="7">
        <f t="shared" si="97"/>
        <v>7.4770000000000003</v>
      </c>
      <c r="X542" s="7">
        <f t="shared" si="94"/>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95"/>
        <v>0.55000000000000004</v>
      </c>
      <c r="AT542" s="39">
        <f t="shared" si="96"/>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X542+W542+7</f>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27</v>
      </c>
      <c r="CZ542" s="33" t="s">
        <v>85</v>
      </c>
    </row>
    <row r="543" spans="1:104" x14ac:dyDescent="0.25">
      <c r="A543">
        <v>542</v>
      </c>
      <c r="B543">
        <v>35</v>
      </c>
      <c r="C543" s="24" t="s">
        <v>325</v>
      </c>
      <c r="D543" s="12">
        <v>6.6</v>
      </c>
      <c r="E543" s="13">
        <f t="shared" si="93"/>
        <v>3.1132075471698109</v>
      </c>
      <c r="F543" s="7">
        <v>2.12</v>
      </c>
      <c r="G543" s="7">
        <f t="shared" si="89"/>
        <v>3.4867924528301888</v>
      </c>
      <c r="H543" s="15">
        <f t="shared" si="90"/>
        <v>9.7132075471698105</v>
      </c>
      <c r="I543" s="11">
        <f>IFERROR(F543/SQRT(F543^2+U543), "X")</f>
        <v>0.12591098420571495</v>
      </c>
      <c r="J543" s="32">
        <f>IFERROR(SQRT((1-I543^2)/U543), "X")</f>
        <v>5.9391973681941011E-2</v>
      </c>
      <c r="K543" s="32">
        <f t="shared" si="91"/>
        <v>16.837291943777657</v>
      </c>
      <c r="L543" s="8">
        <v>1</v>
      </c>
      <c r="M543" s="9">
        <v>0</v>
      </c>
      <c r="N543" s="8">
        <v>0</v>
      </c>
      <c r="O543" s="9">
        <v>0</v>
      </c>
      <c r="P543" s="9">
        <v>0</v>
      </c>
      <c r="Q543" s="9">
        <v>1</v>
      </c>
      <c r="R543" s="9">
        <v>0</v>
      </c>
      <c r="S543" s="8">
        <v>290</v>
      </c>
      <c r="T543" s="9">
        <v>10</v>
      </c>
      <c r="U543" s="9">
        <f t="shared" si="92"/>
        <v>279</v>
      </c>
      <c r="V543" s="9">
        <f>COUNTIF(B:B,B543)</f>
        <v>15</v>
      </c>
      <c r="W543" s="7">
        <f t="shared" si="97"/>
        <v>9.0030000000000001</v>
      </c>
      <c r="X543" s="7">
        <f t="shared" si="94"/>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95"/>
        <v>0.5</v>
      </c>
      <c r="AT543" s="39">
        <f t="shared" si="96"/>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X543+W543+7</f>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27</v>
      </c>
      <c r="CZ543" s="33" t="s">
        <v>85</v>
      </c>
    </row>
    <row r="544" spans="1:104" s="91" customFormat="1" x14ac:dyDescent="0.25">
      <c r="A544" s="91">
        <v>543</v>
      </c>
      <c r="B544" s="91">
        <v>36</v>
      </c>
      <c r="C544" s="92" t="s">
        <v>326</v>
      </c>
      <c r="D544" s="93">
        <v>11.1</v>
      </c>
      <c r="E544" s="94">
        <v>0.5</v>
      </c>
      <c r="F544" s="95">
        <f t="shared" ref="F544:F575" si="99">D544/E544</f>
        <v>22.2</v>
      </c>
      <c r="G544" s="95">
        <f t="shared" si="89"/>
        <v>10.6</v>
      </c>
      <c r="H544" s="96">
        <f t="shared" si="90"/>
        <v>11.6</v>
      </c>
      <c r="I544" s="97">
        <f>IFERROR(F544/SQRT(F544^2+U544), "X")</f>
        <v>0.39245407503305468</v>
      </c>
      <c r="J544" s="98">
        <f>IFERROR(SQRT((1-I544^2)/U544), "X")</f>
        <v>1.7678111487975434E-2</v>
      </c>
      <c r="K544" s="98">
        <f t="shared" si="91"/>
        <v>56.567128263683323</v>
      </c>
      <c r="L544" s="99">
        <v>1</v>
      </c>
      <c r="M544" s="100">
        <v>0</v>
      </c>
      <c r="N544" s="99">
        <v>0</v>
      </c>
      <c r="O544" s="100">
        <v>0</v>
      </c>
      <c r="P544" s="100">
        <v>1</v>
      </c>
      <c r="Q544" s="100">
        <v>0</v>
      </c>
      <c r="R544" s="100">
        <v>0</v>
      </c>
      <c r="S544" s="99">
        <v>2717</v>
      </c>
      <c r="T544" s="100">
        <v>9</v>
      </c>
      <c r="U544" s="100">
        <f t="shared" si="92"/>
        <v>2707</v>
      </c>
      <c r="V544" s="100">
        <f>COUNTIF(B:B,B544)</f>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00">1-AS544</f>
        <v>0.37</v>
      </c>
      <c r="AU544">
        <v>0</v>
      </c>
      <c r="AV544" s="105">
        <v>1</v>
      </c>
      <c r="AW544" s="108">
        <v>0.15</v>
      </c>
      <c r="AX544" s="106">
        <f t="shared" ref="AX544:AX549" si="101">1-AW544</f>
        <v>0.85</v>
      </c>
      <c r="AY544" s="105" t="s">
        <v>28</v>
      </c>
      <c r="AZ544">
        <v>0</v>
      </c>
      <c r="BA544">
        <v>1</v>
      </c>
      <c r="BB544">
        <v>0</v>
      </c>
      <c r="BC544">
        <v>0</v>
      </c>
      <c r="BD544">
        <v>0</v>
      </c>
      <c r="BE544">
        <v>0</v>
      </c>
      <c r="BF544" s="105">
        <v>0</v>
      </c>
      <c r="BG544">
        <v>0</v>
      </c>
      <c r="BH544">
        <v>1</v>
      </c>
      <c r="BI544" s="105">
        <v>0</v>
      </c>
      <c r="BJ544">
        <v>1025</v>
      </c>
      <c r="BK544">
        <v>689</v>
      </c>
      <c r="BL544" s="109">
        <f>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25</v>
      </c>
      <c r="CU544" s="107"/>
      <c r="CZ544" s="33" t="s">
        <v>85</v>
      </c>
    </row>
    <row r="545" spans="1:104" x14ac:dyDescent="0.25">
      <c r="A545">
        <v>544</v>
      </c>
      <c r="B545">
        <v>36</v>
      </c>
      <c r="C545" s="24" t="s">
        <v>326</v>
      </c>
      <c r="D545" s="12">
        <v>10.3</v>
      </c>
      <c r="E545" s="13">
        <v>0.8</v>
      </c>
      <c r="F545" s="7">
        <f t="shared" si="99"/>
        <v>12.875</v>
      </c>
      <c r="G545" s="7">
        <f t="shared" si="89"/>
        <v>9.5</v>
      </c>
      <c r="H545" s="15">
        <f t="shared" si="90"/>
        <v>11.100000000000001</v>
      </c>
      <c r="I545" s="11">
        <f>IFERROR(F545/SQRT(F545^2+U545), "X")</f>
        <v>0.14568016832067471</v>
      </c>
      <c r="J545" s="32">
        <f>IFERROR(SQRT((1-I545^2)/U545), "X")</f>
        <v>1.1314964529761141E-2</v>
      </c>
      <c r="K545" s="32">
        <f t="shared" si="91"/>
        <v>88.378535997152611</v>
      </c>
      <c r="L545" s="8">
        <v>1</v>
      </c>
      <c r="M545" s="9">
        <v>0</v>
      </c>
      <c r="N545" s="8">
        <v>0</v>
      </c>
      <c r="O545" s="9">
        <v>0</v>
      </c>
      <c r="P545" s="9">
        <v>1</v>
      </c>
      <c r="Q545" s="9">
        <v>0</v>
      </c>
      <c r="R545" s="9">
        <v>0</v>
      </c>
      <c r="S545" s="8">
        <v>7655</v>
      </c>
      <c r="T545" s="9">
        <v>9</v>
      </c>
      <c r="U545" s="9">
        <f t="shared" si="92"/>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00"/>
        <v>0.29000000000000004</v>
      </c>
      <c r="AU545">
        <v>0</v>
      </c>
      <c r="AV545" s="17">
        <v>1</v>
      </c>
      <c r="AW545" s="38">
        <v>0.25</v>
      </c>
      <c r="AX545" s="39">
        <f t="shared" si="101"/>
        <v>0.75</v>
      </c>
      <c r="AY545" s="17" t="s">
        <v>28</v>
      </c>
      <c r="AZ545">
        <v>0</v>
      </c>
      <c r="BA545">
        <v>1</v>
      </c>
      <c r="BB545">
        <v>0</v>
      </c>
      <c r="BC545">
        <v>0</v>
      </c>
      <c r="BD545">
        <v>0</v>
      </c>
      <c r="BE545">
        <v>0</v>
      </c>
      <c r="BF545" s="17">
        <v>0</v>
      </c>
      <c r="BG545">
        <v>0</v>
      </c>
      <c r="BH545">
        <v>1</v>
      </c>
      <c r="BI545" s="17">
        <v>0</v>
      </c>
      <c r="BJ545">
        <v>1946</v>
      </c>
      <c r="BK545">
        <v>427</v>
      </c>
      <c r="BL545" s="90">
        <f>X545+W545+6</f>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25</v>
      </c>
      <c r="CZ545" s="33" t="s">
        <v>85</v>
      </c>
    </row>
    <row r="546" spans="1:104" x14ac:dyDescent="0.25">
      <c r="A546">
        <v>545</v>
      </c>
      <c r="B546">
        <v>36</v>
      </c>
      <c r="C546" s="24" t="s">
        <v>326</v>
      </c>
      <c r="D546" s="12">
        <v>10.3</v>
      </c>
      <c r="E546" s="13">
        <v>0.4</v>
      </c>
      <c r="F546" s="7">
        <f t="shared" si="99"/>
        <v>25.75</v>
      </c>
      <c r="G546" s="7">
        <f t="shared" si="89"/>
        <v>9.9</v>
      </c>
      <c r="H546" s="15">
        <f t="shared" si="90"/>
        <v>10.700000000000001</v>
      </c>
      <c r="I546" s="11">
        <f>IFERROR(F546/SQRT(F546^2+U546), "X")</f>
        <v>0.30460976967849723</v>
      </c>
      <c r="J546" s="32">
        <f>IFERROR(SQRT((1-I546^2)/U546), "X")</f>
        <v>1.1829505618582415E-2</v>
      </c>
      <c r="K546" s="32">
        <f t="shared" si="91"/>
        <v>84.534386494491116</v>
      </c>
      <c r="L546" s="8">
        <v>1</v>
      </c>
      <c r="M546" s="9">
        <v>0</v>
      </c>
      <c r="N546" s="8">
        <v>0</v>
      </c>
      <c r="O546" s="9">
        <v>0</v>
      </c>
      <c r="P546" s="9">
        <v>1</v>
      </c>
      <c r="Q546" s="9">
        <v>0</v>
      </c>
      <c r="R546" s="9">
        <v>0</v>
      </c>
      <c r="S546" s="8">
        <v>6493</v>
      </c>
      <c r="T546" s="9">
        <v>9</v>
      </c>
      <c r="U546" s="9">
        <f t="shared" si="92"/>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00"/>
        <v>0.31000000000000005</v>
      </c>
      <c r="AU546">
        <v>0</v>
      </c>
      <c r="AV546" s="17">
        <v>1</v>
      </c>
      <c r="AW546" s="38">
        <v>0.25</v>
      </c>
      <c r="AX546" s="39">
        <f t="shared" si="101"/>
        <v>0.75</v>
      </c>
      <c r="AY546" s="17" t="s">
        <v>28</v>
      </c>
      <c r="AZ546">
        <v>0</v>
      </c>
      <c r="BA546">
        <v>1</v>
      </c>
      <c r="BB546">
        <v>0</v>
      </c>
      <c r="BC546">
        <v>0</v>
      </c>
      <c r="BD546">
        <v>0</v>
      </c>
      <c r="BE546">
        <v>0</v>
      </c>
      <c r="BF546" s="17">
        <v>0</v>
      </c>
      <c r="BG546">
        <v>0</v>
      </c>
      <c r="BH546">
        <v>1</v>
      </c>
      <c r="BI546" s="17">
        <v>0</v>
      </c>
      <c r="BJ546">
        <v>1741</v>
      </c>
      <c r="BK546">
        <v>500</v>
      </c>
      <c r="BL546" s="90">
        <f>X546+W546+6</f>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25</v>
      </c>
      <c r="CZ546" s="33" t="s">
        <v>85</v>
      </c>
    </row>
    <row r="547" spans="1:104" x14ac:dyDescent="0.25">
      <c r="A547">
        <v>546</v>
      </c>
      <c r="B547">
        <v>36</v>
      </c>
      <c r="C547" s="24" t="s">
        <v>326</v>
      </c>
      <c r="D547" s="12">
        <v>10.8</v>
      </c>
      <c r="E547" s="13">
        <v>0.8</v>
      </c>
      <c r="F547" s="7">
        <f t="shared" si="99"/>
        <v>13.5</v>
      </c>
      <c r="G547" s="7">
        <f t="shared" si="89"/>
        <v>10</v>
      </c>
      <c r="H547" s="15">
        <f t="shared" si="90"/>
        <v>11.600000000000001</v>
      </c>
      <c r="I547" s="11">
        <f>IFERROR(F547/SQRT(F547^2+U547), "X")</f>
        <v>0.27960140146238877</v>
      </c>
      <c r="J547" s="32">
        <f>IFERROR(SQRT((1-I547^2)/U547), "X")</f>
        <v>2.071121492313991E-2</v>
      </c>
      <c r="K547" s="32">
        <f t="shared" si="91"/>
        <v>48.283019789569913</v>
      </c>
      <c r="L547" s="8">
        <v>1</v>
      </c>
      <c r="M547" s="9">
        <v>0</v>
      </c>
      <c r="N547" s="8">
        <v>0</v>
      </c>
      <c r="O547" s="9">
        <v>0</v>
      </c>
      <c r="P547" s="9">
        <v>1</v>
      </c>
      <c r="Q547" s="9">
        <v>0</v>
      </c>
      <c r="R547" s="9">
        <v>0</v>
      </c>
      <c r="S547" s="8">
        <v>2159</v>
      </c>
      <c r="T547" s="9">
        <v>9</v>
      </c>
      <c r="U547" s="9">
        <f t="shared" si="92"/>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00"/>
        <v>0.36</v>
      </c>
      <c r="AU547">
        <v>0</v>
      </c>
      <c r="AV547" s="17">
        <v>1</v>
      </c>
      <c r="AW547" s="38">
        <v>0.12</v>
      </c>
      <c r="AX547" s="39">
        <f t="shared" si="101"/>
        <v>0.88</v>
      </c>
      <c r="AY547" s="17" t="s">
        <v>28</v>
      </c>
      <c r="AZ547">
        <v>0</v>
      </c>
      <c r="BA547">
        <v>1</v>
      </c>
      <c r="BB547">
        <v>0</v>
      </c>
      <c r="BC547">
        <v>0</v>
      </c>
      <c r="BD547">
        <v>0</v>
      </c>
      <c r="BE547">
        <v>0</v>
      </c>
      <c r="BF547" s="17">
        <v>0</v>
      </c>
      <c r="BG547">
        <v>0</v>
      </c>
      <c r="BH547">
        <v>1</v>
      </c>
      <c r="BI547" s="17">
        <v>0</v>
      </c>
      <c r="BJ547">
        <v>1025</v>
      </c>
      <c r="BK547">
        <v>689</v>
      </c>
      <c r="BL547" s="90">
        <f>X547+W547+6</f>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25</v>
      </c>
      <c r="CZ547" s="33" t="s">
        <v>85</v>
      </c>
    </row>
    <row r="548" spans="1:104" x14ac:dyDescent="0.25">
      <c r="A548">
        <v>547</v>
      </c>
      <c r="B548">
        <v>36</v>
      </c>
      <c r="C548" s="24" t="s">
        <v>326</v>
      </c>
      <c r="D548" s="12">
        <v>10.3</v>
      </c>
      <c r="E548" s="13">
        <v>0.4</v>
      </c>
      <c r="F548" s="7">
        <f t="shared" si="99"/>
        <v>25.75</v>
      </c>
      <c r="G548" s="7">
        <f t="shared" si="89"/>
        <v>9.9</v>
      </c>
      <c r="H548" s="15">
        <f t="shared" si="90"/>
        <v>10.700000000000001</v>
      </c>
      <c r="I548" s="11">
        <f>IFERROR(F548/SQRT(F548^2+U548), "X")</f>
        <v>0.30144160977152851</v>
      </c>
      <c r="J548" s="32">
        <f>IFERROR(SQRT((1-I548^2)/U548), "X")</f>
        <v>1.1706470282389457E-2</v>
      </c>
      <c r="K548" s="32">
        <f t="shared" si="91"/>
        <v>85.422845304988527</v>
      </c>
      <c r="L548" s="8">
        <v>1</v>
      </c>
      <c r="M548" s="9">
        <v>0</v>
      </c>
      <c r="N548" s="8">
        <v>0</v>
      </c>
      <c r="O548" s="9">
        <v>0</v>
      </c>
      <c r="P548" s="9">
        <v>1</v>
      </c>
      <c r="Q548" s="9">
        <v>0</v>
      </c>
      <c r="R548" s="9">
        <v>0</v>
      </c>
      <c r="S548" s="8">
        <v>6644</v>
      </c>
      <c r="T548" s="9">
        <v>9</v>
      </c>
      <c r="U548" s="9">
        <f t="shared" si="92"/>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00"/>
        <v>0.31999999999999995</v>
      </c>
      <c r="AU548">
        <v>0</v>
      </c>
      <c r="AV548" s="17">
        <v>1</v>
      </c>
      <c r="AW548" s="38">
        <v>0.22</v>
      </c>
      <c r="AX548" s="39">
        <f t="shared" si="101"/>
        <v>0.78</v>
      </c>
      <c r="AY548" s="17" t="s">
        <v>28</v>
      </c>
      <c r="AZ548">
        <v>0</v>
      </c>
      <c r="BA548">
        <v>1</v>
      </c>
      <c r="BB548">
        <v>0</v>
      </c>
      <c r="BC548">
        <v>0</v>
      </c>
      <c r="BD548">
        <v>0</v>
      </c>
      <c r="BE548">
        <v>0</v>
      </c>
      <c r="BF548" s="17">
        <v>0</v>
      </c>
      <c r="BG548">
        <v>0</v>
      </c>
      <c r="BH548">
        <v>1</v>
      </c>
      <c r="BI548" s="17">
        <v>0</v>
      </c>
      <c r="BJ548">
        <v>1946</v>
      </c>
      <c r="BK548">
        <v>427</v>
      </c>
      <c r="BL548" s="90">
        <f>X548+W548+6</f>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25</v>
      </c>
      <c r="CZ548" s="33" t="s">
        <v>85</v>
      </c>
    </row>
    <row r="549" spans="1:104" x14ac:dyDescent="0.25">
      <c r="A549">
        <v>548</v>
      </c>
      <c r="B549">
        <v>36</v>
      </c>
      <c r="C549" s="24" t="s">
        <v>326</v>
      </c>
      <c r="D549" s="12">
        <v>10.7</v>
      </c>
      <c r="E549" s="13">
        <v>0.4</v>
      </c>
      <c r="F549" s="7">
        <f t="shared" si="99"/>
        <v>26.749999999999996</v>
      </c>
      <c r="G549" s="7">
        <f t="shared" si="89"/>
        <v>10.299999999999999</v>
      </c>
      <c r="H549" s="15">
        <f t="shared" si="90"/>
        <v>11.1</v>
      </c>
      <c r="I549" s="11">
        <f>IFERROR(F549/SQRT(F549^2+U549), "X")</f>
        <v>0.32404460614450042</v>
      </c>
      <c r="J549" s="32">
        <f>IFERROR(SQRT((1-I549^2)/U549), "X")</f>
        <v>1.2113817052130859E-2</v>
      </c>
      <c r="K549" s="32">
        <f t="shared" si="91"/>
        <v>82.550363415311509</v>
      </c>
      <c r="L549" s="8">
        <v>1</v>
      </c>
      <c r="M549" s="9">
        <v>0</v>
      </c>
      <c r="N549" s="8">
        <v>0</v>
      </c>
      <c r="O549" s="9">
        <v>0</v>
      </c>
      <c r="P549" s="9">
        <v>1</v>
      </c>
      <c r="Q549" s="9">
        <v>0</v>
      </c>
      <c r="R549" s="9">
        <v>0</v>
      </c>
      <c r="S549" s="8">
        <v>6109</v>
      </c>
      <c r="T549" s="9">
        <v>9</v>
      </c>
      <c r="U549" s="9">
        <f t="shared" si="92"/>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00"/>
        <v>0.30000000000000004</v>
      </c>
      <c r="AU549">
        <v>0</v>
      </c>
      <c r="AV549" s="17">
        <v>1</v>
      </c>
      <c r="AW549" s="38">
        <v>0.23</v>
      </c>
      <c r="AX549" s="39">
        <f t="shared" si="101"/>
        <v>0.77</v>
      </c>
      <c r="AY549" s="17" t="s">
        <v>28</v>
      </c>
      <c r="AZ549">
        <v>0</v>
      </c>
      <c r="BA549">
        <v>1</v>
      </c>
      <c r="BB549">
        <v>0</v>
      </c>
      <c r="BC549">
        <v>0</v>
      </c>
      <c r="BD549">
        <v>0</v>
      </c>
      <c r="BE549">
        <v>0</v>
      </c>
      <c r="BF549" s="17">
        <v>0</v>
      </c>
      <c r="BG549">
        <v>0</v>
      </c>
      <c r="BH549">
        <v>1</v>
      </c>
      <c r="BI549" s="17">
        <v>0</v>
      </c>
      <c r="BJ549">
        <v>1741</v>
      </c>
      <c r="BK549">
        <v>500</v>
      </c>
      <c r="BL549" s="90">
        <f>X549+W549+6</f>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25</v>
      </c>
      <c r="CZ549" s="33" t="s">
        <v>85</v>
      </c>
    </row>
    <row r="550" spans="1:104" s="91" customFormat="1" x14ac:dyDescent="0.25">
      <c r="A550" s="91">
        <v>549</v>
      </c>
      <c r="B550" s="91">
        <v>37</v>
      </c>
      <c r="C550" s="92" t="s">
        <v>14</v>
      </c>
      <c r="D550" s="93">
        <v>10.7</v>
      </c>
      <c r="E550" s="94">
        <v>0.4</v>
      </c>
      <c r="F550" s="95">
        <f t="shared" si="99"/>
        <v>26.749999999999996</v>
      </c>
      <c r="G550" s="95">
        <f t="shared" si="89"/>
        <v>10.299999999999999</v>
      </c>
      <c r="H550" s="96">
        <f t="shared" si="90"/>
        <v>11.1</v>
      </c>
      <c r="I550" s="97">
        <f>IFERROR(F550/SQRT(F550^2+U550), "X")</f>
        <v>0.2884097035040431</v>
      </c>
      <c r="J550" s="98">
        <f>IFERROR(SQRT((1-I550^2)/U550), "X")</f>
        <v>1.078167115902965E-2</v>
      </c>
      <c r="K550" s="98">
        <f t="shared" si="91"/>
        <v>92.75</v>
      </c>
      <c r="L550" s="99">
        <v>0</v>
      </c>
      <c r="M550" s="100">
        <v>1</v>
      </c>
      <c r="N550" s="99">
        <v>0</v>
      </c>
      <c r="O550" s="100">
        <v>0</v>
      </c>
      <c r="P550" s="100">
        <v>1</v>
      </c>
      <c r="Q550" s="100">
        <v>0</v>
      </c>
      <c r="R550" s="100">
        <v>0</v>
      </c>
      <c r="S550" s="99">
        <v>7892</v>
      </c>
      <c r="T550" s="100">
        <v>4</v>
      </c>
      <c r="U550" s="100">
        <f t="shared" si="92"/>
        <v>7887</v>
      </c>
      <c r="V550" s="100">
        <f>COUNTIF(B:B,B550)</f>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02">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X550+W550+6</f>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34</v>
      </c>
      <c r="CU550" s="107"/>
      <c r="CZ550" s="33" t="s">
        <v>85</v>
      </c>
    </row>
    <row r="551" spans="1:104" x14ac:dyDescent="0.25">
      <c r="A551">
        <v>550</v>
      </c>
      <c r="B551">
        <v>37</v>
      </c>
      <c r="C551" s="24" t="s">
        <v>14</v>
      </c>
      <c r="D551" s="12">
        <v>5.7</v>
      </c>
      <c r="E551" s="13">
        <v>4.9000000000000004</v>
      </c>
      <c r="F551" s="7">
        <f t="shared" si="99"/>
        <v>1.1632653061224489</v>
      </c>
      <c r="G551" s="7">
        <f t="shared" si="89"/>
        <v>0.79999999999999982</v>
      </c>
      <c r="H551" s="15">
        <f t="shared" si="90"/>
        <v>10.600000000000001</v>
      </c>
      <c r="I551" s="11">
        <f>IFERROR(F551/SQRT(F551^2+U551), "X")</f>
        <v>1.3097415406194352E-2</v>
      </c>
      <c r="J551" s="32">
        <f>IFERROR(SQRT((1-I551^2)/U551), "X")</f>
        <v>1.1259181664974091E-2</v>
      </c>
      <c r="K551" s="32">
        <f t="shared" si="91"/>
        <v>88.816401560592553</v>
      </c>
      <c r="L551" s="8">
        <v>0</v>
      </c>
      <c r="M551" s="9">
        <v>1</v>
      </c>
      <c r="N551" s="8">
        <v>0</v>
      </c>
      <c r="O551" s="9">
        <v>0</v>
      </c>
      <c r="P551" s="9">
        <v>1</v>
      </c>
      <c r="Q551" s="9">
        <v>0</v>
      </c>
      <c r="R551" s="9">
        <v>0</v>
      </c>
      <c r="S551" s="8">
        <v>7892</v>
      </c>
      <c r="T551" s="9">
        <v>4</v>
      </c>
      <c r="U551" s="9">
        <f t="shared" si="92"/>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0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X551+W551+6</f>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34</v>
      </c>
      <c r="CZ551" s="33" t="s">
        <v>85</v>
      </c>
    </row>
    <row r="552" spans="1:104" x14ac:dyDescent="0.25">
      <c r="A552">
        <v>551</v>
      </c>
      <c r="B552">
        <v>37</v>
      </c>
      <c r="C552" s="24" t="s">
        <v>14</v>
      </c>
      <c r="D552" s="12">
        <v>9.6</v>
      </c>
      <c r="E552" s="13">
        <v>0.4</v>
      </c>
      <c r="F552" s="7">
        <f t="shared" si="99"/>
        <v>23.999999999999996</v>
      </c>
      <c r="G552" s="7">
        <f t="shared" si="89"/>
        <v>9.1999999999999993</v>
      </c>
      <c r="H552" s="15">
        <f t="shared" si="90"/>
        <v>10</v>
      </c>
      <c r="I552" s="11">
        <f>IFERROR(F552/SQRT(F552^2+U552), "X")</f>
        <v>0.26088497711976005</v>
      </c>
      <c r="J552" s="32">
        <f>IFERROR(SQRT((1-I552^2)/U552), "X")</f>
        <v>1.0870207379990005E-2</v>
      </c>
      <c r="K552" s="32">
        <f t="shared" si="91"/>
        <v>91.994565056855379</v>
      </c>
      <c r="L552" s="8">
        <v>0</v>
      </c>
      <c r="M552" s="9">
        <v>1</v>
      </c>
      <c r="N552" s="8">
        <v>0</v>
      </c>
      <c r="O552" s="9">
        <v>0</v>
      </c>
      <c r="P552" s="9">
        <v>1</v>
      </c>
      <c r="Q552" s="9">
        <v>0</v>
      </c>
      <c r="R552" s="9">
        <v>0</v>
      </c>
      <c r="S552" s="8">
        <v>7892</v>
      </c>
      <c r="T552" s="9">
        <v>4</v>
      </c>
      <c r="U552" s="9">
        <f t="shared" si="92"/>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0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X552+W552+6</f>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34</v>
      </c>
      <c r="CZ552" s="33" t="s">
        <v>85</v>
      </c>
    </row>
    <row r="553" spans="1:104" x14ac:dyDescent="0.25">
      <c r="A553">
        <v>552</v>
      </c>
      <c r="B553">
        <v>37</v>
      </c>
      <c r="C553" s="24" t="s">
        <v>14</v>
      </c>
      <c r="D553" s="12">
        <v>12.1</v>
      </c>
      <c r="E553" s="13">
        <v>0.7</v>
      </c>
      <c r="F553" s="7">
        <f t="shared" si="99"/>
        <v>17.285714285714285</v>
      </c>
      <c r="G553" s="7">
        <f t="shared" si="89"/>
        <v>11.4</v>
      </c>
      <c r="H553" s="15">
        <f t="shared" si="90"/>
        <v>12.799999999999999</v>
      </c>
      <c r="I553" s="11">
        <f>IFERROR(F553/SQRT(F553^2+U553), "X")</f>
        <v>0.19105432514279824</v>
      </c>
      <c r="J553" s="32">
        <f>IFERROR(SQRT((1-I553^2)/U553), "X")</f>
        <v>1.1052729553715602E-2</v>
      </c>
      <c r="K553" s="32">
        <f t="shared" si="91"/>
        <v>90.475388467623318</v>
      </c>
      <c r="L553" s="8">
        <v>0</v>
      </c>
      <c r="M553" s="9">
        <v>1</v>
      </c>
      <c r="N553" s="8">
        <v>0</v>
      </c>
      <c r="O553" s="9">
        <v>0</v>
      </c>
      <c r="P553" s="9">
        <v>1</v>
      </c>
      <c r="Q553" s="9">
        <v>0</v>
      </c>
      <c r="R553" s="9">
        <v>0</v>
      </c>
      <c r="S553" s="8">
        <v>7892</v>
      </c>
      <c r="T553" s="9">
        <v>4</v>
      </c>
      <c r="U553" s="9">
        <f t="shared" si="92"/>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0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X553+W553+6</f>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34</v>
      </c>
      <c r="CZ553" s="33" t="s">
        <v>85</v>
      </c>
    </row>
    <row r="554" spans="1:104" x14ac:dyDescent="0.25">
      <c r="A554">
        <v>553</v>
      </c>
      <c r="B554">
        <v>37</v>
      </c>
      <c r="C554" s="24" t="s">
        <v>14</v>
      </c>
      <c r="D554" s="12">
        <v>11.5</v>
      </c>
      <c r="E554" s="13">
        <v>0.4</v>
      </c>
      <c r="F554" s="7">
        <f t="shared" si="99"/>
        <v>28.75</v>
      </c>
      <c r="G554" s="7">
        <f t="shared" si="89"/>
        <v>11.1</v>
      </c>
      <c r="H554" s="15">
        <f t="shared" si="90"/>
        <v>11.9</v>
      </c>
      <c r="I554" s="11">
        <f>IFERROR(F554/SQRT(F554^2+U554), "X")</f>
        <v>0.30799238135248219</v>
      </c>
      <c r="J554" s="32">
        <f>IFERROR(SQRT((1-I554^2)/U554), "X")</f>
        <v>1.0712778481825468E-2</v>
      </c>
      <c r="K554" s="32">
        <f t="shared" si="91"/>
        <v>93.346464850041315</v>
      </c>
      <c r="L554" s="8">
        <v>0</v>
      </c>
      <c r="M554" s="9">
        <v>1</v>
      </c>
      <c r="N554" s="8">
        <v>0</v>
      </c>
      <c r="O554" s="9">
        <v>0</v>
      </c>
      <c r="P554" s="9">
        <v>1</v>
      </c>
      <c r="Q554" s="9">
        <v>0</v>
      </c>
      <c r="R554" s="9">
        <v>0</v>
      </c>
      <c r="S554" s="8">
        <v>7892</v>
      </c>
      <c r="T554" s="9">
        <v>4</v>
      </c>
      <c r="U554" s="9">
        <f t="shared" si="92"/>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0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X554+W554+6</f>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34</v>
      </c>
      <c r="CZ554" s="33" t="s">
        <v>85</v>
      </c>
    </row>
    <row r="555" spans="1:104" x14ac:dyDescent="0.25">
      <c r="A555">
        <v>554</v>
      </c>
      <c r="B555">
        <v>37</v>
      </c>
      <c r="C555" s="24" t="s">
        <v>14</v>
      </c>
      <c r="D555" s="12">
        <v>12.1</v>
      </c>
      <c r="E555" s="13">
        <v>0.3</v>
      </c>
      <c r="F555" s="7">
        <f t="shared" si="99"/>
        <v>40.333333333333336</v>
      </c>
      <c r="G555" s="7">
        <f t="shared" si="89"/>
        <v>11.799999999999999</v>
      </c>
      <c r="H555" s="15">
        <f t="shared" si="90"/>
        <v>12.4</v>
      </c>
      <c r="I555" s="11">
        <f>IFERROR(F555/SQRT(F555^2+U555), "X")</f>
        <v>0.4135115210077786</v>
      </c>
      <c r="J555" s="32">
        <f>IFERROR(SQRT((1-I555^2)/U555), "X")</f>
        <v>1.0252351760523436E-2</v>
      </c>
      <c r="K555" s="32">
        <f t="shared" si="91"/>
        <v>97.53859634922874</v>
      </c>
      <c r="L555" s="8">
        <v>0</v>
      </c>
      <c r="M555" s="9">
        <v>1</v>
      </c>
      <c r="N555" s="8">
        <v>0</v>
      </c>
      <c r="O555" s="9">
        <v>0</v>
      </c>
      <c r="P555" s="9">
        <v>1</v>
      </c>
      <c r="Q555" s="9">
        <v>0</v>
      </c>
      <c r="R555" s="9">
        <v>0</v>
      </c>
      <c r="S555" s="8">
        <v>7892</v>
      </c>
      <c r="T555" s="9">
        <v>4</v>
      </c>
      <c r="U555" s="9">
        <f t="shared" si="92"/>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0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X555+W555+6</f>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34</v>
      </c>
      <c r="CZ555" s="33" t="s">
        <v>85</v>
      </c>
    </row>
    <row r="556" spans="1:104" x14ac:dyDescent="0.25">
      <c r="A556">
        <v>555</v>
      </c>
      <c r="B556">
        <v>37</v>
      </c>
      <c r="C556" s="24" t="s">
        <v>14</v>
      </c>
      <c r="D556" s="12">
        <v>11.4</v>
      </c>
      <c r="E556" s="13">
        <v>0.3</v>
      </c>
      <c r="F556" s="7">
        <f t="shared" si="99"/>
        <v>38</v>
      </c>
      <c r="G556" s="7">
        <f t="shared" si="89"/>
        <v>11.1</v>
      </c>
      <c r="H556" s="15">
        <f t="shared" si="90"/>
        <v>11.700000000000001</v>
      </c>
      <c r="I556" s="11">
        <f>IFERROR(F556/SQRT(F556^2+U556), "X")</f>
        <v>0.39338654521701061</v>
      </c>
      <c r="J556" s="32">
        <f>IFERROR(SQRT((1-I556^2)/U556), "X")</f>
        <v>1.0352277505710807E-2</v>
      </c>
      <c r="K556" s="32">
        <f t="shared" si="91"/>
        <v>96.597101405787527</v>
      </c>
      <c r="L556" s="8">
        <v>0</v>
      </c>
      <c r="M556" s="9">
        <v>1</v>
      </c>
      <c r="N556" s="8">
        <v>0</v>
      </c>
      <c r="O556" s="9">
        <v>0</v>
      </c>
      <c r="P556" s="9">
        <v>1</v>
      </c>
      <c r="Q556" s="9">
        <v>0</v>
      </c>
      <c r="R556" s="9">
        <v>0</v>
      </c>
      <c r="S556" s="8">
        <v>7892</v>
      </c>
      <c r="T556" s="9">
        <v>4</v>
      </c>
      <c r="U556" s="9">
        <f t="shared" si="92"/>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0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X556+W556+6</f>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34</v>
      </c>
      <c r="CZ556" s="33" t="s">
        <v>85</v>
      </c>
    </row>
    <row r="557" spans="1:104" x14ac:dyDescent="0.25">
      <c r="A557">
        <v>556</v>
      </c>
      <c r="B557">
        <v>37</v>
      </c>
      <c r="C557" s="24" t="s">
        <v>14</v>
      </c>
      <c r="D557" s="12">
        <v>9.6</v>
      </c>
      <c r="E557" s="13">
        <v>0.5</v>
      </c>
      <c r="F557" s="7">
        <f t="shared" si="99"/>
        <v>19.2</v>
      </c>
      <c r="G557" s="7">
        <f t="shared" si="89"/>
        <v>9.1</v>
      </c>
      <c r="H557" s="15">
        <f t="shared" si="90"/>
        <v>10.1</v>
      </c>
      <c r="I557" s="11">
        <f>IFERROR(F557/SQRT(F557^2+U557), "X")</f>
        <v>0.21131282467937684</v>
      </c>
      <c r="J557" s="32">
        <f>IFERROR(SQRT((1-I557^2)/U557), "X")</f>
        <v>1.1005876285384211E-2</v>
      </c>
      <c r="K557" s="32">
        <f t="shared" si="91"/>
        <v>90.860552496669314</v>
      </c>
      <c r="L557" s="8">
        <v>0</v>
      </c>
      <c r="M557" s="9">
        <v>1</v>
      </c>
      <c r="N557" s="8">
        <v>0</v>
      </c>
      <c r="O557" s="9">
        <v>0</v>
      </c>
      <c r="P557" s="9">
        <v>1</v>
      </c>
      <c r="Q557" s="9">
        <v>0</v>
      </c>
      <c r="R557" s="9">
        <v>0</v>
      </c>
      <c r="S557" s="8">
        <v>7892</v>
      </c>
      <c r="T557" s="9">
        <v>4</v>
      </c>
      <c r="U557" s="9">
        <f t="shared" si="92"/>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0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X557+W557+6</f>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34</v>
      </c>
      <c r="CZ557" s="33" t="s">
        <v>85</v>
      </c>
    </row>
    <row r="558" spans="1:104" x14ac:dyDescent="0.25">
      <c r="A558">
        <v>557</v>
      </c>
      <c r="B558">
        <v>37</v>
      </c>
      <c r="C558" s="24" t="s">
        <v>14</v>
      </c>
      <c r="D558" s="12">
        <v>12.5</v>
      </c>
      <c r="E558" s="13">
        <v>0.4</v>
      </c>
      <c r="F558" s="7">
        <f t="shared" si="99"/>
        <v>31.25</v>
      </c>
      <c r="G558" s="7">
        <f t="shared" si="89"/>
        <v>12.1</v>
      </c>
      <c r="H558" s="15">
        <f t="shared" si="90"/>
        <v>12.9</v>
      </c>
      <c r="I558" s="11">
        <f>IFERROR(F558/SQRT(F558^2+U558), "X")</f>
        <v>0.33192951088238148</v>
      </c>
      <c r="J558" s="32">
        <f>IFERROR(SQRT((1-I558^2)/U558), "X")</f>
        <v>1.0621744348236208E-2</v>
      </c>
      <c r="K558" s="32">
        <f t="shared" si="91"/>
        <v>94.146494889613379</v>
      </c>
      <c r="L558" s="8">
        <v>0</v>
      </c>
      <c r="M558" s="9">
        <v>1</v>
      </c>
      <c r="N558" s="8">
        <v>0</v>
      </c>
      <c r="O558" s="9">
        <v>0</v>
      </c>
      <c r="P558" s="9">
        <v>1</v>
      </c>
      <c r="Q558" s="9">
        <v>0</v>
      </c>
      <c r="R558" s="9">
        <v>0</v>
      </c>
      <c r="S558" s="8">
        <v>7892</v>
      </c>
      <c r="T558" s="9">
        <v>4</v>
      </c>
      <c r="U558" s="9">
        <f t="shared" si="92"/>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0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X558+W558+6</f>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34</v>
      </c>
      <c r="CZ558" s="33" t="s">
        <v>85</v>
      </c>
    </row>
    <row r="559" spans="1:104" x14ac:dyDescent="0.25">
      <c r="A559">
        <v>558</v>
      </c>
      <c r="B559">
        <v>37</v>
      </c>
      <c r="C559" s="24" t="s">
        <v>14</v>
      </c>
      <c r="D559" s="12">
        <v>6.1</v>
      </c>
      <c r="E559" s="13">
        <v>1</v>
      </c>
      <c r="F559" s="7">
        <f t="shared" si="99"/>
        <v>6.1</v>
      </c>
      <c r="G559" s="7">
        <f t="shared" si="89"/>
        <v>5.0999999999999996</v>
      </c>
      <c r="H559" s="15">
        <f t="shared" si="90"/>
        <v>7.1</v>
      </c>
      <c r="I559" s="11">
        <f>IFERROR(F559/SQRT(F559^2+U559), "X")</f>
        <v>0.1290529211438062</v>
      </c>
      <c r="J559" s="32">
        <f>IFERROR(SQRT((1-I559^2)/U559), "X")</f>
        <v>2.1156216580951834E-2</v>
      </c>
      <c r="K559" s="32">
        <f t="shared" si="91"/>
        <v>47.267430647328403</v>
      </c>
      <c r="L559" s="8">
        <v>0</v>
      </c>
      <c r="M559" s="9">
        <v>1</v>
      </c>
      <c r="N559" s="8">
        <v>0</v>
      </c>
      <c r="O559" s="9">
        <v>0</v>
      </c>
      <c r="P559" s="9">
        <v>1</v>
      </c>
      <c r="Q559" s="9">
        <v>0</v>
      </c>
      <c r="R559" s="9">
        <v>0</v>
      </c>
      <c r="S559" s="8">
        <v>2202</v>
      </c>
      <c r="T559" s="9">
        <v>4</v>
      </c>
      <c r="U559" s="9">
        <f t="shared" si="92"/>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0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X559+W559+6</f>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34</v>
      </c>
      <c r="CZ559" s="33" t="s">
        <v>85</v>
      </c>
    </row>
    <row r="560" spans="1:104" x14ac:dyDescent="0.25">
      <c r="A560">
        <v>559</v>
      </c>
      <c r="B560">
        <v>37</v>
      </c>
      <c r="C560" s="24" t="s">
        <v>14</v>
      </c>
      <c r="D560" s="12">
        <v>13</v>
      </c>
      <c r="E560" s="13">
        <v>0.5</v>
      </c>
      <c r="F560" s="7">
        <f t="shared" si="99"/>
        <v>26</v>
      </c>
      <c r="G560" s="7">
        <f t="shared" si="89"/>
        <v>12.5</v>
      </c>
      <c r="H560" s="15">
        <f t="shared" si="90"/>
        <v>13.5</v>
      </c>
      <c r="I560" s="11">
        <f>IFERROR(F560/SQRT(F560^2+U560), "X")</f>
        <v>0.40839935366624441</v>
      </c>
      <c r="J560" s="32">
        <f>IFERROR(SQRT((1-I560^2)/U560), "X")</f>
        <v>1.5707667448701706E-2</v>
      </c>
      <c r="K560" s="32">
        <f t="shared" si="91"/>
        <v>63.663176169588027</v>
      </c>
      <c r="L560" s="8">
        <v>0</v>
      </c>
      <c r="M560" s="9">
        <v>1</v>
      </c>
      <c r="N560" s="8">
        <v>0</v>
      </c>
      <c r="O560" s="9">
        <v>0</v>
      </c>
      <c r="P560" s="9">
        <v>1</v>
      </c>
      <c r="Q560" s="9">
        <v>0</v>
      </c>
      <c r="R560" s="9">
        <v>0</v>
      </c>
      <c r="S560" s="8">
        <v>3382</v>
      </c>
      <c r="T560" s="9">
        <v>4</v>
      </c>
      <c r="U560" s="9">
        <f t="shared" si="92"/>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0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X560+W560+6</f>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34</v>
      </c>
      <c r="CZ560" s="33" t="s">
        <v>85</v>
      </c>
    </row>
    <row r="561" spans="1:104" x14ac:dyDescent="0.25">
      <c r="A561">
        <v>560</v>
      </c>
      <c r="B561">
        <v>37</v>
      </c>
      <c r="C561" s="24" t="s">
        <v>14</v>
      </c>
      <c r="D561" s="12">
        <v>9.3000000000000007</v>
      </c>
      <c r="E561" s="13">
        <v>1.2</v>
      </c>
      <c r="F561" s="7">
        <f t="shared" si="99"/>
        <v>7.7500000000000009</v>
      </c>
      <c r="G561" s="7">
        <f t="shared" si="89"/>
        <v>8.1000000000000014</v>
      </c>
      <c r="H561" s="15">
        <f t="shared" si="90"/>
        <v>10.5</v>
      </c>
      <c r="I561" s="11">
        <f>IFERROR(F561/SQRT(F561^2+U561), "X")</f>
        <v>0.3500869861115416</v>
      </c>
      <c r="J561" s="32">
        <f>IFERROR(SQRT((1-I561^2)/U561), "X")</f>
        <v>4.5172514336973099E-2</v>
      </c>
      <c r="K561" s="32">
        <f t="shared" si="91"/>
        <v>22.137355307262879</v>
      </c>
      <c r="L561" s="8">
        <v>0</v>
      </c>
      <c r="M561" s="9">
        <v>1</v>
      </c>
      <c r="N561" s="8">
        <v>0</v>
      </c>
      <c r="O561" s="9">
        <v>0</v>
      </c>
      <c r="P561" s="9">
        <v>1</v>
      </c>
      <c r="Q561" s="9">
        <v>0</v>
      </c>
      <c r="R561" s="9">
        <v>0</v>
      </c>
      <c r="S561" s="8">
        <v>435</v>
      </c>
      <c r="T561" s="9">
        <v>4</v>
      </c>
      <c r="U561" s="9">
        <f t="shared" si="92"/>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0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X561+W561+6</f>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34</v>
      </c>
      <c r="CZ561" s="33" t="s">
        <v>85</v>
      </c>
    </row>
    <row r="562" spans="1:104" x14ac:dyDescent="0.25">
      <c r="A562">
        <v>561</v>
      </c>
      <c r="B562">
        <v>37</v>
      </c>
      <c r="C562" s="24" t="s">
        <v>14</v>
      </c>
      <c r="D562" s="12">
        <v>8.4</v>
      </c>
      <c r="E562" s="13">
        <v>1.5</v>
      </c>
      <c r="F562" s="7">
        <f t="shared" si="99"/>
        <v>5.6000000000000005</v>
      </c>
      <c r="G562" s="7">
        <f t="shared" si="89"/>
        <v>6.9</v>
      </c>
      <c r="H562" s="15">
        <f t="shared" si="90"/>
        <v>9.9</v>
      </c>
      <c r="I562" s="11">
        <f>IFERROR(F562/SQRT(F562^2+U562), "X")</f>
        <v>0.26043413082715794</v>
      </c>
      <c r="J562" s="32">
        <f>IFERROR(SQRT((1-I562^2)/U562), "X")</f>
        <v>4.6506094790563918E-2</v>
      </c>
      <c r="K562" s="32">
        <f t="shared" si="91"/>
        <v>21.50255798736513</v>
      </c>
      <c r="L562" s="8">
        <v>0</v>
      </c>
      <c r="M562" s="9">
        <v>1</v>
      </c>
      <c r="N562" s="8">
        <v>0</v>
      </c>
      <c r="O562" s="9">
        <v>0</v>
      </c>
      <c r="P562" s="9">
        <v>1</v>
      </c>
      <c r="Q562" s="9">
        <v>0</v>
      </c>
      <c r="R562" s="9">
        <v>0</v>
      </c>
      <c r="S562" s="8">
        <v>436</v>
      </c>
      <c r="T562" s="9">
        <v>4</v>
      </c>
      <c r="U562" s="9">
        <f t="shared" si="92"/>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0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X562+W562+6</f>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34</v>
      </c>
      <c r="CZ562" s="33" t="s">
        <v>85</v>
      </c>
    </row>
    <row r="563" spans="1:104" x14ac:dyDescent="0.25">
      <c r="A563">
        <v>562</v>
      </c>
      <c r="B563">
        <v>37</v>
      </c>
      <c r="C563" s="24" t="s">
        <v>14</v>
      </c>
      <c r="D563" s="12">
        <v>11.2</v>
      </c>
      <c r="E563" s="13">
        <v>0.8</v>
      </c>
      <c r="F563" s="7">
        <f t="shared" si="99"/>
        <v>13.999999999999998</v>
      </c>
      <c r="G563" s="7">
        <f t="shared" si="89"/>
        <v>10.399999999999999</v>
      </c>
      <c r="H563" s="15">
        <f t="shared" si="90"/>
        <v>12</v>
      </c>
      <c r="I563" s="11">
        <f>IFERROR(F563/SQRT(F563^2+U563), "X")</f>
        <v>0.49039861087284109</v>
      </c>
      <c r="J563" s="32">
        <f>IFERROR(SQRT((1-I563^2)/U563), "X")</f>
        <v>3.5028472205202943E-2</v>
      </c>
      <c r="K563" s="32">
        <f t="shared" si="91"/>
        <v>28.548204847240392</v>
      </c>
      <c r="L563" s="8">
        <v>0</v>
      </c>
      <c r="M563" s="9">
        <v>1</v>
      </c>
      <c r="N563" s="8">
        <v>0</v>
      </c>
      <c r="O563" s="9">
        <v>0</v>
      </c>
      <c r="P563" s="9">
        <v>1</v>
      </c>
      <c r="Q563" s="9">
        <v>0</v>
      </c>
      <c r="R563" s="9">
        <v>0</v>
      </c>
      <c r="S563" s="8">
        <v>624</v>
      </c>
      <c r="T563" s="9">
        <v>4</v>
      </c>
      <c r="U563" s="9">
        <f t="shared" si="92"/>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0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X563+W563+6</f>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34</v>
      </c>
      <c r="CZ563" s="33" t="s">
        <v>85</v>
      </c>
    </row>
    <row r="564" spans="1:104" s="141" customFormat="1" x14ac:dyDescent="0.25">
      <c r="A564" s="141">
        <v>563</v>
      </c>
      <c r="B564" s="141">
        <v>37</v>
      </c>
      <c r="C564" s="142" t="s">
        <v>14</v>
      </c>
      <c r="D564" s="143">
        <v>5.8</v>
      </c>
      <c r="E564" s="144">
        <v>1.7</v>
      </c>
      <c r="F564" s="145">
        <f t="shared" si="99"/>
        <v>3.4117647058823528</v>
      </c>
      <c r="G564" s="145">
        <f t="shared" si="89"/>
        <v>4.0999999999999996</v>
      </c>
      <c r="H564" s="146">
        <f t="shared" si="90"/>
        <v>7.5</v>
      </c>
      <c r="I564" s="147">
        <f>IFERROR(F564/SQRT(F564^2+U564), "X")</f>
        <v>0.13840629564487972</v>
      </c>
      <c r="J564" s="148">
        <f>IFERROR(SQRT((1-I564^2)/U564), "X")</f>
        <v>4.056736251660268E-2</v>
      </c>
      <c r="K564" s="148">
        <f t="shared" si="91"/>
        <v>24.650357774448313</v>
      </c>
      <c r="L564" s="149">
        <v>0</v>
      </c>
      <c r="M564" s="150">
        <v>1</v>
      </c>
      <c r="N564" s="149">
        <v>0</v>
      </c>
      <c r="O564" s="150">
        <v>0</v>
      </c>
      <c r="P564" s="150">
        <v>1</v>
      </c>
      <c r="Q564" s="150">
        <v>0</v>
      </c>
      <c r="R564" s="150">
        <v>0</v>
      </c>
      <c r="S564" s="149">
        <v>601</v>
      </c>
      <c r="T564" s="150">
        <v>4</v>
      </c>
      <c r="U564" s="150">
        <f t="shared" si="92"/>
        <v>596</v>
      </c>
      <c r="V564" s="150">
        <f>COUNTIF(B:B,B564)</f>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02"/>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X564+W564+6</f>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34</v>
      </c>
      <c r="CU564" s="157"/>
      <c r="CZ564" s="33" t="s">
        <v>85</v>
      </c>
    </row>
    <row r="565" spans="1:104" x14ac:dyDescent="0.25">
      <c r="A565">
        <v>564</v>
      </c>
      <c r="B565">
        <v>38</v>
      </c>
      <c r="C565" s="24" t="s">
        <v>328</v>
      </c>
      <c r="D565" s="12">
        <v>10.9</v>
      </c>
      <c r="E565" s="13">
        <v>0.2</v>
      </c>
      <c r="F565" s="7">
        <f t="shared" si="99"/>
        <v>54.5</v>
      </c>
      <c r="G565" s="7">
        <f t="shared" si="89"/>
        <v>10.700000000000001</v>
      </c>
      <c r="H565" s="15">
        <f t="shared" si="90"/>
        <v>11.1</v>
      </c>
      <c r="I565" s="11">
        <f>IFERROR(F565/SQRT(F565^2+U565), "X")</f>
        <v>0.47861830766356356</v>
      </c>
      <c r="J565" s="32">
        <f>IFERROR(SQRT((1-I565^2)/U565), "X")</f>
        <v>8.7819872965791499E-3</v>
      </c>
      <c r="K565" s="32">
        <f t="shared" si="91"/>
        <v>113.86944278426938</v>
      </c>
      <c r="L565" s="8">
        <v>0</v>
      </c>
      <c r="M565" s="9">
        <v>1</v>
      </c>
      <c r="N565" s="8">
        <v>0</v>
      </c>
      <c r="O565" s="9">
        <v>0</v>
      </c>
      <c r="P565" s="9">
        <v>0</v>
      </c>
      <c r="Q565" s="9">
        <v>1</v>
      </c>
      <c r="R565" s="9">
        <v>0</v>
      </c>
      <c r="S565" s="8">
        <v>10001</v>
      </c>
      <c r="T565" s="9">
        <v>4</v>
      </c>
      <c r="U565" s="9">
        <f t="shared" si="92"/>
        <v>9996</v>
      </c>
      <c r="V565" s="9">
        <f>COUNTIF(B:B,B565)</f>
        <v>50</v>
      </c>
      <c r="W565" s="7">
        <f t="shared" ref="W565:W614" si="103">(AK565*0+AL565*6+AM565*11+14*AN565)</f>
        <v>9.4307999999999996</v>
      </c>
      <c r="X565" s="7">
        <f>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0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23</v>
      </c>
      <c r="CZ565" s="33" t="s">
        <v>85</v>
      </c>
    </row>
    <row r="566" spans="1:104" x14ac:dyDescent="0.25">
      <c r="A566">
        <v>565</v>
      </c>
      <c r="B566">
        <v>38</v>
      </c>
      <c r="C566" s="24" t="s">
        <v>328</v>
      </c>
      <c r="D566" s="12">
        <v>10.9</v>
      </c>
      <c r="E566" s="13">
        <v>0.2</v>
      </c>
      <c r="F566" s="7">
        <f t="shared" si="99"/>
        <v>54.5</v>
      </c>
      <c r="G566" s="7">
        <f t="shared" si="89"/>
        <v>10.700000000000001</v>
      </c>
      <c r="H566" s="15">
        <f t="shared" si="90"/>
        <v>11.1</v>
      </c>
      <c r="I566" s="11">
        <f>IFERROR(F566/SQRT(F566^2+U566), "X")</f>
        <v>0.4871657385763617</v>
      </c>
      <c r="J566" s="32">
        <f>IFERROR(SQRT((1-I566^2)/U566), "X")</f>
        <v>8.9388208913093892E-3</v>
      </c>
      <c r="K566" s="32">
        <f t="shared" si="91"/>
        <v>111.87157815995981</v>
      </c>
      <c r="L566" s="8">
        <v>0</v>
      </c>
      <c r="M566" s="9">
        <v>1</v>
      </c>
      <c r="N566" s="8">
        <v>0</v>
      </c>
      <c r="O566" s="9">
        <v>0</v>
      </c>
      <c r="P566" s="9">
        <v>0</v>
      </c>
      <c r="Q566" s="9">
        <v>1</v>
      </c>
      <c r="R566" s="9">
        <v>0</v>
      </c>
      <c r="S566" s="8">
        <v>9550</v>
      </c>
      <c r="T566" s="9">
        <v>4</v>
      </c>
      <c r="U566" s="9">
        <f t="shared" si="92"/>
        <v>9545</v>
      </c>
      <c r="V566" s="9">
        <f>COUNTIF(B:B,B566)</f>
        <v>50</v>
      </c>
      <c r="W566" s="7">
        <f t="shared" si="103"/>
        <v>9.4307999999999996</v>
      </c>
      <c r="X566" s="7">
        <f>BL566-W566-6</f>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0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23</v>
      </c>
      <c r="CZ566" s="33" t="s">
        <v>85</v>
      </c>
    </row>
    <row r="567" spans="1:104" x14ac:dyDescent="0.25">
      <c r="A567">
        <v>566</v>
      </c>
      <c r="B567">
        <v>38</v>
      </c>
      <c r="C567" s="24" t="s">
        <v>328</v>
      </c>
      <c r="D567" s="12">
        <v>10.3</v>
      </c>
      <c r="E567" s="13">
        <v>0.2</v>
      </c>
      <c r="F567" s="7">
        <f t="shared" si="99"/>
        <v>51.5</v>
      </c>
      <c r="G567" s="7">
        <f t="shared" si="89"/>
        <v>10.100000000000001</v>
      </c>
      <c r="H567" s="15">
        <f t="shared" si="90"/>
        <v>10.5</v>
      </c>
      <c r="I567" s="11">
        <f>IFERROR(F567/SQRT(F567^2+U567), "X")</f>
        <v>0.457922526787234</v>
      </c>
      <c r="J567" s="32">
        <f>IFERROR(SQRT((1-I567^2)/U567), "X")</f>
        <v>8.8916995492666785E-3</v>
      </c>
      <c r="K567" s="32">
        <f t="shared" si="91"/>
        <v>112.46443882401229</v>
      </c>
      <c r="L567" s="8">
        <v>0</v>
      </c>
      <c r="M567" s="9">
        <v>1</v>
      </c>
      <c r="N567" s="8">
        <v>0</v>
      </c>
      <c r="O567" s="9">
        <v>0</v>
      </c>
      <c r="P567" s="9">
        <v>0</v>
      </c>
      <c r="Q567" s="9">
        <v>1</v>
      </c>
      <c r="R567" s="9">
        <v>0</v>
      </c>
      <c r="S567" s="8">
        <v>10001</v>
      </c>
      <c r="T567" s="9">
        <v>4</v>
      </c>
      <c r="U567" s="9">
        <f t="shared" si="92"/>
        <v>9996</v>
      </c>
      <c r="V567" s="9">
        <f>COUNTIF(B:B,B567)</f>
        <v>50</v>
      </c>
      <c r="W567" s="7">
        <f t="shared" si="103"/>
        <v>9.4307999999999996</v>
      </c>
      <c r="X567" s="7">
        <f>BL567-W567-6</f>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0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23</v>
      </c>
      <c r="CZ567" s="33" t="s">
        <v>85</v>
      </c>
    </row>
    <row r="568" spans="1:104" x14ac:dyDescent="0.25">
      <c r="A568">
        <v>567</v>
      </c>
      <c r="B568">
        <v>38</v>
      </c>
      <c r="C568" s="24" t="s">
        <v>328</v>
      </c>
      <c r="D568" s="12">
        <v>10.199999999999999</v>
      </c>
      <c r="E568" s="13">
        <v>0.3</v>
      </c>
      <c r="F568" s="7">
        <f t="shared" si="99"/>
        <v>34</v>
      </c>
      <c r="G568" s="7">
        <f t="shared" si="89"/>
        <v>9.8999999999999986</v>
      </c>
      <c r="H568" s="15">
        <f t="shared" si="90"/>
        <v>10.5</v>
      </c>
      <c r="I568" s="11">
        <f>IFERROR(F568/SQRT(F568^2+U568), "X")</f>
        <v>0.32867504798725355</v>
      </c>
      <c r="J568" s="32">
        <f>IFERROR(SQRT((1-I568^2)/U568), "X")</f>
        <v>9.6669131760956928E-3</v>
      </c>
      <c r="K568" s="32">
        <f t="shared" si="91"/>
        <v>103.4456378974</v>
      </c>
      <c r="L568" s="8">
        <v>0</v>
      </c>
      <c r="M568" s="9">
        <v>1</v>
      </c>
      <c r="N568" s="8">
        <v>0</v>
      </c>
      <c r="O568" s="9">
        <v>0</v>
      </c>
      <c r="P568" s="9">
        <v>0</v>
      </c>
      <c r="Q568" s="9">
        <v>1</v>
      </c>
      <c r="R568" s="9">
        <v>0</v>
      </c>
      <c r="S568" s="8">
        <v>9550</v>
      </c>
      <c r="T568" s="9">
        <v>4</v>
      </c>
      <c r="U568" s="9">
        <f t="shared" si="92"/>
        <v>9545</v>
      </c>
      <c r="V568" s="9">
        <f>COUNTIF(B:B,B568)</f>
        <v>50</v>
      </c>
      <c r="W568" s="7">
        <f t="shared" si="103"/>
        <v>9.4307999999999996</v>
      </c>
      <c r="X568" s="7">
        <f>BL568-W568-6</f>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0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23</v>
      </c>
      <c r="CZ568" s="33" t="s">
        <v>85</v>
      </c>
    </row>
    <row r="569" spans="1:104" x14ac:dyDescent="0.25">
      <c r="A569">
        <v>568</v>
      </c>
      <c r="B569">
        <v>38</v>
      </c>
      <c r="C569" s="24" t="s">
        <v>328</v>
      </c>
      <c r="D569" s="12">
        <v>6.41</v>
      </c>
      <c r="E569" s="13">
        <v>0.2</v>
      </c>
      <c r="F569" s="7">
        <f t="shared" si="99"/>
        <v>32.049999999999997</v>
      </c>
      <c r="G569" s="7">
        <f t="shared" si="89"/>
        <v>6.21</v>
      </c>
      <c r="H569" s="15">
        <f t="shared" si="90"/>
        <v>6.61</v>
      </c>
      <c r="I569" s="11">
        <f>IFERROR(F569/SQRT(F569^2+U569), "X")</f>
        <v>0.30538767488256086</v>
      </c>
      <c r="J569" s="32">
        <f>IFERROR(SQRT((1-I569^2)/U569), "X")</f>
        <v>9.5284765953997149E-3</v>
      </c>
      <c r="K569" s="32">
        <f t="shared" si="91"/>
        <v>104.94857073824302</v>
      </c>
      <c r="L569" s="8">
        <v>0</v>
      </c>
      <c r="M569" s="9">
        <v>1</v>
      </c>
      <c r="N569" s="8">
        <v>0</v>
      </c>
      <c r="O569" s="9">
        <v>0</v>
      </c>
      <c r="P569" s="9">
        <v>0</v>
      </c>
      <c r="Q569" s="9">
        <v>1</v>
      </c>
      <c r="R569" s="9">
        <v>0</v>
      </c>
      <c r="S569" s="8">
        <v>10001</v>
      </c>
      <c r="T569" s="9">
        <v>13</v>
      </c>
      <c r="U569" s="9">
        <f t="shared" si="92"/>
        <v>9987</v>
      </c>
      <c r="V569" s="9">
        <f>COUNTIF(B:B,B569)</f>
        <v>50</v>
      </c>
      <c r="W569" s="7">
        <f t="shared" si="103"/>
        <v>9.4307999999999996</v>
      </c>
      <c r="X569" s="7">
        <f>BL569-W569-6</f>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0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23</v>
      </c>
      <c r="CZ569" s="33" t="s">
        <v>85</v>
      </c>
    </row>
    <row r="570" spans="1:104" x14ac:dyDescent="0.25">
      <c r="A570">
        <v>569</v>
      </c>
      <c r="B570">
        <v>38</v>
      </c>
      <c r="C570" s="24" t="s">
        <v>328</v>
      </c>
      <c r="D570" s="12">
        <v>10.27</v>
      </c>
      <c r="E570" s="13">
        <v>0.2</v>
      </c>
      <c r="F570" s="7">
        <f t="shared" si="99"/>
        <v>51.349999999999994</v>
      </c>
      <c r="G570" s="7">
        <f t="shared" si="89"/>
        <v>10.07</v>
      </c>
      <c r="H570" s="15">
        <f t="shared" si="90"/>
        <v>10.469999999999999</v>
      </c>
      <c r="I570" s="11">
        <f>IFERROR(F570/SQRT(F570^2+U570), "X")</f>
        <v>0.46541974434467898</v>
      </c>
      <c r="J570" s="32">
        <f>IFERROR(SQRT((1-I570^2)/U570), "X")</f>
        <v>9.0636756444922879E-3</v>
      </c>
      <c r="K570" s="32">
        <f t="shared" si="91"/>
        <v>110.3305148179777</v>
      </c>
      <c r="L570" s="8">
        <v>0</v>
      </c>
      <c r="M570" s="9">
        <v>1</v>
      </c>
      <c r="N570" s="8">
        <v>0</v>
      </c>
      <c r="O570" s="9">
        <v>0</v>
      </c>
      <c r="P570" s="9">
        <v>0</v>
      </c>
      <c r="Q570" s="9">
        <v>1</v>
      </c>
      <c r="R570" s="9">
        <v>0</v>
      </c>
      <c r="S570" s="8">
        <v>9550</v>
      </c>
      <c r="T570" s="9">
        <v>13</v>
      </c>
      <c r="U570" s="9">
        <f t="shared" si="92"/>
        <v>9536</v>
      </c>
      <c r="V570" s="9">
        <f>COUNTIF(B:B,B570)</f>
        <v>50</v>
      </c>
      <c r="W570" s="7">
        <f t="shared" si="103"/>
        <v>9.4307999999999996</v>
      </c>
      <c r="X570" s="7">
        <f>BL570-W570-6</f>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0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23</v>
      </c>
      <c r="CZ570" s="33" t="s">
        <v>85</v>
      </c>
    </row>
    <row r="571" spans="1:104" x14ac:dyDescent="0.25">
      <c r="A571">
        <v>570</v>
      </c>
      <c r="B571">
        <v>38</v>
      </c>
      <c r="C571" s="24" t="s">
        <v>328</v>
      </c>
      <c r="D571" s="12">
        <v>6.91</v>
      </c>
      <c r="E571" s="13">
        <v>0.3</v>
      </c>
      <c r="F571" s="7">
        <f t="shared" si="99"/>
        <v>23.033333333333335</v>
      </c>
      <c r="G571" s="7">
        <f t="shared" si="89"/>
        <v>6.61</v>
      </c>
      <c r="H571" s="15">
        <f t="shared" si="90"/>
        <v>7.21</v>
      </c>
      <c r="I571" s="11">
        <f>IFERROR(F571/SQRT(F571^2+U571), "X")</f>
        <v>0.22459486425879843</v>
      </c>
      <c r="J571" s="32">
        <f>IFERROR(SQRT((1-I571^2)/U571), "X")</f>
        <v>9.7508624135513068E-3</v>
      </c>
      <c r="K571" s="32">
        <f t="shared" si="91"/>
        <v>102.55503129756454</v>
      </c>
      <c r="L571" s="8">
        <v>0</v>
      </c>
      <c r="M571" s="9">
        <v>1</v>
      </c>
      <c r="N571" s="8">
        <v>0</v>
      </c>
      <c r="O571" s="9">
        <v>0</v>
      </c>
      <c r="P571" s="9">
        <v>0</v>
      </c>
      <c r="Q571" s="9">
        <v>1</v>
      </c>
      <c r="R571" s="9">
        <v>0</v>
      </c>
      <c r="S571" s="8">
        <v>10001</v>
      </c>
      <c r="T571" s="9">
        <v>13</v>
      </c>
      <c r="U571" s="9">
        <f t="shared" si="92"/>
        <v>9987</v>
      </c>
      <c r="V571" s="9">
        <f>COUNTIF(B:B,B571)</f>
        <v>50</v>
      </c>
      <c r="W571" s="7">
        <f t="shared" si="103"/>
        <v>9.4307999999999996</v>
      </c>
      <c r="X571" s="7">
        <f>BL571-W571-6</f>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0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23</v>
      </c>
      <c r="CZ571" s="33" t="s">
        <v>85</v>
      </c>
    </row>
    <row r="572" spans="1:104" x14ac:dyDescent="0.25">
      <c r="A572">
        <v>571</v>
      </c>
      <c r="B572">
        <v>38</v>
      </c>
      <c r="C572" s="24" t="s">
        <v>328</v>
      </c>
      <c r="D572" s="12">
        <v>10.32</v>
      </c>
      <c r="E572" s="13">
        <v>0.2</v>
      </c>
      <c r="F572" s="7">
        <f t="shared" si="99"/>
        <v>51.6</v>
      </c>
      <c r="G572" s="7">
        <f t="shared" si="89"/>
        <v>10.120000000000001</v>
      </c>
      <c r="H572" s="15">
        <f t="shared" si="90"/>
        <v>10.52</v>
      </c>
      <c r="I572" s="11">
        <f>IFERROR(F572/SQRT(F572^2+U572), "X")</f>
        <v>0.46719202238124941</v>
      </c>
      <c r="J572" s="32">
        <f>IFERROR(SQRT((1-I572^2)/U572), "X")</f>
        <v>9.0541089608769266E-3</v>
      </c>
      <c r="K572" s="32">
        <f t="shared" si="91"/>
        <v>110.44709140579484</v>
      </c>
      <c r="L572" s="8">
        <v>0</v>
      </c>
      <c r="M572" s="9">
        <v>1</v>
      </c>
      <c r="N572" s="8">
        <v>0</v>
      </c>
      <c r="O572" s="9">
        <v>0</v>
      </c>
      <c r="P572" s="9">
        <v>0</v>
      </c>
      <c r="Q572" s="9">
        <v>1</v>
      </c>
      <c r="R572" s="9">
        <v>0</v>
      </c>
      <c r="S572" s="8">
        <v>9550</v>
      </c>
      <c r="T572" s="9">
        <v>13</v>
      </c>
      <c r="U572" s="9">
        <f t="shared" si="92"/>
        <v>9536</v>
      </c>
      <c r="V572" s="9">
        <f>COUNTIF(B:B,B572)</f>
        <v>50</v>
      </c>
      <c r="W572" s="7">
        <f t="shared" si="103"/>
        <v>9.4307999999999996</v>
      </c>
      <c r="X572" s="7">
        <f>BL572-W572-6</f>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0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23</v>
      </c>
      <c r="CZ572" s="33" t="s">
        <v>85</v>
      </c>
    </row>
    <row r="573" spans="1:104" x14ac:dyDescent="0.25">
      <c r="A573">
        <v>572</v>
      </c>
      <c r="B573">
        <v>38</v>
      </c>
      <c r="C573" s="24" t="s">
        <v>328</v>
      </c>
      <c r="D573" s="12">
        <v>5.14</v>
      </c>
      <c r="E573" s="13">
        <v>0.8</v>
      </c>
      <c r="F573" s="7">
        <f t="shared" si="99"/>
        <v>6.4249999999999989</v>
      </c>
      <c r="G573" s="7">
        <f t="shared" si="89"/>
        <v>4.34</v>
      </c>
      <c r="H573" s="15">
        <f t="shared" si="90"/>
        <v>5.9399999999999995</v>
      </c>
      <c r="I573" s="11">
        <f>IFERROR(F573/SQRT(F573^2+U573), "X")</f>
        <v>0.15383847057732292</v>
      </c>
      <c r="J573" s="32">
        <f>IFERROR(SQRT((1-I573^2)/U573), "X")</f>
        <v>2.3943730829155321E-2</v>
      </c>
      <c r="K573" s="32">
        <f t="shared" si="91"/>
        <v>41.76458577551081</v>
      </c>
      <c r="L573" s="8">
        <v>0</v>
      </c>
      <c r="M573" s="9">
        <v>1</v>
      </c>
      <c r="N573" s="8">
        <v>0</v>
      </c>
      <c r="O573" s="9">
        <v>0</v>
      </c>
      <c r="P573" s="9">
        <v>0</v>
      </c>
      <c r="Q573" s="9">
        <v>1</v>
      </c>
      <c r="R573" s="9">
        <v>0</v>
      </c>
      <c r="S573" s="8">
        <v>1717</v>
      </c>
      <c r="T573" s="9">
        <v>13</v>
      </c>
      <c r="U573" s="9">
        <f t="shared" si="92"/>
        <v>1703</v>
      </c>
      <c r="V573" s="9">
        <f>COUNTIF(B:B,B573)</f>
        <v>50</v>
      </c>
      <c r="W573" s="7">
        <f t="shared" si="103"/>
        <v>9.4307999999999996</v>
      </c>
      <c r="X573" s="7">
        <f>BL573-W573-6</f>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0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23</v>
      </c>
      <c r="CZ573" s="33" t="s">
        <v>85</v>
      </c>
    </row>
    <row r="574" spans="1:104" x14ac:dyDescent="0.25">
      <c r="A574">
        <v>573</v>
      </c>
      <c r="B574">
        <v>38</v>
      </c>
      <c r="C574" s="24" t="s">
        <v>328</v>
      </c>
      <c r="D574" s="12">
        <v>7.63</v>
      </c>
      <c r="E574" s="13">
        <v>1.5</v>
      </c>
      <c r="F574" s="7">
        <f t="shared" si="99"/>
        <v>5.0866666666666669</v>
      </c>
      <c r="G574" s="7">
        <f t="shared" si="89"/>
        <v>6.13</v>
      </c>
      <c r="H574" s="15">
        <f t="shared" si="90"/>
        <v>9.129999999999999</v>
      </c>
      <c r="I574" s="11">
        <f>IFERROR(F574/SQRT(F574^2+U574), "X")</f>
        <v>0.21215187684075204</v>
      </c>
      <c r="J574" s="32">
        <f>IFERROR(SQRT((1-I574^2)/U574), "X")</f>
        <v>4.1707446298968283E-2</v>
      </c>
      <c r="K574" s="32">
        <f t="shared" si="91"/>
        <v>23.976533898330214</v>
      </c>
      <c r="L574" s="8">
        <v>0</v>
      </c>
      <c r="M574" s="9">
        <v>1</v>
      </c>
      <c r="N574" s="8">
        <v>0</v>
      </c>
      <c r="O574" s="9">
        <v>0</v>
      </c>
      <c r="P574" s="9">
        <v>0</v>
      </c>
      <c r="Q574" s="9">
        <v>1</v>
      </c>
      <c r="R574" s="9">
        <v>0</v>
      </c>
      <c r="S574" s="8">
        <v>563</v>
      </c>
      <c r="T574" s="9">
        <v>13</v>
      </c>
      <c r="U574" s="9">
        <f t="shared" si="92"/>
        <v>549</v>
      </c>
      <c r="V574" s="9">
        <f>COUNTIF(B:B,B574)</f>
        <v>50</v>
      </c>
      <c r="W574" s="7">
        <f t="shared" si="103"/>
        <v>9.4307999999999996</v>
      </c>
      <c r="X574" s="7">
        <f>BL574-W574-6</f>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0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23</v>
      </c>
      <c r="CZ574" s="33" t="s">
        <v>85</v>
      </c>
    </row>
    <row r="575" spans="1:104" x14ac:dyDescent="0.25">
      <c r="A575">
        <v>574</v>
      </c>
      <c r="B575">
        <v>38</v>
      </c>
      <c r="C575" s="24" t="s">
        <v>328</v>
      </c>
      <c r="D575" s="12">
        <v>5.52</v>
      </c>
      <c r="E575" s="13">
        <v>2.2000000000000002</v>
      </c>
      <c r="F575" s="7">
        <f t="shared" si="99"/>
        <v>2.5090909090909088</v>
      </c>
      <c r="G575" s="7">
        <f t="shared" si="89"/>
        <v>3.3199999999999994</v>
      </c>
      <c r="H575" s="15">
        <f t="shared" si="90"/>
        <v>7.72</v>
      </c>
      <c r="I575" s="11">
        <f>IFERROR(F575/SQRT(F575^2+U575), "X")</f>
        <v>6.0688697608351397E-2</v>
      </c>
      <c r="J575" s="32">
        <f>IFERROR(SQRT((1-I575^2)/U575), "X")</f>
        <v>2.4187524409125558E-2</v>
      </c>
      <c r="K575" s="32">
        <f t="shared" si="91"/>
        <v>41.34362752819451</v>
      </c>
      <c r="L575" s="8">
        <v>0</v>
      </c>
      <c r="M575" s="9">
        <v>1</v>
      </c>
      <c r="N575" s="8">
        <v>0</v>
      </c>
      <c r="O575" s="9">
        <v>0</v>
      </c>
      <c r="P575" s="9">
        <v>0</v>
      </c>
      <c r="Q575" s="9">
        <v>1</v>
      </c>
      <c r="R575" s="9">
        <v>0</v>
      </c>
      <c r="S575" s="8">
        <v>1717</v>
      </c>
      <c r="T575" s="9">
        <v>13</v>
      </c>
      <c r="U575" s="9">
        <f t="shared" si="92"/>
        <v>1703</v>
      </c>
      <c r="V575" s="9">
        <f>COUNTIF(B:B,B575)</f>
        <v>50</v>
      </c>
      <c r="W575" s="7">
        <f t="shared" si="103"/>
        <v>9.4307999999999996</v>
      </c>
      <c r="X575" s="7">
        <f>BL575-W575-6</f>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0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23</v>
      </c>
      <c r="CZ575" s="33" t="s">
        <v>85</v>
      </c>
    </row>
    <row r="576" spans="1:104" x14ac:dyDescent="0.25">
      <c r="A576">
        <v>575</v>
      </c>
      <c r="B576">
        <v>38</v>
      </c>
      <c r="C576" s="24" t="s">
        <v>328</v>
      </c>
      <c r="D576" s="12">
        <v>7.84</v>
      </c>
      <c r="E576" s="13">
        <v>6.6</v>
      </c>
      <c r="F576" s="7">
        <f t="shared" ref="F576:F607" si="105">D576/E576</f>
        <v>1.187878787878788</v>
      </c>
      <c r="G576" s="7">
        <f t="shared" si="89"/>
        <v>1.2400000000000002</v>
      </c>
      <c r="H576" s="15">
        <f t="shared" si="90"/>
        <v>14.44</v>
      </c>
      <c r="I576" s="11">
        <f>IFERROR(F576/SQRT(F576^2+U576), "X")</f>
        <v>5.0632404551922874E-2</v>
      </c>
      <c r="J576" s="32">
        <f>IFERROR(SQRT((1-I576^2)/U576), "X")</f>
        <v>4.2624218117690169E-2</v>
      </c>
      <c r="K576" s="32">
        <f t="shared" si="91"/>
        <v>23.460840905958431</v>
      </c>
      <c r="L576" s="8">
        <v>0</v>
      </c>
      <c r="M576" s="9">
        <v>1</v>
      </c>
      <c r="N576" s="8">
        <v>0</v>
      </c>
      <c r="O576" s="9">
        <v>0</v>
      </c>
      <c r="P576" s="9">
        <v>0</v>
      </c>
      <c r="Q576" s="9">
        <v>1</v>
      </c>
      <c r="R576" s="9">
        <v>0</v>
      </c>
      <c r="S576" s="8">
        <v>563</v>
      </c>
      <c r="T576" s="9">
        <v>13</v>
      </c>
      <c r="U576" s="9">
        <f t="shared" si="92"/>
        <v>549</v>
      </c>
      <c r="V576" s="9">
        <f>COUNTIF(B:B,B576)</f>
        <v>50</v>
      </c>
      <c r="W576" s="7">
        <f t="shared" si="103"/>
        <v>9.4307999999999996</v>
      </c>
      <c r="X576" s="7">
        <f>BL576-W576-6</f>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0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23</v>
      </c>
      <c r="CZ576" s="33" t="s">
        <v>85</v>
      </c>
    </row>
    <row r="577" spans="1:104" x14ac:dyDescent="0.25">
      <c r="A577">
        <v>576</v>
      </c>
      <c r="B577">
        <v>38</v>
      </c>
      <c r="C577" s="24" t="s">
        <v>328</v>
      </c>
      <c r="D577" s="12">
        <v>10.7</v>
      </c>
      <c r="E577" s="13">
        <v>0.7</v>
      </c>
      <c r="F577" s="7">
        <f t="shared" si="105"/>
        <v>15.285714285714286</v>
      </c>
      <c r="G577" s="7">
        <f t="shared" si="89"/>
        <v>10</v>
      </c>
      <c r="H577" s="15">
        <f t="shared" si="90"/>
        <v>11.399999999999999</v>
      </c>
      <c r="I577" s="11">
        <f>IFERROR(F577/SQRT(F577^2+U577), "X")</f>
        <v>0.26231557764971181</v>
      </c>
      <c r="J577" s="32">
        <f>IFERROR(SQRT((1-I577^2)/U577), "X")</f>
        <v>1.7160832182691425E-2</v>
      </c>
      <c r="K577" s="32">
        <f t="shared" si="91"/>
        <v>58.272232334315888</v>
      </c>
      <c r="L577" s="8">
        <v>0</v>
      </c>
      <c r="M577" s="9">
        <v>1</v>
      </c>
      <c r="N577" s="8">
        <v>0</v>
      </c>
      <c r="O577" s="9">
        <v>0</v>
      </c>
      <c r="P577" s="9">
        <v>0</v>
      </c>
      <c r="Q577" s="9">
        <v>1</v>
      </c>
      <c r="R577" s="9">
        <v>0</v>
      </c>
      <c r="S577" s="8">
        <v>3169</v>
      </c>
      <c r="T577" s="9">
        <v>6</v>
      </c>
      <c r="U577" s="9">
        <f t="shared" si="92"/>
        <v>3162</v>
      </c>
      <c r="V577" s="9">
        <f>COUNTIF(B:B,B577)</f>
        <v>50</v>
      </c>
      <c r="W577" s="7">
        <f t="shared" si="103"/>
        <v>9.4307999999999996</v>
      </c>
      <c r="X577" s="7">
        <f>BL577-W577-6</f>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0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23</v>
      </c>
      <c r="CZ577" s="33" t="s">
        <v>85</v>
      </c>
    </row>
    <row r="578" spans="1:104" x14ac:dyDescent="0.25">
      <c r="A578">
        <v>577</v>
      </c>
      <c r="B578">
        <v>38</v>
      </c>
      <c r="C578" s="24" t="s">
        <v>328</v>
      </c>
      <c r="D578" s="12">
        <v>6.1</v>
      </c>
      <c r="E578" s="13">
        <v>0.6</v>
      </c>
      <c r="F578" s="7">
        <f t="shared" si="105"/>
        <v>10.166666666666666</v>
      </c>
      <c r="G578" s="7">
        <f t="shared" ref="G578:G641" si="106">D578-E578</f>
        <v>5.5</v>
      </c>
      <c r="H578" s="15">
        <f t="shared" ref="H578:H641" si="107">D578+E578</f>
        <v>6.6999999999999993</v>
      </c>
      <c r="I578" s="11">
        <f>IFERROR(F578/SQRT(F578^2+U578), "X")</f>
        <v>0.22306045616761169</v>
      </c>
      <c r="J578" s="32">
        <f>IFERROR(SQRT((1-I578^2)/U578), "X")</f>
        <v>2.1940372737797871E-2</v>
      </c>
      <c r="K578" s="32">
        <f t="shared" ref="K578:K641" si="108">IFERROR(1/J578, "X")</f>
        <v>45.578077088783715</v>
      </c>
      <c r="L578" s="8">
        <v>0</v>
      </c>
      <c r="M578" s="9">
        <v>1</v>
      </c>
      <c r="N578" s="8">
        <v>0</v>
      </c>
      <c r="O578" s="9">
        <v>0</v>
      </c>
      <c r="P578" s="9">
        <v>0</v>
      </c>
      <c r="Q578" s="9">
        <v>1</v>
      </c>
      <c r="R578" s="9">
        <v>0</v>
      </c>
      <c r="S578" s="8">
        <v>1981</v>
      </c>
      <c r="T578" s="9">
        <v>6</v>
      </c>
      <c r="U578" s="9">
        <f t="shared" ref="U578:U641" si="109">S578-T578-1</f>
        <v>1974</v>
      </c>
      <c r="V578" s="9">
        <f>COUNTIF(B:B,B578)</f>
        <v>50</v>
      </c>
      <c r="W578" s="7">
        <f t="shared" si="103"/>
        <v>9.4307999999999996</v>
      </c>
      <c r="X578" s="7">
        <f>BL578-W578-6</f>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0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23</v>
      </c>
      <c r="CZ578" s="33" t="s">
        <v>85</v>
      </c>
    </row>
    <row r="579" spans="1:104" x14ac:dyDescent="0.25">
      <c r="A579">
        <v>578</v>
      </c>
      <c r="B579">
        <v>38</v>
      </c>
      <c r="C579" s="24" t="s">
        <v>328</v>
      </c>
      <c r="D579" s="12">
        <v>10.7</v>
      </c>
      <c r="E579" s="13">
        <v>0.7</v>
      </c>
      <c r="F579" s="7">
        <f t="shared" si="105"/>
        <v>15.285714285714286</v>
      </c>
      <c r="G579" s="7">
        <f t="shared" si="106"/>
        <v>10</v>
      </c>
      <c r="H579" s="15">
        <f t="shared" si="107"/>
        <v>11.399999999999999</v>
      </c>
      <c r="I579" s="11">
        <f>IFERROR(F579/SQRT(F579^2+U579), "X")</f>
        <v>0.26231557764971181</v>
      </c>
      <c r="J579" s="32">
        <f>IFERROR(SQRT((1-I579^2)/U579), "X")</f>
        <v>1.7160832182691425E-2</v>
      </c>
      <c r="K579" s="32">
        <f t="shared" si="108"/>
        <v>58.272232334315888</v>
      </c>
      <c r="L579" s="8">
        <v>0</v>
      </c>
      <c r="M579" s="9">
        <v>1</v>
      </c>
      <c r="N579" s="8">
        <v>0</v>
      </c>
      <c r="O579" s="9">
        <v>0</v>
      </c>
      <c r="P579" s="9">
        <v>0</v>
      </c>
      <c r="Q579" s="9">
        <v>1</v>
      </c>
      <c r="R579" s="9">
        <v>0</v>
      </c>
      <c r="S579" s="8">
        <v>3169</v>
      </c>
      <c r="T579" s="9">
        <v>6</v>
      </c>
      <c r="U579" s="9">
        <f t="shared" si="109"/>
        <v>3162</v>
      </c>
      <c r="V579" s="9">
        <f>COUNTIF(B:B,B579)</f>
        <v>50</v>
      </c>
      <c r="W579" s="7">
        <f t="shared" si="103"/>
        <v>9.4307999999999996</v>
      </c>
      <c r="X579" s="7">
        <f>BL579-W579-6</f>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0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23</v>
      </c>
      <c r="CZ579" s="33" t="s">
        <v>85</v>
      </c>
    </row>
    <row r="580" spans="1:104" x14ac:dyDescent="0.25">
      <c r="A580">
        <v>579</v>
      </c>
      <c r="B580">
        <v>38</v>
      </c>
      <c r="C580" s="24" t="s">
        <v>328</v>
      </c>
      <c r="D580" s="12">
        <v>6.1</v>
      </c>
      <c r="E580" s="13">
        <v>0.6</v>
      </c>
      <c r="F580" s="7">
        <f t="shared" si="105"/>
        <v>10.166666666666666</v>
      </c>
      <c r="G580" s="7">
        <f t="shared" si="106"/>
        <v>5.5</v>
      </c>
      <c r="H580" s="15">
        <f t="shared" si="107"/>
        <v>6.6999999999999993</v>
      </c>
      <c r="I580" s="11">
        <f>IFERROR(F580/SQRT(F580^2+U580), "X")</f>
        <v>0.22306045616761169</v>
      </c>
      <c r="J580" s="32">
        <f>IFERROR(SQRT((1-I580^2)/U580), "X")</f>
        <v>2.1940372737797871E-2</v>
      </c>
      <c r="K580" s="32">
        <f t="shared" si="108"/>
        <v>45.578077088783715</v>
      </c>
      <c r="L580" s="8">
        <v>0</v>
      </c>
      <c r="M580" s="9">
        <v>1</v>
      </c>
      <c r="N580" s="8">
        <v>0</v>
      </c>
      <c r="O580" s="9">
        <v>0</v>
      </c>
      <c r="P580" s="9">
        <v>0</v>
      </c>
      <c r="Q580" s="9">
        <v>1</v>
      </c>
      <c r="R580" s="9">
        <v>0</v>
      </c>
      <c r="S580" s="8">
        <v>1981</v>
      </c>
      <c r="T580" s="9">
        <v>6</v>
      </c>
      <c r="U580" s="9">
        <f t="shared" si="109"/>
        <v>1974</v>
      </c>
      <c r="V580" s="9">
        <f>COUNTIF(B:B,B580)</f>
        <v>50</v>
      </c>
      <c r="W580" s="7">
        <f t="shared" si="103"/>
        <v>9.4307999999999996</v>
      </c>
      <c r="X580" s="7">
        <f>BL580-W580-6</f>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0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23</v>
      </c>
      <c r="CZ580" s="33" t="s">
        <v>85</v>
      </c>
    </row>
    <row r="581" spans="1:104" x14ac:dyDescent="0.25">
      <c r="A581">
        <v>580</v>
      </c>
      <c r="B581">
        <v>38</v>
      </c>
      <c r="C581" s="24" t="s">
        <v>328</v>
      </c>
      <c r="D581" s="12">
        <v>10.7</v>
      </c>
      <c r="E581" s="13">
        <v>0.7</v>
      </c>
      <c r="F581" s="7">
        <f t="shared" si="105"/>
        <v>15.285714285714286</v>
      </c>
      <c r="G581" s="7">
        <f t="shared" si="106"/>
        <v>10</v>
      </c>
      <c r="H581" s="15">
        <f t="shared" si="107"/>
        <v>11.399999999999999</v>
      </c>
      <c r="I581" s="11">
        <f>IFERROR(F581/SQRT(F581^2+U581), "X")</f>
        <v>0.26231557764971181</v>
      </c>
      <c r="J581" s="32">
        <f>IFERROR(SQRT((1-I581^2)/U581), "X")</f>
        <v>1.7160832182691425E-2</v>
      </c>
      <c r="K581" s="32">
        <f t="shared" si="108"/>
        <v>58.272232334315888</v>
      </c>
      <c r="L581" s="8">
        <v>0</v>
      </c>
      <c r="M581" s="9">
        <v>1</v>
      </c>
      <c r="N581" s="8">
        <v>0</v>
      </c>
      <c r="O581" s="9">
        <v>0</v>
      </c>
      <c r="P581" s="9">
        <v>0</v>
      </c>
      <c r="Q581" s="9">
        <v>1</v>
      </c>
      <c r="R581" s="9">
        <v>0</v>
      </c>
      <c r="S581" s="8">
        <v>3169</v>
      </c>
      <c r="T581" s="9">
        <v>6</v>
      </c>
      <c r="U581" s="9">
        <f t="shared" si="109"/>
        <v>3162</v>
      </c>
      <c r="V581" s="9">
        <f>COUNTIF(B:B,B581)</f>
        <v>50</v>
      </c>
      <c r="W581" s="7">
        <f t="shared" si="103"/>
        <v>9.4307999999999996</v>
      </c>
      <c r="X581" s="7">
        <f>BL581-W581-6</f>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0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23</v>
      </c>
      <c r="CZ581" s="33" t="s">
        <v>85</v>
      </c>
    </row>
    <row r="582" spans="1:104" x14ac:dyDescent="0.25">
      <c r="A582">
        <v>581</v>
      </c>
      <c r="B582">
        <v>38</v>
      </c>
      <c r="C582" s="24" t="s">
        <v>328</v>
      </c>
      <c r="D582" s="12">
        <v>6.1</v>
      </c>
      <c r="E582" s="13">
        <v>0.6</v>
      </c>
      <c r="F582" s="7">
        <f t="shared" si="105"/>
        <v>10.166666666666666</v>
      </c>
      <c r="G582" s="7">
        <f t="shared" si="106"/>
        <v>5.5</v>
      </c>
      <c r="H582" s="15">
        <f t="shared" si="107"/>
        <v>6.6999999999999993</v>
      </c>
      <c r="I582" s="11">
        <f>IFERROR(F582/SQRT(F582^2+U582), "X")</f>
        <v>0.22306045616761169</v>
      </c>
      <c r="J582" s="32">
        <f>IFERROR(SQRT((1-I582^2)/U582), "X")</f>
        <v>2.1940372737797871E-2</v>
      </c>
      <c r="K582" s="32">
        <f t="shared" si="108"/>
        <v>45.578077088783715</v>
      </c>
      <c r="L582" s="8">
        <v>0</v>
      </c>
      <c r="M582" s="9">
        <v>1</v>
      </c>
      <c r="N582" s="8">
        <v>0</v>
      </c>
      <c r="O582" s="9">
        <v>0</v>
      </c>
      <c r="P582" s="9">
        <v>0</v>
      </c>
      <c r="Q582" s="9">
        <v>1</v>
      </c>
      <c r="R582" s="9">
        <v>0</v>
      </c>
      <c r="S582" s="8">
        <v>1981</v>
      </c>
      <c r="T582" s="9">
        <v>6</v>
      </c>
      <c r="U582" s="9">
        <f t="shared" si="109"/>
        <v>1974</v>
      </c>
      <c r="V582" s="9">
        <f>COUNTIF(B:B,B582)</f>
        <v>50</v>
      </c>
      <c r="W582" s="7">
        <f t="shared" si="103"/>
        <v>9.4307999999999996</v>
      </c>
      <c r="X582" s="7">
        <f>BL582-W582-6</f>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0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23</v>
      </c>
      <c r="CZ582" s="33" t="s">
        <v>85</v>
      </c>
    </row>
    <row r="583" spans="1:104" x14ac:dyDescent="0.25">
      <c r="A583">
        <v>582</v>
      </c>
      <c r="B583">
        <v>38</v>
      </c>
      <c r="C583" s="24" t="s">
        <v>328</v>
      </c>
      <c r="D583" s="12">
        <v>10.6</v>
      </c>
      <c r="E583" s="13">
        <v>1.4</v>
      </c>
      <c r="F583" s="7">
        <f t="shared" si="105"/>
        <v>7.5714285714285721</v>
      </c>
      <c r="G583" s="7">
        <f t="shared" si="106"/>
        <v>9.1999999999999993</v>
      </c>
      <c r="H583" s="15">
        <f t="shared" si="107"/>
        <v>12</v>
      </c>
      <c r="I583" s="11">
        <f>IFERROR(F583/SQRT(F583^2+U583), "X")</f>
        <v>0.13344285198072434</v>
      </c>
      <c r="J583" s="32">
        <f>IFERROR(SQRT((1-I583^2)/U583), "X")</f>
        <v>1.7624527620095667E-2</v>
      </c>
      <c r="K583" s="32">
        <f t="shared" si="108"/>
        <v>56.739109356882267</v>
      </c>
      <c r="L583" s="8">
        <v>0</v>
      </c>
      <c r="M583" s="9">
        <v>1</v>
      </c>
      <c r="N583" s="8">
        <v>0</v>
      </c>
      <c r="O583" s="9">
        <v>0</v>
      </c>
      <c r="P583" s="9">
        <v>0</v>
      </c>
      <c r="Q583" s="9">
        <v>1</v>
      </c>
      <c r="R583" s="9">
        <v>0</v>
      </c>
      <c r="S583" s="8">
        <v>3169</v>
      </c>
      <c r="T583" s="9">
        <v>6</v>
      </c>
      <c r="U583" s="9">
        <f t="shared" si="109"/>
        <v>3162</v>
      </c>
      <c r="V583" s="9">
        <f>COUNTIF(B:B,B583)</f>
        <v>50</v>
      </c>
      <c r="W583" s="7">
        <f t="shared" si="103"/>
        <v>9.4307999999999996</v>
      </c>
      <c r="X583" s="7">
        <f>BL583-W583-6</f>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0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23</v>
      </c>
      <c r="CZ583" s="33" t="s">
        <v>85</v>
      </c>
    </row>
    <row r="584" spans="1:104" x14ac:dyDescent="0.25">
      <c r="A584">
        <v>583</v>
      </c>
      <c r="B584">
        <v>38</v>
      </c>
      <c r="C584" s="24" t="s">
        <v>328</v>
      </c>
      <c r="D584" s="12">
        <v>8.9</v>
      </c>
      <c r="E584" s="13">
        <v>0.9</v>
      </c>
      <c r="F584" s="7">
        <f t="shared" si="105"/>
        <v>9.8888888888888893</v>
      </c>
      <c r="G584" s="7">
        <f t="shared" si="106"/>
        <v>8</v>
      </c>
      <c r="H584" s="15">
        <f t="shared" si="107"/>
        <v>9.8000000000000007</v>
      </c>
      <c r="I584" s="11">
        <f>IFERROR(F584/SQRT(F584^2+U584), "X")</f>
        <v>0.21725742008147989</v>
      </c>
      <c r="J584" s="32">
        <f>IFERROR(SQRT((1-I584^2)/U584), "X")</f>
        <v>2.1969851468913698E-2</v>
      </c>
      <c r="K584" s="32">
        <f t="shared" si="108"/>
        <v>45.516921287108055</v>
      </c>
      <c r="L584" s="8">
        <v>0</v>
      </c>
      <c r="M584" s="9">
        <v>1</v>
      </c>
      <c r="N584" s="8">
        <v>0</v>
      </c>
      <c r="O584" s="9">
        <v>0</v>
      </c>
      <c r="P584" s="9">
        <v>0</v>
      </c>
      <c r="Q584" s="9">
        <v>1</v>
      </c>
      <c r="R584" s="9">
        <v>0</v>
      </c>
      <c r="S584" s="8">
        <v>1981</v>
      </c>
      <c r="T584" s="9">
        <v>6</v>
      </c>
      <c r="U584" s="9">
        <f t="shared" si="109"/>
        <v>1974</v>
      </c>
      <c r="V584" s="9">
        <f>COUNTIF(B:B,B584)</f>
        <v>50</v>
      </c>
      <c r="W584" s="7">
        <f t="shared" si="103"/>
        <v>9.4307999999999996</v>
      </c>
      <c r="X584" s="7">
        <f>BL584-W584-6</f>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0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23</v>
      </c>
      <c r="CZ584" s="33" t="s">
        <v>85</v>
      </c>
    </row>
    <row r="585" spans="1:104" x14ac:dyDescent="0.25">
      <c r="A585">
        <v>584</v>
      </c>
      <c r="B585">
        <v>38</v>
      </c>
      <c r="C585" s="24" t="s">
        <v>328</v>
      </c>
      <c r="D585" s="12">
        <v>10</v>
      </c>
      <c r="E585" s="13">
        <v>0.8</v>
      </c>
      <c r="F585" s="7">
        <f t="shared" si="105"/>
        <v>12.5</v>
      </c>
      <c r="G585" s="7">
        <f t="shared" si="106"/>
        <v>9.1999999999999993</v>
      </c>
      <c r="H585" s="15">
        <f t="shared" si="107"/>
        <v>10.8</v>
      </c>
      <c r="I585" s="11">
        <f>IFERROR(F585/SQRT(F585^2+U585), "X")</f>
        <v>0.21699786527230083</v>
      </c>
      <c r="J585" s="32">
        <f>IFERROR(SQRT((1-I585^2)/U585), "X")</f>
        <v>1.7359829221784067E-2</v>
      </c>
      <c r="K585" s="32">
        <f t="shared" si="108"/>
        <v>57.604253315184984</v>
      </c>
      <c r="L585" s="8">
        <v>0</v>
      </c>
      <c r="M585" s="9">
        <v>1</v>
      </c>
      <c r="N585" s="8">
        <v>0</v>
      </c>
      <c r="O585" s="9">
        <v>0</v>
      </c>
      <c r="P585" s="9">
        <v>0</v>
      </c>
      <c r="Q585" s="9">
        <v>1</v>
      </c>
      <c r="R585" s="9">
        <v>0</v>
      </c>
      <c r="S585" s="8">
        <v>3169</v>
      </c>
      <c r="T585" s="9">
        <v>6</v>
      </c>
      <c r="U585" s="9">
        <f t="shared" si="109"/>
        <v>3162</v>
      </c>
      <c r="V585" s="9">
        <f>COUNTIF(B:B,B585)</f>
        <v>50</v>
      </c>
      <c r="W585" s="7">
        <f t="shared" si="103"/>
        <v>9.4307999999999996</v>
      </c>
      <c r="X585" s="7">
        <f>BL585-W585-6</f>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0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23</v>
      </c>
      <c r="CZ585" s="33" t="s">
        <v>85</v>
      </c>
    </row>
    <row r="586" spans="1:104" x14ac:dyDescent="0.25">
      <c r="A586">
        <v>585</v>
      </c>
      <c r="B586">
        <v>38</v>
      </c>
      <c r="C586" s="24" t="s">
        <v>328</v>
      </c>
      <c r="D586" s="12">
        <v>5.0999999999999996</v>
      </c>
      <c r="E586" s="13">
        <v>0.6</v>
      </c>
      <c r="F586" s="7">
        <f t="shared" si="105"/>
        <v>8.5</v>
      </c>
      <c r="G586" s="7">
        <f t="shared" si="106"/>
        <v>4.5</v>
      </c>
      <c r="H586" s="15">
        <f t="shared" si="107"/>
        <v>5.6999999999999993</v>
      </c>
      <c r="I586" s="11">
        <f>IFERROR(F586/SQRT(F586^2+U586), "X")</f>
        <v>0.18790553781709984</v>
      </c>
      <c r="J586" s="32">
        <f>IFERROR(SQRT((1-I586^2)/U586), "X")</f>
        <v>2.2106533860835276E-2</v>
      </c>
      <c r="K586" s="32">
        <f t="shared" si="108"/>
        <v>45.235494912734183</v>
      </c>
      <c r="L586" s="8">
        <v>0</v>
      </c>
      <c r="M586" s="9">
        <v>1</v>
      </c>
      <c r="N586" s="8">
        <v>0</v>
      </c>
      <c r="O586" s="9">
        <v>0</v>
      </c>
      <c r="P586" s="9">
        <v>0</v>
      </c>
      <c r="Q586" s="9">
        <v>1</v>
      </c>
      <c r="R586" s="9">
        <v>0</v>
      </c>
      <c r="S586" s="8">
        <v>1981</v>
      </c>
      <c r="T586" s="9">
        <v>6</v>
      </c>
      <c r="U586" s="9">
        <f t="shared" si="109"/>
        <v>1974</v>
      </c>
      <c r="V586" s="9">
        <f>COUNTIF(B:B,B586)</f>
        <v>50</v>
      </c>
      <c r="W586" s="7">
        <f t="shared" si="103"/>
        <v>9.4307999999999996</v>
      </c>
      <c r="X586" s="7">
        <f>BL586-W586-6</f>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0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23</v>
      </c>
      <c r="CZ586" s="33" t="s">
        <v>85</v>
      </c>
    </row>
    <row r="587" spans="1:104" x14ac:dyDescent="0.25">
      <c r="A587">
        <v>586</v>
      </c>
      <c r="B587">
        <v>38</v>
      </c>
      <c r="C587" s="24" t="s">
        <v>328</v>
      </c>
      <c r="D587" s="12">
        <v>8.1</v>
      </c>
      <c r="E587" s="13">
        <v>0.9</v>
      </c>
      <c r="F587" s="7">
        <f t="shared" si="105"/>
        <v>9</v>
      </c>
      <c r="G587" s="7">
        <f t="shared" si="106"/>
        <v>7.1999999999999993</v>
      </c>
      <c r="H587" s="15">
        <f t="shared" si="107"/>
        <v>9</v>
      </c>
      <c r="I587" s="11">
        <f>IFERROR(F587/SQRT(F587^2+U587), "X")</f>
        <v>0.15804073293140256</v>
      </c>
      <c r="J587" s="32">
        <f>IFERROR(SQRT((1-I587^2)/U587), "X")</f>
        <v>1.7560081436822507E-2</v>
      </c>
      <c r="K587" s="32">
        <f t="shared" si="108"/>
        <v>56.947344099615393</v>
      </c>
      <c r="L587" s="8">
        <v>0</v>
      </c>
      <c r="M587" s="9">
        <v>1</v>
      </c>
      <c r="N587" s="8">
        <v>0</v>
      </c>
      <c r="O587" s="9">
        <v>0</v>
      </c>
      <c r="P587" s="9">
        <v>0</v>
      </c>
      <c r="Q587" s="9">
        <v>1</v>
      </c>
      <c r="R587" s="9">
        <v>0</v>
      </c>
      <c r="S587" s="8">
        <v>3169</v>
      </c>
      <c r="T587" s="9">
        <v>6</v>
      </c>
      <c r="U587" s="9">
        <f t="shared" si="109"/>
        <v>3162</v>
      </c>
      <c r="V587" s="9">
        <f>COUNTIF(B:B,B587)</f>
        <v>50</v>
      </c>
      <c r="W587" s="7">
        <f t="shared" si="103"/>
        <v>9.4307999999999996</v>
      </c>
      <c r="X587" s="7">
        <f>BL587-W587-6</f>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0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23</v>
      </c>
      <c r="CZ587" s="33" t="s">
        <v>85</v>
      </c>
    </row>
    <row r="588" spans="1:104" x14ac:dyDescent="0.25">
      <c r="A588">
        <v>587</v>
      </c>
      <c r="B588">
        <v>38</v>
      </c>
      <c r="C588" s="24" t="s">
        <v>328</v>
      </c>
      <c r="D588" s="12">
        <v>3.6</v>
      </c>
      <c r="E588" s="13">
        <v>0.7</v>
      </c>
      <c r="F588" s="7">
        <f t="shared" si="105"/>
        <v>5.1428571428571432</v>
      </c>
      <c r="G588" s="7">
        <f t="shared" si="106"/>
        <v>2.9000000000000004</v>
      </c>
      <c r="H588" s="15">
        <f t="shared" si="107"/>
        <v>4.3</v>
      </c>
      <c r="I588" s="11">
        <f>IFERROR(F588/SQRT(F588^2+U588), "X")</f>
        <v>0.11498487595858155</v>
      </c>
      <c r="J588" s="32">
        <f>IFERROR(SQRT((1-I588^2)/U588), "X")</f>
        <v>2.2358170325279741E-2</v>
      </c>
      <c r="K588" s="32">
        <f t="shared" si="108"/>
        <v>44.726379012746349</v>
      </c>
      <c r="L588" s="8">
        <v>0</v>
      </c>
      <c r="M588" s="9">
        <v>1</v>
      </c>
      <c r="N588" s="8">
        <v>0</v>
      </c>
      <c r="O588" s="9">
        <v>0</v>
      </c>
      <c r="P588" s="9">
        <v>0</v>
      </c>
      <c r="Q588" s="9">
        <v>1</v>
      </c>
      <c r="R588" s="9">
        <v>0</v>
      </c>
      <c r="S588" s="8">
        <v>1981</v>
      </c>
      <c r="T588" s="9">
        <v>6</v>
      </c>
      <c r="U588" s="9">
        <f t="shared" si="109"/>
        <v>1974</v>
      </c>
      <c r="V588" s="9">
        <f>COUNTIF(B:B,B588)</f>
        <v>50</v>
      </c>
      <c r="W588" s="7">
        <f t="shared" si="103"/>
        <v>9.4307999999999996</v>
      </c>
      <c r="X588" s="7">
        <f>BL588-W588-6</f>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0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23</v>
      </c>
      <c r="CZ588" s="33" t="s">
        <v>85</v>
      </c>
    </row>
    <row r="589" spans="1:104" x14ac:dyDescent="0.25">
      <c r="A589">
        <v>588</v>
      </c>
      <c r="B589">
        <v>38</v>
      </c>
      <c r="C589" s="24" t="s">
        <v>328</v>
      </c>
      <c r="D589" s="12">
        <v>7.1</v>
      </c>
      <c r="E589" s="13">
        <v>0.9</v>
      </c>
      <c r="F589" s="7">
        <f t="shared" si="105"/>
        <v>7.8888888888888884</v>
      </c>
      <c r="G589" s="7">
        <f t="shared" si="106"/>
        <v>6.1999999999999993</v>
      </c>
      <c r="H589" s="15">
        <f t="shared" si="107"/>
        <v>8</v>
      </c>
      <c r="I589" s="11">
        <f>IFERROR(F589/SQRT(F589^2+U589), "X")</f>
        <v>0.13893207571861219</v>
      </c>
      <c r="J589" s="32">
        <f>IFERROR(SQRT((1-I589^2)/U589), "X")</f>
        <v>1.7611108189683235E-2</v>
      </c>
      <c r="K589" s="32">
        <f t="shared" si="108"/>
        <v>56.782343804225228</v>
      </c>
      <c r="L589" s="8">
        <v>0</v>
      </c>
      <c r="M589" s="9">
        <v>1</v>
      </c>
      <c r="N589" s="8">
        <v>0</v>
      </c>
      <c r="O589" s="9">
        <v>0</v>
      </c>
      <c r="P589" s="9">
        <v>0</v>
      </c>
      <c r="Q589" s="9">
        <v>1</v>
      </c>
      <c r="R589" s="9">
        <v>0</v>
      </c>
      <c r="S589" s="8">
        <v>3169</v>
      </c>
      <c r="T589" s="9">
        <v>6</v>
      </c>
      <c r="U589" s="9">
        <f t="shared" si="109"/>
        <v>3162</v>
      </c>
      <c r="V589" s="9">
        <f>COUNTIF(B:B,B589)</f>
        <v>50</v>
      </c>
      <c r="W589" s="7">
        <f t="shared" si="103"/>
        <v>9.4307999999999996</v>
      </c>
      <c r="X589" s="7">
        <f>BL589-W589-6</f>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0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23</v>
      </c>
      <c r="CZ589" s="33" t="s">
        <v>85</v>
      </c>
    </row>
    <row r="590" spans="1:104" x14ac:dyDescent="0.25">
      <c r="A590">
        <v>589</v>
      </c>
      <c r="B590">
        <v>38</v>
      </c>
      <c r="C590" s="24" t="s">
        <v>328</v>
      </c>
      <c r="D590" s="12">
        <v>2.6</v>
      </c>
      <c r="E590" s="13">
        <v>0.7</v>
      </c>
      <c r="F590" s="7">
        <f t="shared" si="105"/>
        <v>3.7142857142857149</v>
      </c>
      <c r="G590" s="7">
        <f t="shared" si="106"/>
        <v>1.9000000000000001</v>
      </c>
      <c r="H590" s="15">
        <f t="shared" si="107"/>
        <v>3.3</v>
      </c>
      <c r="I590" s="11">
        <f>IFERROR(F590/SQRT(F590^2+U590), "X")</f>
        <v>8.3308518375353649E-2</v>
      </c>
      <c r="J590" s="32">
        <f>IFERROR(SQRT((1-I590^2)/U590), "X")</f>
        <v>2.2429216485672133E-2</v>
      </c>
      <c r="K590" s="32">
        <f t="shared" si="108"/>
        <v>44.584704982396673</v>
      </c>
      <c r="L590" s="8">
        <v>0</v>
      </c>
      <c r="M590" s="9">
        <v>1</v>
      </c>
      <c r="N590" s="8">
        <v>0</v>
      </c>
      <c r="O590" s="9">
        <v>0</v>
      </c>
      <c r="P590" s="9">
        <v>0</v>
      </c>
      <c r="Q590" s="9">
        <v>1</v>
      </c>
      <c r="R590" s="9">
        <v>0</v>
      </c>
      <c r="S590" s="8">
        <v>1981</v>
      </c>
      <c r="T590" s="9">
        <v>6</v>
      </c>
      <c r="U590" s="9">
        <f t="shared" si="109"/>
        <v>1974</v>
      </c>
      <c r="V590" s="9">
        <f>COUNTIF(B:B,B590)</f>
        <v>50</v>
      </c>
      <c r="W590" s="7">
        <f t="shared" si="103"/>
        <v>9.4307999999999996</v>
      </c>
      <c r="X590" s="7">
        <f>BL590-W590-6</f>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0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23</v>
      </c>
      <c r="CZ590" s="33" t="s">
        <v>85</v>
      </c>
    </row>
    <row r="591" spans="1:104" x14ac:dyDescent="0.25">
      <c r="A591">
        <v>590</v>
      </c>
      <c r="B591">
        <v>38</v>
      </c>
      <c r="C591" s="24" t="s">
        <v>328</v>
      </c>
      <c r="D591" s="12">
        <v>7.7</v>
      </c>
      <c r="E591" s="13">
        <v>1.3</v>
      </c>
      <c r="F591" s="7">
        <f t="shared" si="105"/>
        <v>5.9230769230769234</v>
      </c>
      <c r="G591" s="7">
        <f t="shared" si="106"/>
        <v>6.4</v>
      </c>
      <c r="H591" s="15">
        <f t="shared" si="107"/>
        <v>9</v>
      </c>
      <c r="I591" s="11">
        <f>IFERROR(F591/SQRT(F591^2+U591), "X")</f>
        <v>0.10475395483515031</v>
      </c>
      <c r="J591" s="32">
        <f>IFERROR(SQRT((1-I591^2)/U591), "X")</f>
        <v>1.7685732634505895E-2</v>
      </c>
      <c r="K591" s="32">
        <f t="shared" si="108"/>
        <v>56.542752322792765</v>
      </c>
      <c r="L591" s="8">
        <v>0</v>
      </c>
      <c r="M591" s="9">
        <v>1</v>
      </c>
      <c r="N591" s="8">
        <v>0</v>
      </c>
      <c r="O591" s="9">
        <v>0</v>
      </c>
      <c r="P591" s="9">
        <v>0</v>
      </c>
      <c r="Q591" s="9">
        <v>1</v>
      </c>
      <c r="R591" s="9">
        <v>0</v>
      </c>
      <c r="S591" s="8">
        <v>3169</v>
      </c>
      <c r="T591" s="9">
        <v>6</v>
      </c>
      <c r="U591" s="9">
        <f t="shared" si="109"/>
        <v>3162</v>
      </c>
      <c r="V591" s="9">
        <f>COUNTIF(B:B,B591)</f>
        <v>50</v>
      </c>
      <c r="W591" s="7">
        <f t="shared" si="103"/>
        <v>9.4307999999999996</v>
      </c>
      <c r="X591" s="7">
        <f>BL591-W591-6</f>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0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23</v>
      </c>
      <c r="CZ591" s="33" t="s">
        <v>85</v>
      </c>
    </row>
    <row r="592" spans="1:104" x14ac:dyDescent="0.25">
      <c r="A592">
        <v>591</v>
      </c>
      <c r="B592">
        <v>38</v>
      </c>
      <c r="C592" s="24" t="s">
        <v>328</v>
      </c>
      <c r="D592" s="12">
        <v>5.7</v>
      </c>
      <c r="E592" s="13">
        <v>0.9</v>
      </c>
      <c r="F592" s="7">
        <f t="shared" si="105"/>
        <v>6.333333333333333</v>
      </c>
      <c r="G592" s="7">
        <f t="shared" si="106"/>
        <v>4.8</v>
      </c>
      <c r="H592" s="15">
        <f t="shared" si="107"/>
        <v>6.6000000000000005</v>
      </c>
      <c r="I592" s="11">
        <f>IFERROR(F592/SQRT(F592^2+U592), "X")</f>
        <v>0.14112067126126332</v>
      </c>
      <c r="J592" s="32">
        <f>IFERROR(SQRT((1-I592^2)/U592), "X")</f>
        <v>2.2282211251778417E-2</v>
      </c>
      <c r="K592" s="32">
        <f t="shared" si="108"/>
        <v>44.878849262331926</v>
      </c>
      <c r="L592" s="8">
        <v>0</v>
      </c>
      <c r="M592" s="9">
        <v>1</v>
      </c>
      <c r="N592" s="8">
        <v>0</v>
      </c>
      <c r="O592" s="9">
        <v>0</v>
      </c>
      <c r="P592" s="9">
        <v>0</v>
      </c>
      <c r="Q592" s="9">
        <v>1</v>
      </c>
      <c r="R592" s="9">
        <v>0</v>
      </c>
      <c r="S592" s="8">
        <v>1981</v>
      </c>
      <c r="T592" s="9">
        <v>6</v>
      </c>
      <c r="U592" s="9">
        <f t="shared" si="109"/>
        <v>1974</v>
      </c>
      <c r="V592" s="9">
        <f>COUNTIF(B:B,B592)</f>
        <v>50</v>
      </c>
      <c r="W592" s="7">
        <f t="shared" si="103"/>
        <v>9.4307999999999996</v>
      </c>
      <c r="X592" s="7">
        <f>BL592-W592-6</f>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0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23</v>
      </c>
      <c r="CZ592" s="33" t="s">
        <v>85</v>
      </c>
    </row>
    <row r="593" spans="1:104" x14ac:dyDescent="0.25">
      <c r="A593">
        <v>592</v>
      </c>
      <c r="B593">
        <v>38</v>
      </c>
      <c r="C593" s="24" t="s">
        <v>328</v>
      </c>
      <c r="D593" s="12">
        <v>6.4</v>
      </c>
      <c r="E593" s="13">
        <v>0.2</v>
      </c>
      <c r="F593" s="7">
        <f t="shared" si="105"/>
        <v>32</v>
      </c>
      <c r="G593" s="7">
        <f t="shared" si="106"/>
        <v>6.2</v>
      </c>
      <c r="H593" s="15">
        <f t="shared" si="107"/>
        <v>6.6000000000000005</v>
      </c>
      <c r="I593" s="11">
        <f>IFERROR(F593/SQRT(F593^2+U593), "X")</f>
        <v>0.25757916462010488</v>
      </c>
      <c r="J593" s="32">
        <f>IFERROR(SQRT((1-I593^2)/U593), "X")</f>
        <v>8.0493488943782776E-3</v>
      </c>
      <c r="K593" s="32">
        <f t="shared" si="108"/>
        <v>124.23365083583433</v>
      </c>
      <c r="L593" s="8">
        <v>0</v>
      </c>
      <c r="M593" s="9">
        <v>1</v>
      </c>
      <c r="N593" s="8">
        <v>0</v>
      </c>
      <c r="O593" s="9">
        <v>0</v>
      </c>
      <c r="P593" s="9">
        <v>0</v>
      </c>
      <c r="Q593" s="9">
        <v>1</v>
      </c>
      <c r="R593" s="9">
        <v>0</v>
      </c>
      <c r="S593" s="8">
        <v>14424</v>
      </c>
      <c r="T593" s="9">
        <v>13</v>
      </c>
      <c r="U593" s="9">
        <f t="shared" si="109"/>
        <v>14410</v>
      </c>
      <c r="V593" s="9">
        <f>COUNTIF(B:B,B593)</f>
        <v>50</v>
      </c>
      <c r="W593" s="7">
        <f t="shared" si="103"/>
        <v>9.4307999999999996</v>
      </c>
      <c r="X593" s="7">
        <f>BL593-W593-6</f>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0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23</v>
      </c>
      <c r="CZ593" s="33" t="s">
        <v>85</v>
      </c>
    </row>
    <row r="594" spans="1:104" x14ac:dyDescent="0.25">
      <c r="A594">
        <v>593</v>
      </c>
      <c r="B594">
        <v>38</v>
      </c>
      <c r="C594" s="24" t="s">
        <v>328</v>
      </c>
      <c r="D594" s="12">
        <v>20.5</v>
      </c>
      <c r="E594" s="13">
        <v>1.2</v>
      </c>
      <c r="F594" s="7">
        <f t="shared" si="105"/>
        <v>17.083333333333336</v>
      </c>
      <c r="G594" s="7">
        <f t="shared" si="106"/>
        <v>19.3</v>
      </c>
      <c r="H594" s="15">
        <f t="shared" si="107"/>
        <v>21.7</v>
      </c>
      <c r="I594" s="11">
        <f>IFERROR(F594/SQRT(F594^2+U594), "X")</f>
        <v>0.14089213975768597</v>
      </c>
      <c r="J594" s="32">
        <f>IFERROR(SQRT((1-I594^2)/U594), "X")</f>
        <v>8.2473447663035677E-3</v>
      </c>
      <c r="K594" s="32">
        <f t="shared" si="108"/>
        <v>121.25114546996156</v>
      </c>
      <c r="L594" s="8">
        <v>0</v>
      </c>
      <c r="M594" s="9">
        <v>1</v>
      </c>
      <c r="N594" s="8">
        <v>0</v>
      </c>
      <c r="O594" s="9">
        <v>0</v>
      </c>
      <c r="P594" s="9">
        <v>0</v>
      </c>
      <c r="Q594" s="9">
        <v>1</v>
      </c>
      <c r="R594" s="9">
        <v>0</v>
      </c>
      <c r="S594" s="8">
        <v>14424</v>
      </c>
      <c r="T594" s="9">
        <v>13</v>
      </c>
      <c r="U594" s="9">
        <f t="shared" si="109"/>
        <v>14410</v>
      </c>
      <c r="V594" s="9">
        <f>COUNTIF(B:B,B594)</f>
        <v>50</v>
      </c>
      <c r="W594" s="7">
        <f t="shared" si="103"/>
        <v>9.4307999999999996</v>
      </c>
      <c r="X594" s="7">
        <f>BL594-W594-6</f>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0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23</v>
      </c>
      <c r="CZ594" s="33" t="s">
        <v>85</v>
      </c>
    </row>
    <row r="595" spans="1:104" x14ac:dyDescent="0.25">
      <c r="A595">
        <v>594</v>
      </c>
      <c r="B595">
        <v>38</v>
      </c>
      <c r="C595" s="24" t="s">
        <v>328</v>
      </c>
      <c r="D595" s="12">
        <v>9.5</v>
      </c>
      <c r="E595" s="13">
        <v>0.7</v>
      </c>
      <c r="F595" s="7">
        <f t="shared" si="105"/>
        <v>13.571428571428573</v>
      </c>
      <c r="G595" s="7">
        <f t="shared" si="106"/>
        <v>8.8000000000000007</v>
      </c>
      <c r="H595" s="15">
        <f t="shared" si="107"/>
        <v>10.199999999999999</v>
      </c>
      <c r="I595" s="11">
        <f>IFERROR(F595/SQRT(F595^2+U595), "X")</f>
        <v>0.10093927473308457</v>
      </c>
      <c r="J595" s="32">
        <f>IFERROR(SQRT((1-I595^2)/U595), "X")</f>
        <v>7.4376307698062307E-3</v>
      </c>
      <c r="K595" s="32">
        <f t="shared" si="108"/>
        <v>134.45141752123473</v>
      </c>
      <c r="L595" s="8">
        <v>0</v>
      </c>
      <c r="M595" s="9">
        <v>1</v>
      </c>
      <c r="N595" s="8">
        <v>0</v>
      </c>
      <c r="O595" s="9">
        <v>0</v>
      </c>
      <c r="P595" s="9">
        <v>0</v>
      </c>
      <c r="Q595" s="9">
        <v>1</v>
      </c>
      <c r="R595" s="9">
        <v>0</v>
      </c>
      <c r="S595" s="8">
        <v>17907</v>
      </c>
      <c r="T595" s="9">
        <v>13</v>
      </c>
      <c r="U595" s="9">
        <f t="shared" si="109"/>
        <v>17893</v>
      </c>
      <c r="V595" s="9">
        <f>COUNTIF(B:B,B595)</f>
        <v>50</v>
      </c>
      <c r="W595" s="7">
        <f t="shared" si="103"/>
        <v>9.4307999999999996</v>
      </c>
      <c r="X595" s="7">
        <f>BL595-W595-6</f>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0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23</v>
      </c>
      <c r="CZ595" s="33" t="s">
        <v>85</v>
      </c>
    </row>
    <row r="596" spans="1:104" x14ac:dyDescent="0.25">
      <c r="A596">
        <v>595</v>
      </c>
      <c r="B596">
        <v>38</v>
      </c>
      <c r="C596" s="24" t="s">
        <v>328</v>
      </c>
      <c r="D596" s="12">
        <v>6.4</v>
      </c>
      <c r="E596" s="13">
        <v>0.2</v>
      </c>
      <c r="F596" s="7">
        <f t="shared" si="105"/>
        <v>32</v>
      </c>
      <c r="G596" s="7">
        <f t="shared" si="106"/>
        <v>6.2</v>
      </c>
      <c r="H596" s="15">
        <f t="shared" si="107"/>
        <v>6.6000000000000005</v>
      </c>
      <c r="I596" s="11">
        <f>IFERROR(F596/SQRT(F596^2+U596), "X")</f>
        <v>0.33193163431017081</v>
      </c>
      <c r="J596" s="32">
        <f>IFERROR(SQRT((1-I596^2)/U596), "X")</f>
        <v>1.0372863572192838E-2</v>
      </c>
      <c r="K596" s="32">
        <f t="shared" si="108"/>
        <v>96.405394039960228</v>
      </c>
      <c r="L596" s="8">
        <v>0</v>
      </c>
      <c r="M596" s="9">
        <v>1</v>
      </c>
      <c r="N596" s="8">
        <v>0</v>
      </c>
      <c r="O596" s="9">
        <v>0</v>
      </c>
      <c r="P596" s="9">
        <v>0</v>
      </c>
      <c r="Q596" s="9">
        <v>1</v>
      </c>
      <c r="R596" s="9">
        <v>0</v>
      </c>
      <c r="S596" s="8">
        <v>8284</v>
      </c>
      <c r="T596" s="9">
        <v>13</v>
      </c>
      <c r="U596" s="9">
        <f t="shared" si="109"/>
        <v>8270</v>
      </c>
      <c r="V596" s="9">
        <f>COUNTIF(B:B,B596)</f>
        <v>50</v>
      </c>
      <c r="W596" s="7">
        <f t="shared" si="103"/>
        <v>9.4307999999999996</v>
      </c>
      <c r="X596" s="7">
        <f>BL596-W596-6</f>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0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23</v>
      </c>
      <c r="CZ596" s="33" t="s">
        <v>85</v>
      </c>
    </row>
    <row r="597" spans="1:104" x14ac:dyDescent="0.25">
      <c r="A597">
        <v>596</v>
      </c>
      <c r="B597">
        <v>38</v>
      </c>
      <c r="C597" s="24" t="s">
        <v>328</v>
      </c>
      <c r="D597" s="12">
        <v>20.9</v>
      </c>
      <c r="E597" s="13">
        <v>1.4</v>
      </c>
      <c r="F597" s="7">
        <f t="shared" si="105"/>
        <v>14.928571428571429</v>
      </c>
      <c r="G597" s="7">
        <f t="shared" si="106"/>
        <v>19.5</v>
      </c>
      <c r="H597" s="15">
        <f t="shared" si="107"/>
        <v>22.299999999999997</v>
      </c>
      <c r="I597" s="11">
        <f>IFERROR(F597/SQRT(F597^2+U597), "X")</f>
        <v>0.1619911208929482</v>
      </c>
      <c r="J597" s="32">
        <f>IFERROR(SQRT((1-I597^2)/U597), "X")</f>
        <v>1.0851079868427153E-2</v>
      </c>
      <c r="K597" s="32">
        <f t="shared" si="108"/>
        <v>92.156726530937277</v>
      </c>
      <c r="L597" s="8">
        <v>0</v>
      </c>
      <c r="M597" s="9">
        <v>1</v>
      </c>
      <c r="N597" s="8">
        <v>0</v>
      </c>
      <c r="O597" s="9">
        <v>0</v>
      </c>
      <c r="P597" s="9">
        <v>0</v>
      </c>
      <c r="Q597" s="9">
        <v>1</v>
      </c>
      <c r="R597" s="9">
        <v>0</v>
      </c>
      <c r="S597" s="8">
        <v>8284</v>
      </c>
      <c r="T597" s="9">
        <v>13</v>
      </c>
      <c r="U597" s="9">
        <f t="shared" si="109"/>
        <v>8270</v>
      </c>
      <c r="V597" s="9">
        <f>COUNTIF(B:B,B597)</f>
        <v>50</v>
      </c>
      <c r="W597" s="7">
        <f t="shared" si="103"/>
        <v>9.4307999999999996</v>
      </c>
      <c r="X597" s="7">
        <f>BL597-W597-6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0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23</v>
      </c>
      <c r="CZ597" s="33" t="s">
        <v>85</v>
      </c>
    </row>
    <row r="598" spans="1:104" x14ac:dyDescent="0.25">
      <c r="A598">
        <v>597</v>
      </c>
      <c r="B598">
        <v>38</v>
      </c>
      <c r="C598" s="24" t="s">
        <v>328</v>
      </c>
      <c r="D598" s="12">
        <v>7.5</v>
      </c>
      <c r="E598" s="13">
        <v>0.5</v>
      </c>
      <c r="F598" s="7">
        <f t="shared" si="105"/>
        <v>15</v>
      </c>
      <c r="G598" s="7">
        <f t="shared" si="106"/>
        <v>7</v>
      </c>
      <c r="H598" s="15">
        <f t="shared" si="107"/>
        <v>8</v>
      </c>
      <c r="I598" s="11">
        <f>IFERROR(F598/SQRT(F598^2+U598), "X")</f>
        <v>0.25800784355766804</v>
      </c>
      <c r="J598" s="32">
        <f>IFERROR(SQRT((1-I598^2)/U598), "X")</f>
        <v>1.7200522903844537E-2</v>
      </c>
      <c r="K598" s="32">
        <f t="shared" si="108"/>
        <v>58.137767414994528</v>
      </c>
      <c r="L598" s="8">
        <v>0</v>
      </c>
      <c r="M598" s="9">
        <v>1</v>
      </c>
      <c r="N598" s="8">
        <v>0</v>
      </c>
      <c r="O598" s="9">
        <v>0</v>
      </c>
      <c r="P598" s="9">
        <v>0</v>
      </c>
      <c r="Q598" s="9">
        <v>1</v>
      </c>
      <c r="R598" s="9">
        <v>0</v>
      </c>
      <c r="S598" s="8">
        <v>3169</v>
      </c>
      <c r="T598" s="9">
        <v>13</v>
      </c>
      <c r="U598" s="9">
        <f t="shared" si="109"/>
        <v>3155</v>
      </c>
      <c r="V598" s="9">
        <f>COUNTIF(B:B,B598)</f>
        <v>50</v>
      </c>
      <c r="W598" s="7">
        <f t="shared" si="103"/>
        <v>9.4307999999999996</v>
      </c>
      <c r="X598" s="7">
        <f>BL598-W598-6</f>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0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23</v>
      </c>
      <c r="CZ598" s="33" t="s">
        <v>85</v>
      </c>
    </row>
    <row r="599" spans="1:104" x14ac:dyDescent="0.25">
      <c r="A599">
        <v>598</v>
      </c>
      <c r="B599">
        <v>38</v>
      </c>
      <c r="C599" s="24" t="s">
        <v>328</v>
      </c>
      <c r="D599" s="12">
        <v>20.3</v>
      </c>
      <c r="E599" s="13">
        <v>2.9</v>
      </c>
      <c r="F599" s="7">
        <f t="shared" si="105"/>
        <v>7.0000000000000009</v>
      </c>
      <c r="G599" s="7">
        <f t="shared" si="106"/>
        <v>17.400000000000002</v>
      </c>
      <c r="H599" s="15">
        <f t="shared" si="107"/>
        <v>23.2</v>
      </c>
      <c r="I599" s="11">
        <f>IFERROR(F599/SQRT(F599^2+U599), "X")</f>
        <v>0.12382109909351439</v>
      </c>
      <c r="J599" s="32">
        <f>IFERROR(SQRT((1-I599^2)/U599), "X")</f>
        <v>1.7688728441930625E-2</v>
      </c>
      <c r="K599" s="32">
        <f t="shared" si="108"/>
        <v>56.53317610041028</v>
      </c>
      <c r="L599" s="8">
        <v>0</v>
      </c>
      <c r="M599" s="9">
        <v>1</v>
      </c>
      <c r="N599" s="8">
        <v>0</v>
      </c>
      <c r="O599" s="9">
        <v>0</v>
      </c>
      <c r="P599" s="9">
        <v>0</v>
      </c>
      <c r="Q599" s="9">
        <v>1</v>
      </c>
      <c r="R599" s="9">
        <v>0</v>
      </c>
      <c r="S599" s="8">
        <v>3161</v>
      </c>
      <c r="T599" s="9">
        <v>13</v>
      </c>
      <c r="U599" s="9">
        <f t="shared" si="109"/>
        <v>3147</v>
      </c>
      <c r="V599" s="9">
        <f>COUNTIF(B:B,B599)</f>
        <v>50</v>
      </c>
      <c r="W599" s="7">
        <f t="shared" si="103"/>
        <v>9.4307999999999996</v>
      </c>
      <c r="X599" s="7">
        <f>BL599-W599-6</f>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0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23</v>
      </c>
      <c r="CZ599" s="33" t="s">
        <v>85</v>
      </c>
    </row>
    <row r="600" spans="1:104" x14ac:dyDescent="0.25">
      <c r="A600">
        <v>599</v>
      </c>
      <c r="B600">
        <v>38</v>
      </c>
      <c r="C600" s="24" t="s">
        <v>328</v>
      </c>
      <c r="D600" s="12">
        <v>8.4</v>
      </c>
      <c r="E600" s="13">
        <v>3</v>
      </c>
      <c r="F600" s="7">
        <f t="shared" si="105"/>
        <v>2.8000000000000003</v>
      </c>
      <c r="G600" s="7">
        <f t="shared" si="106"/>
        <v>5.4</v>
      </c>
      <c r="H600" s="15">
        <f t="shared" si="107"/>
        <v>11.4</v>
      </c>
      <c r="I600" s="11">
        <f>IFERROR(F600/SQRT(F600^2+U600), "X")</f>
        <v>5.6227166832005605E-2</v>
      </c>
      <c r="J600" s="32">
        <f>IFERROR(SQRT((1-I600^2)/U600), "X")</f>
        <v>2.008113101143057E-2</v>
      </c>
      <c r="K600" s="32">
        <f t="shared" si="108"/>
        <v>49.797991927385986</v>
      </c>
      <c r="L600" s="8">
        <v>0</v>
      </c>
      <c r="M600" s="9">
        <v>1</v>
      </c>
      <c r="N600" s="8">
        <v>0</v>
      </c>
      <c r="O600" s="9">
        <v>0</v>
      </c>
      <c r="P600" s="9">
        <v>0</v>
      </c>
      <c r="Q600" s="9">
        <v>1</v>
      </c>
      <c r="R600" s="9">
        <v>0</v>
      </c>
      <c r="S600" s="8">
        <v>2486</v>
      </c>
      <c r="T600" s="9">
        <v>13</v>
      </c>
      <c r="U600" s="9">
        <f t="shared" si="109"/>
        <v>2472</v>
      </c>
      <c r="V600" s="9">
        <f>COUNTIF(B:B,B600)</f>
        <v>50</v>
      </c>
      <c r="W600" s="7">
        <f t="shared" si="103"/>
        <v>9.4307999999999996</v>
      </c>
      <c r="X600" s="7">
        <f>BL600-W600-6</f>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0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23</v>
      </c>
      <c r="CZ600" s="33" t="s">
        <v>85</v>
      </c>
    </row>
    <row r="601" spans="1:104" x14ac:dyDescent="0.25">
      <c r="A601">
        <v>600</v>
      </c>
      <c r="B601">
        <v>38</v>
      </c>
      <c r="C601" s="24" t="s">
        <v>328</v>
      </c>
      <c r="D601" s="12">
        <v>6.1</v>
      </c>
      <c r="E601" s="13">
        <v>0.6</v>
      </c>
      <c r="F601" s="7">
        <f t="shared" si="105"/>
        <v>10.166666666666666</v>
      </c>
      <c r="G601" s="7">
        <f t="shared" si="106"/>
        <v>5.5</v>
      </c>
      <c r="H601" s="15">
        <f t="shared" si="107"/>
        <v>6.6999999999999993</v>
      </c>
      <c r="I601" s="11">
        <f>IFERROR(F601/SQRT(F601^2+U601), "X")</f>
        <v>0.17810617536526374</v>
      </c>
      <c r="J601" s="32">
        <f>IFERROR(SQRT((1-I601^2)/U601), "X")</f>
        <v>1.7518640199862007E-2</v>
      </c>
      <c r="K601" s="32">
        <f t="shared" si="108"/>
        <v>57.082055946778155</v>
      </c>
      <c r="L601" s="8">
        <v>0</v>
      </c>
      <c r="M601" s="9">
        <v>1</v>
      </c>
      <c r="N601" s="8">
        <v>0</v>
      </c>
      <c r="O601" s="9">
        <v>0</v>
      </c>
      <c r="P601" s="9">
        <v>0</v>
      </c>
      <c r="Q601" s="9">
        <v>1</v>
      </c>
      <c r="R601" s="9">
        <v>0</v>
      </c>
      <c r="S601" s="8">
        <v>3169</v>
      </c>
      <c r="T601" s="9">
        <v>13</v>
      </c>
      <c r="U601" s="9">
        <f t="shared" si="109"/>
        <v>3155</v>
      </c>
      <c r="V601" s="9">
        <f>COUNTIF(B:B,B601)</f>
        <v>50</v>
      </c>
      <c r="W601" s="7">
        <f t="shared" si="103"/>
        <v>9.4307999999999996</v>
      </c>
      <c r="X601" s="7">
        <f>BL601-W601-6</f>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0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23</v>
      </c>
      <c r="CZ601" s="33" t="s">
        <v>85</v>
      </c>
    </row>
    <row r="602" spans="1:104" x14ac:dyDescent="0.25">
      <c r="A602">
        <v>601</v>
      </c>
      <c r="B602">
        <v>38</v>
      </c>
      <c r="C602" s="24" t="s">
        <v>328</v>
      </c>
      <c r="D602" s="12">
        <v>19.100000000000001</v>
      </c>
      <c r="E602" s="13">
        <v>3.1</v>
      </c>
      <c r="F602" s="7">
        <f t="shared" si="105"/>
        <v>6.161290322580645</v>
      </c>
      <c r="G602" s="7">
        <f t="shared" si="106"/>
        <v>16</v>
      </c>
      <c r="H602" s="15">
        <f t="shared" si="107"/>
        <v>22.200000000000003</v>
      </c>
      <c r="I602" s="11">
        <f>IFERROR(F602/SQRT(F602^2+U602), "X")</f>
        <v>0.12750634932750621</v>
      </c>
      <c r="J602" s="32">
        <f>IFERROR(SQRT((1-I602^2)/U602), "X")</f>
        <v>2.0694747796610954E-2</v>
      </c>
      <c r="K602" s="32">
        <f t="shared" si="108"/>
        <v>48.321439324994508</v>
      </c>
      <c r="L602" s="8">
        <v>0</v>
      </c>
      <c r="M602" s="9">
        <v>1</v>
      </c>
      <c r="N602" s="8">
        <v>0</v>
      </c>
      <c r="O602" s="9">
        <v>0</v>
      </c>
      <c r="P602" s="9">
        <v>0</v>
      </c>
      <c r="Q602" s="9">
        <v>1</v>
      </c>
      <c r="R602" s="9">
        <v>0</v>
      </c>
      <c r="S602" s="8">
        <v>2311</v>
      </c>
      <c r="T602" s="9">
        <v>13</v>
      </c>
      <c r="U602" s="9">
        <f t="shared" si="109"/>
        <v>2297</v>
      </c>
      <c r="V602" s="9">
        <f>COUNTIF(B:B,B602)</f>
        <v>50</v>
      </c>
      <c r="W602" s="7">
        <f t="shared" si="103"/>
        <v>9.4307999999999996</v>
      </c>
      <c r="X602" s="7">
        <f>BL602-W602-6</f>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0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23</v>
      </c>
      <c r="CZ602" s="33" t="s">
        <v>85</v>
      </c>
    </row>
    <row r="603" spans="1:104" x14ac:dyDescent="0.25">
      <c r="A603">
        <v>602</v>
      </c>
      <c r="B603">
        <v>38</v>
      </c>
      <c r="C603" s="24" t="s">
        <v>328</v>
      </c>
      <c r="D603" s="12">
        <v>8</v>
      </c>
      <c r="E603" s="13">
        <v>3.3</v>
      </c>
      <c r="F603" s="7">
        <f t="shared" si="105"/>
        <v>2.4242424242424243</v>
      </c>
      <c r="G603" s="7">
        <f t="shared" si="106"/>
        <v>4.7</v>
      </c>
      <c r="H603" s="15">
        <f t="shared" si="107"/>
        <v>11.3</v>
      </c>
      <c r="I603" s="11">
        <f>IFERROR(F603/SQRT(F603^2+U603), "X")</f>
        <v>5.4703978219744508E-2</v>
      </c>
      <c r="J603" s="32">
        <f>IFERROR(SQRT((1-I603^2)/U603), "X")</f>
        <v>2.2565391015644611E-2</v>
      </c>
      <c r="K603" s="32">
        <f t="shared" si="108"/>
        <v>44.31565131340728</v>
      </c>
      <c r="L603" s="8">
        <v>0</v>
      </c>
      <c r="M603" s="9">
        <v>1</v>
      </c>
      <c r="N603" s="8">
        <v>0</v>
      </c>
      <c r="O603" s="9">
        <v>0</v>
      </c>
      <c r="P603" s="9">
        <v>0</v>
      </c>
      <c r="Q603" s="9">
        <v>1</v>
      </c>
      <c r="R603" s="9">
        <v>0</v>
      </c>
      <c r="S603" s="8">
        <v>1972</v>
      </c>
      <c r="T603" s="9">
        <v>13</v>
      </c>
      <c r="U603" s="9">
        <f t="shared" si="109"/>
        <v>1958</v>
      </c>
      <c r="V603" s="9">
        <f>COUNTIF(B:B,B603)</f>
        <v>50</v>
      </c>
      <c r="W603" s="7">
        <f t="shared" si="103"/>
        <v>9.4307999999999996</v>
      </c>
      <c r="X603" s="7">
        <f>BL603-W603-6</f>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0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23</v>
      </c>
      <c r="CZ603" s="33" t="s">
        <v>85</v>
      </c>
    </row>
    <row r="604" spans="1:104" x14ac:dyDescent="0.25">
      <c r="A604">
        <v>603</v>
      </c>
      <c r="B604">
        <v>38</v>
      </c>
      <c r="C604" s="24" t="s">
        <v>328</v>
      </c>
      <c r="D604" s="12">
        <v>9.1999999999999993</v>
      </c>
      <c r="E604" s="13">
        <v>0.2</v>
      </c>
      <c r="F604" s="7">
        <f t="shared" si="105"/>
        <v>45.999999999999993</v>
      </c>
      <c r="G604" s="7">
        <f t="shared" si="106"/>
        <v>9</v>
      </c>
      <c r="H604" s="15">
        <f t="shared" si="107"/>
        <v>9.3999999999999986</v>
      </c>
      <c r="I604" s="11">
        <f>IFERROR(F604/SQRT(F604^2+U604), "X")</f>
        <v>0.39071541861692216</v>
      </c>
      <c r="J604" s="32">
        <f>IFERROR(SQRT((1-I604^2)/U604), "X")</f>
        <v>8.4938134481939605E-3</v>
      </c>
      <c r="K604" s="32">
        <f t="shared" si="108"/>
        <v>117.7327482054165</v>
      </c>
      <c r="L604" s="8">
        <v>0</v>
      </c>
      <c r="M604" s="9">
        <v>1</v>
      </c>
      <c r="N604" s="8">
        <v>0</v>
      </c>
      <c r="O604" s="9">
        <v>0</v>
      </c>
      <c r="P604" s="9">
        <v>0</v>
      </c>
      <c r="Q604" s="9">
        <v>1</v>
      </c>
      <c r="R604" s="9">
        <v>0</v>
      </c>
      <c r="S604" s="8">
        <v>11759</v>
      </c>
      <c r="T604" s="9">
        <v>13</v>
      </c>
      <c r="U604" s="9">
        <f t="shared" si="109"/>
        <v>11745</v>
      </c>
      <c r="V604" s="9">
        <f>COUNTIF(B:B,B604)</f>
        <v>50</v>
      </c>
      <c r="W604" s="7">
        <f t="shared" si="103"/>
        <v>9.4307999999999996</v>
      </c>
      <c r="X604" s="7">
        <f>BL604-W604-6</f>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0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23</v>
      </c>
      <c r="CZ604" s="33" t="s">
        <v>85</v>
      </c>
    </row>
    <row r="605" spans="1:104" x14ac:dyDescent="0.25">
      <c r="A605">
        <v>604</v>
      </c>
      <c r="B605">
        <v>38</v>
      </c>
      <c r="C605" s="24" t="s">
        <v>328</v>
      </c>
      <c r="D605" s="12">
        <v>16.3</v>
      </c>
      <c r="E605" s="13">
        <v>1.1000000000000001</v>
      </c>
      <c r="F605" s="7">
        <f t="shared" si="105"/>
        <v>14.818181818181818</v>
      </c>
      <c r="G605" s="7">
        <f t="shared" si="106"/>
        <v>15.200000000000001</v>
      </c>
      <c r="H605" s="15">
        <f t="shared" si="107"/>
        <v>17.400000000000002</v>
      </c>
      <c r="I605" s="11">
        <f>IFERROR(F605/SQRT(F605^2+U605), "X")</f>
        <v>0.13547096277416754</v>
      </c>
      <c r="J605" s="32">
        <f>IFERROR(SQRT((1-I605^2)/U605), "X")</f>
        <v>9.1422122117536374E-3</v>
      </c>
      <c r="K605" s="32">
        <f t="shared" si="108"/>
        <v>109.38271578451824</v>
      </c>
      <c r="L605" s="8">
        <v>0</v>
      </c>
      <c r="M605" s="9">
        <v>1</v>
      </c>
      <c r="N605" s="8">
        <v>0</v>
      </c>
      <c r="O605" s="9">
        <v>0</v>
      </c>
      <c r="P605" s="9">
        <v>0</v>
      </c>
      <c r="Q605" s="9">
        <v>1</v>
      </c>
      <c r="R605" s="9">
        <v>0</v>
      </c>
      <c r="S605" s="8">
        <v>11759</v>
      </c>
      <c r="T605" s="9">
        <v>13</v>
      </c>
      <c r="U605" s="9">
        <f t="shared" si="109"/>
        <v>11745</v>
      </c>
      <c r="V605" s="9">
        <f>COUNTIF(B:B,B605)</f>
        <v>50</v>
      </c>
      <c r="W605" s="7">
        <f t="shared" si="103"/>
        <v>9.4307999999999996</v>
      </c>
      <c r="X605" s="7">
        <f>BL605-W605-6</f>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0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23</v>
      </c>
      <c r="CZ605" s="33" t="s">
        <v>85</v>
      </c>
    </row>
    <row r="606" spans="1:104" x14ac:dyDescent="0.25">
      <c r="A606">
        <v>605</v>
      </c>
      <c r="B606">
        <v>38</v>
      </c>
      <c r="C606" s="24" t="s">
        <v>328</v>
      </c>
      <c r="D606" s="12">
        <v>12.6</v>
      </c>
      <c r="E606" s="13">
        <v>0.8</v>
      </c>
      <c r="F606" s="7">
        <f t="shared" si="105"/>
        <v>15.749999999999998</v>
      </c>
      <c r="G606" s="7">
        <f t="shared" si="106"/>
        <v>11.799999999999999</v>
      </c>
      <c r="H606" s="15">
        <f t="shared" si="107"/>
        <v>13.4</v>
      </c>
      <c r="I606" s="11">
        <f>IFERROR(F606/SQRT(F606^2+U606), "X")</f>
        <v>0.11981062609680501</v>
      </c>
      <c r="J606" s="32">
        <f>IFERROR(SQRT((1-I606^2)/U606), "X")</f>
        <v>7.607023879162224E-3</v>
      </c>
      <c r="K606" s="32">
        <f t="shared" si="108"/>
        <v>131.45745509479482</v>
      </c>
      <c r="L606" s="8">
        <v>0</v>
      </c>
      <c r="M606" s="9">
        <v>1</v>
      </c>
      <c r="N606" s="8">
        <v>0</v>
      </c>
      <c r="O606" s="9">
        <v>0</v>
      </c>
      <c r="P606" s="9">
        <v>0</v>
      </c>
      <c r="Q606" s="9">
        <v>1</v>
      </c>
      <c r="R606" s="9">
        <v>0</v>
      </c>
      <c r="S606" s="8">
        <v>17047</v>
      </c>
      <c r="T606" s="9">
        <v>13</v>
      </c>
      <c r="U606" s="9">
        <f t="shared" si="109"/>
        <v>17033</v>
      </c>
      <c r="V606" s="9">
        <f>COUNTIF(B:B,B606)</f>
        <v>50</v>
      </c>
      <c r="W606" s="7">
        <f t="shared" si="103"/>
        <v>9.4307999999999996</v>
      </c>
      <c r="X606" s="7">
        <f>BL606-W606-6</f>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0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23</v>
      </c>
      <c r="CZ606" s="33" t="s">
        <v>85</v>
      </c>
    </row>
    <row r="607" spans="1:104" x14ac:dyDescent="0.25">
      <c r="A607">
        <v>606</v>
      </c>
      <c r="B607">
        <v>38</v>
      </c>
      <c r="C607" s="24" t="s">
        <v>328</v>
      </c>
      <c r="D607" s="12">
        <v>10.3</v>
      </c>
      <c r="E607" s="13">
        <v>0.2</v>
      </c>
      <c r="F607" s="7">
        <f t="shared" si="105"/>
        <v>51.5</v>
      </c>
      <c r="G607" s="7">
        <f t="shared" si="106"/>
        <v>10.100000000000001</v>
      </c>
      <c r="H607" s="15">
        <f t="shared" si="107"/>
        <v>10.5</v>
      </c>
      <c r="I607" s="11">
        <f>IFERROR(F607/SQRT(F607^2+U607), "X")</f>
        <v>0.47764592668287958</v>
      </c>
      <c r="J607" s="32">
        <f>IFERROR(SQRT((1-I607^2)/U607), "X")</f>
        <v>9.2746781880170773E-3</v>
      </c>
      <c r="K607" s="32">
        <f t="shared" si="108"/>
        <v>107.82045260524555</v>
      </c>
      <c r="L607" s="8">
        <v>0</v>
      </c>
      <c r="M607" s="9">
        <v>1</v>
      </c>
      <c r="N607" s="8">
        <v>0</v>
      </c>
      <c r="O607" s="9">
        <v>0</v>
      </c>
      <c r="P607" s="9">
        <v>0</v>
      </c>
      <c r="Q607" s="9">
        <v>1</v>
      </c>
      <c r="R607" s="9">
        <v>0</v>
      </c>
      <c r="S607" s="8">
        <v>8987</v>
      </c>
      <c r="T607" s="9">
        <v>13</v>
      </c>
      <c r="U607" s="9">
        <f t="shared" si="109"/>
        <v>8973</v>
      </c>
      <c r="V607" s="9">
        <f>COUNTIF(B:B,B607)</f>
        <v>50</v>
      </c>
      <c r="W607" s="7">
        <f t="shared" si="103"/>
        <v>9.4307999999999996</v>
      </c>
      <c r="X607" s="7">
        <f>BL607-W607-6</f>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0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23</v>
      </c>
      <c r="CZ607" s="33" t="s">
        <v>85</v>
      </c>
    </row>
    <row r="608" spans="1:104" x14ac:dyDescent="0.25">
      <c r="A608">
        <v>607</v>
      </c>
      <c r="B608">
        <v>38</v>
      </c>
      <c r="C608" s="24" t="s">
        <v>328</v>
      </c>
      <c r="D608" s="12">
        <v>16.8</v>
      </c>
      <c r="E608" s="13">
        <v>1.1000000000000001</v>
      </c>
      <c r="F608" s="7">
        <f t="shared" ref="F608:F639" si="110">D608/E608</f>
        <v>15.272727272727272</v>
      </c>
      <c r="G608" s="7">
        <f t="shared" si="106"/>
        <v>15.700000000000001</v>
      </c>
      <c r="H608" s="15">
        <f t="shared" si="107"/>
        <v>17.900000000000002</v>
      </c>
      <c r="I608" s="11">
        <f>IFERROR(F608/SQRT(F608^2+U608), "X")</f>
        <v>0.15917507687208587</v>
      </c>
      <c r="J608" s="32">
        <f>IFERROR(SQRT((1-I608^2)/U608), "X")</f>
        <v>1.0422177652338957E-2</v>
      </c>
      <c r="K608" s="32">
        <f t="shared" si="108"/>
        <v>95.949237612120243</v>
      </c>
      <c r="L608" s="8">
        <v>0</v>
      </c>
      <c r="M608" s="9">
        <v>1</v>
      </c>
      <c r="N608" s="8">
        <v>0</v>
      </c>
      <c r="O608" s="9">
        <v>0</v>
      </c>
      <c r="P608" s="9">
        <v>0</v>
      </c>
      <c r="Q608" s="9">
        <v>1</v>
      </c>
      <c r="R608" s="9">
        <v>0</v>
      </c>
      <c r="S608" s="8">
        <v>8987</v>
      </c>
      <c r="T608" s="9">
        <v>13</v>
      </c>
      <c r="U608" s="9">
        <f t="shared" si="109"/>
        <v>8973</v>
      </c>
      <c r="V608" s="9">
        <f>COUNTIF(B:B,B608)</f>
        <v>50</v>
      </c>
      <c r="W608" s="7">
        <f t="shared" si="103"/>
        <v>9.4307999999999996</v>
      </c>
      <c r="X608" s="7">
        <f>BL608-W608-6</f>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0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23</v>
      </c>
      <c r="CZ608" s="33" t="s">
        <v>85</v>
      </c>
    </row>
    <row r="609" spans="1:104" x14ac:dyDescent="0.25">
      <c r="A609">
        <v>608</v>
      </c>
      <c r="B609">
        <v>38</v>
      </c>
      <c r="C609" s="24" t="s">
        <v>328</v>
      </c>
      <c r="D609" s="12">
        <v>12</v>
      </c>
      <c r="E609" s="13">
        <v>0.6</v>
      </c>
      <c r="F609" s="7">
        <f t="shared" si="110"/>
        <v>20</v>
      </c>
      <c r="G609" s="7">
        <f t="shared" si="106"/>
        <v>11.4</v>
      </c>
      <c r="H609" s="15">
        <f t="shared" si="107"/>
        <v>12.6</v>
      </c>
      <c r="I609" s="11">
        <f>IFERROR(F609/SQRT(F609^2+U609), "X")</f>
        <v>0.38454428462686413</v>
      </c>
      <c r="J609" s="32">
        <f>IFERROR(SQRT((1-I609^2)/U609), "X")</f>
        <v>1.9227214231343204E-2</v>
      </c>
      <c r="K609" s="32">
        <f t="shared" si="108"/>
        <v>52.009614495783381</v>
      </c>
      <c r="L609" s="8">
        <v>0</v>
      </c>
      <c r="M609" s="9">
        <v>1</v>
      </c>
      <c r="N609" s="8">
        <v>0</v>
      </c>
      <c r="O609" s="9">
        <v>0</v>
      </c>
      <c r="P609" s="9">
        <v>0</v>
      </c>
      <c r="Q609" s="9">
        <v>1</v>
      </c>
      <c r="R609" s="9">
        <v>0</v>
      </c>
      <c r="S609" s="8">
        <v>2319</v>
      </c>
      <c r="T609" s="9">
        <v>13</v>
      </c>
      <c r="U609" s="9">
        <f t="shared" si="109"/>
        <v>2305</v>
      </c>
      <c r="V609" s="9">
        <f>COUNTIF(B:B,B609)</f>
        <v>50</v>
      </c>
      <c r="W609" s="7">
        <f t="shared" si="103"/>
        <v>9.4307999999999996</v>
      </c>
      <c r="X609" s="7">
        <f>BL609-W609-6</f>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0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23</v>
      </c>
      <c r="CZ609" s="33" t="s">
        <v>85</v>
      </c>
    </row>
    <row r="610" spans="1:104" x14ac:dyDescent="0.25">
      <c r="A610">
        <v>609</v>
      </c>
      <c r="B610">
        <v>38</v>
      </c>
      <c r="C610" s="24" t="s">
        <v>328</v>
      </c>
      <c r="D610" s="12">
        <v>24.1</v>
      </c>
      <c r="E610" s="13">
        <v>3</v>
      </c>
      <c r="F610" s="7">
        <f t="shared" si="110"/>
        <v>8.0333333333333332</v>
      </c>
      <c r="G610" s="7">
        <f t="shared" si="106"/>
        <v>21.1</v>
      </c>
      <c r="H610" s="15">
        <f t="shared" si="107"/>
        <v>27.1</v>
      </c>
      <c r="I610" s="11">
        <f>IFERROR(F610/SQRT(F610^2+U610), "X")</f>
        <v>0.15218210253381906</v>
      </c>
      <c r="J610" s="32">
        <f>IFERROR(SQRT((1-I610^2)/U610), "X")</f>
        <v>1.8943830190931835E-2</v>
      </c>
      <c r="K610" s="32">
        <f t="shared" si="108"/>
        <v>52.787635336738134</v>
      </c>
      <c r="L610" s="8">
        <v>0</v>
      </c>
      <c r="M610" s="9">
        <v>1</v>
      </c>
      <c r="N610" s="8">
        <v>0</v>
      </c>
      <c r="O610" s="9">
        <v>0</v>
      </c>
      <c r="P610" s="9">
        <v>0</v>
      </c>
      <c r="Q610" s="9">
        <v>1</v>
      </c>
      <c r="R610" s="9">
        <v>0</v>
      </c>
      <c r="S610" s="8">
        <v>2736</v>
      </c>
      <c r="T610" s="9">
        <v>13</v>
      </c>
      <c r="U610" s="9">
        <f t="shared" si="109"/>
        <v>2722</v>
      </c>
      <c r="V610" s="9">
        <f>COUNTIF(B:B,B610)</f>
        <v>50</v>
      </c>
      <c r="W610" s="7">
        <f t="shared" si="103"/>
        <v>9.4307999999999996</v>
      </c>
      <c r="X610" s="7">
        <f>BL610-W610-6</f>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0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23</v>
      </c>
      <c r="CZ610" s="33" t="s">
        <v>85</v>
      </c>
    </row>
    <row r="611" spans="1:104" x14ac:dyDescent="0.25">
      <c r="A611">
        <v>610</v>
      </c>
      <c r="B611">
        <v>38</v>
      </c>
      <c r="C611" s="24" t="s">
        <v>328</v>
      </c>
      <c r="D611" s="12">
        <v>21.9</v>
      </c>
      <c r="E611" s="13">
        <v>2.5</v>
      </c>
      <c r="F611" s="7">
        <f t="shared" si="110"/>
        <v>8.76</v>
      </c>
      <c r="G611" s="7">
        <f t="shared" si="106"/>
        <v>19.399999999999999</v>
      </c>
      <c r="H611" s="15">
        <f t="shared" si="107"/>
        <v>24.4</v>
      </c>
      <c r="I611" s="11">
        <f>IFERROR(F611/SQRT(F611^2+U611), "X")</f>
        <v>0.18622549971585556</v>
      </c>
      <c r="J611" s="32">
        <f>IFERROR(SQRT((1-I611^2)/U611), "X")</f>
        <v>2.1258618689024608E-2</v>
      </c>
      <c r="K611" s="32">
        <f t="shared" si="108"/>
        <v>47.039744897267461</v>
      </c>
      <c r="L611" s="8">
        <v>0</v>
      </c>
      <c r="M611" s="9">
        <v>1</v>
      </c>
      <c r="N611" s="8">
        <v>0</v>
      </c>
      <c r="O611" s="9">
        <v>0</v>
      </c>
      <c r="P611" s="9">
        <v>0</v>
      </c>
      <c r="Q611" s="9">
        <v>1</v>
      </c>
      <c r="R611" s="9">
        <v>0</v>
      </c>
      <c r="S611" s="8">
        <v>2150</v>
      </c>
      <c r="T611" s="9">
        <v>13</v>
      </c>
      <c r="U611" s="9">
        <f t="shared" si="109"/>
        <v>2136</v>
      </c>
      <c r="V611" s="9">
        <f>COUNTIF(B:B,B611)</f>
        <v>50</v>
      </c>
      <c r="W611" s="7">
        <f t="shared" si="103"/>
        <v>9.4307999999999996</v>
      </c>
      <c r="X611" s="7">
        <f>BL611-W611-6</f>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0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23</v>
      </c>
      <c r="CZ611" s="33" t="s">
        <v>85</v>
      </c>
    </row>
    <row r="612" spans="1:104" x14ac:dyDescent="0.25">
      <c r="A612">
        <v>611</v>
      </c>
      <c r="B612">
        <v>38</v>
      </c>
      <c r="C612" s="24" t="s">
        <v>328</v>
      </c>
      <c r="D612" s="12">
        <v>10.7</v>
      </c>
      <c r="E612" s="13">
        <v>0.7</v>
      </c>
      <c r="F612" s="7">
        <f t="shared" si="110"/>
        <v>15.285714285714286</v>
      </c>
      <c r="G612" s="7">
        <f t="shared" si="106"/>
        <v>10</v>
      </c>
      <c r="H612" s="15">
        <f t="shared" si="107"/>
        <v>11.399999999999999</v>
      </c>
      <c r="I612" s="11">
        <f>IFERROR(F612/SQRT(F612^2+U612), "X")</f>
        <v>0.32584416439046376</v>
      </c>
      <c r="J612" s="32">
        <f>IFERROR(SQRT((1-I612^2)/U612), "X")</f>
        <v>2.1316907950777998E-2</v>
      </c>
      <c r="K612" s="32">
        <f t="shared" si="108"/>
        <v>46.911118737720273</v>
      </c>
      <c r="L612" s="8">
        <v>0</v>
      </c>
      <c r="M612" s="9">
        <v>1</v>
      </c>
      <c r="N612" s="8">
        <v>0</v>
      </c>
      <c r="O612" s="9">
        <v>0</v>
      </c>
      <c r="P612" s="9">
        <v>0</v>
      </c>
      <c r="Q612" s="9">
        <v>1</v>
      </c>
      <c r="R612" s="9">
        <v>0</v>
      </c>
      <c r="S612" s="8">
        <v>1981</v>
      </c>
      <c r="T612" s="9">
        <v>13</v>
      </c>
      <c r="U612" s="9">
        <f t="shared" si="109"/>
        <v>1967</v>
      </c>
      <c r="V612" s="9">
        <f>COUNTIF(B:B,B612)</f>
        <v>50</v>
      </c>
      <c r="W612" s="7">
        <f t="shared" si="103"/>
        <v>9.4307999999999996</v>
      </c>
      <c r="X612" s="7">
        <f>BL612-W612-6</f>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0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23</v>
      </c>
      <c r="CZ612" s="33" t="s">
        <v>85</v>
      </c>
    </row>
    <row r="613" spans="1:104" x14ac:dyDescent="0.25">
      <c r="A613">
        <v>612</v>
      </c>
      <c r="B613">
        <v>38</v>
      </c>
      <c r="C613" s="24" t="s">
        <v>328</v>
      </c>
      <c r="D613" s="12">
        <v>21.5</v>
      </c>
      <c r="E613" s="13">
        <v>4.3</v>
      </c>
      <c r="F613" s="7">
        <f t="shared" si="110"/>
        <v>5</v>
      </c>
      <c r="G613" s="7">
        <f t="shared" si="106"/>
        <v>17.2</v>
      </c>
      <c r="H613" s="15">
        <f t="shared" si="107"/>
        <v>25.8</v>
      </c>
      <c r="I613" s="11">
        <f>IFERROR(F613/SQRT(F613^2+U613), "X")</f>
        <v>0.11211213233271874</v>
      </c>
      <c r="J613" s="32">
        <f>IFERROR(SQRT((1-I613^2)/U613), "X")</f>
        <v>2.242242646654375E-2</v>
      </c>
      <c r="K613" s="32">
        <f t="shared" si="108"/>
        <v>44.598206241955516</v>
      </c>
      <c r="L613" s="8">
        <v>0</v>
      </c>
      <c r="M613" s="9">
        <v>1</v>
      </c>
      <c r="N613" s="8">
        <v>0</v>
      </c>
      <c r="O613" s="9">
        <v>0</v>
      </c>
      <c r="P613" s="9">
        <v>0</v>
      </c>
      <c r="Q613" s="9">
        <v>1</v>
      </c>
      <c r="R613" s="9">
        <v>0</v>
      </c>
      <c r="S613" s="8">
        <v>1978</v>
      </c>
      <c r="T613" s="9">
        <v>13</v>
      </c>
      <c r="U613" s="9">
        <f t="shared" si="109"/>
        <v>1964</v>
      </c>
      <c r="V613" s="9">
        <f>COUNTIF(B:B,B613)</f>
        <v>50</v>
      </c>
      <c r="W613" s="7">
        <f t="shared" si="103"/>
        <v>9.4307999999999996</v>
      </c>
      <c r="X613" s="7">
        <f>BL613-W613-6</f>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0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23</v>
      </c>
      <c r="CZ613" s="33" t="s">
        <v>85</v>
      </c>
    </row>
    <row r="614" spans="1:104" s="141" customFormat="1" x14ac:dyDescent="0.25">
      <c r="A614" s="141">
        <v>613</v>
      </c>
      <c r="B614" s="141">
        <v>38</v>
      </c>
      <c r="C614" s="142" t="s">
        <v>328</v>
      </c>
      <c r="D614" s="143">
        <v>20.7</v>
      </c>
      <c r="E614" s="144">
        <v>3.2</v>
      </c>
      <c r="F614" s="145">
        <f t="shared" si="110"/>
        <v>6.4687499999999991</v>
      </c>
      <c r="G614" s="145">
        <f t="shared" si="106"/>
        <v>17.5</v>
      </c>
      <c r="H614" s="146">
        <f t="shared" si="107"/>
        <v>23.9</v>
      </c>
      <c r="I614" s="147">
        <f>IFERROR(F614/SQRT(F614^2+U614), "X")</f>
        <v>0.15598245363248828</v>
      </c>
      <c r="J614" s="148">
        <f>IFERROR(SQRT((1-I614^2)/U614), "X")</f>
        <v>2.4113229547051335E-2</v>
      </c>
      <c r="K614" s="148">
        <f t="shared" si="108"/>
        <v>41.471010676887289</v>
      </c>
      <c r="L614" s="149">
        <v>0</v>
      </c>
      <c r="M614" s="150">
        <v>1</v>
      </c>
      <c r="N614" s="149">
        <v>0</v>
      </c>
      <c r="O614" s="150">
        <v>0</v>
      </c>
      <c r="P614" s="150">
        <v>0</v>
      </c>
      <c r="Q614" s="150">
        <v>1</v>
      </c>
      <c r="R614" s="150">
        <v>0</v>
      </c>
      <c r="S614" s="149">
        <v>1692</v>
      </c>
      <c r="T614" s="150">
        <v>13</v>
      </c>
      <c r="U614" s="150">
        <f t="shared" si="109"/>
        <v>1678</v>
      </c>
      <c r="V614" s="150">
        <f>COUNTIF(B:B,B614)</f>
        <v>50</v>
      </c>
      <c r="W614" s="145">
        <f t="shared" si="103"/>
        <v>9.4307999999999996</v>
      </c>
      <c r="X614" s="145">
        <f>BL614-W614-6</f>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04"/>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23</v>
      </c>
      <c r="CU614" s="157"/>
      <c r="CZ614" s="33" t="s">
        <v>85</v>
      </c>
    </row>
    <row r="615" spans="1:104" x14ac:dyDescent="0.25">
      <c r="A615">
        <v>614</v>
      </c>
      <c r="B615">
        <v>39</v>
      </c>
      <c r="C615" s="24" t="s">
        <v>330</v>
      </c>
      <c r="D615" s="12">
        <v>5.6</v>
      </c>
      <c r="E615" s="13">
        <v>0.08</v>
      </c>
      <c r="F615" s="7">
        <f t="shared" si="110"/>
        <v>70</v>
      </c>
      <c r="G615" s="7">
        <f t="shared" si="106"/>
        <v>5.52</v>
      </c>
      <c r="H615" s="15">
        <f t="shared" si="107"/>
        <v>5.68</v>
      </c>
      <c r="I615" s="11">
        <f>IFERROR(F615/SQRT(F615^2+U615), "X")</f>
        <v>0.45067594598575533</v>
      </c>
      <c r="J615" s="32">
        <f>IFERROR(SQRT((1-I615^2)/U615), "X")</f>
        <v>6.4382277997965046E-3</v>
      </c>
      <c r="K615" s="32">
        <f t="shared" si="108"/>
        <v>155.32224567009067</v>
      </c>
      <c r="L615" s="8">
        <v>0</v>
      </c>
      <c r="M615" s="9">
        <v>1</v>
      </c>
      <c r="N615" s="8">
        <v>0</v>
      </c>
      <c r="O615" s="9">
        <v>0</v>
      </c>
      <c r="P615" s="9">
        <v>1</v>
      </c>
      <c r="Q615" s="9">
        <v>0</v>
      </c>
      <c r="R615" s="9">
        <v>0</v>
      </c>
      <c r="S615" s="8">
        <v>19234</v>
      </c>
      <c r="T615" s="9">
        <v>8</v>
      </c>
      <c r="U615" s="9">
        <f t="shared" si="109"/>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11">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f>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27</v>
      </c>
      <c r="CZ615" s="33" t="s">
        <v>85</v>
      </c>
    </row>
    <row r="616" spans="1:104" x14ac:dyDescent="0.25">
      <c r="A616">
        <v>615</v>
      </c>
      <c r="B616">
        <v>39</v>
      </c>
      <c r="C616" s="24" t="s">
        <v>330</v>
      </c>
      <c r="D616" s="12">
        <v>6.8</v>
      </c>
      <c r="E616" s="13">
        <v>0.18</v>
      </c>
      <c r="F616" s="7">
        <f t="shared" si="110"/>
        <v>37.777777777777779</v>
      </c>
      <c r="G616" s="7">
        <f t="shared" si="106"/>
        <v>6.62</v>
      </c>
      <c r="H616" s="15">
        <f t="shared" si="107"/>
        <v>6.9799999999999995</v>
      </c>
      <c r="I616" s="11">
        <f>IFERROR(F616/SQRT(F616^2+U616), "X")</f>
        <v>0.26685477272919289</v>
      </c>
      <c r="J616" s="32">
        <f>IFERROR(SQRT((1-I616^2)/U616), "X")</f>
        <v>7.0638028075374589E-3</v>
      </c>
      <c r="K616" s="32">
        <f t="shared" si="108"/>
        <v>141.5668057626051</v>
      </c>
      <c r="L616" s="8">
        <v>0</v>
      </c>
      <c r="M616" s="9">
        <v>1</v>
      </c>
      <c r="N616" s="8">
        <v>0</v>
      </c>
      <c r="O616" s="9">
        <v>0</v>
      </c>
      <c r="P616" s="9">
        <v>1</v>
      </c>
      <c r="Q616" s="9">
        <v>0</v>
      </c>
      <c r="R616" s="9">
        <v>0</v>
      </c>
      <c r="S616" s="8">
        <v>18623</v>
      </c>
      <c r="T616" s="9">
        <v>8</v>
      </c>
      <c r="U616" s="9">
        <f t="shared" si="109"/>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11"/>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f>6+W616+X616</f>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27</v>
      </c>
      <c r="CZ616" s="33" t="s">
        <v>85</v>
      </c>
    </row>
    <row r="617" spans="1:104" x14ac:dyDescent="0.25">
      <c r="A617">
        <v>616</v>
      </c>
      <c r="B617">
        <v>39</v>
      </c>
      <c r="C617" s="24" t="s">
        <v>330</v>
      </c>
      <c r="D617" s="12">
        <v>4.54</v>
      </c>
      <c r="E617" s="13">
        <v>0.45</v>
      </c>
      <c r="F617" s="7">
        <f t="shared" si="110"/>
        <v>10.088888888888889</v>
      </c>
      <c r="G617" s="7">
        <f t="shared" si="106"/>
        <v>4.09</v>
      </c>
      <c r="H617" s="15">
        <f t="shared" si="107"/>
        <v>4.99</v>
      </c>
      <c r="I617" s="11">
        <f>IFERROR(F617/SQRT(F617^2+U617), "X")</f>
        <v>0.31287540391824742</v>
      </c>
      <c r="J617" s="32">
        <f>IFERROR(SQRT((1-I617^2)/U617), "X")</f>
        <v>3.101187924299809E-2</v>
      </c>
      <c r="K617" s="32">
        <f t="shared" si="108"/>
        <v>32.245707916129639</v>
      </c>
      <c r="L617" s="8">
        <v>0</v>
      </c>
      <c r="M617" s="9">
        <v>1</v>
      </c>
      <c r="N617" s="8">
        <v>0</v>
      </c>
      <c r="O617" s="9">
        <v>0</v>
      </c>
      <c r="P617" s="9">
        <v>1</v>
      </c>
      <c r="Q617" s="9">
        <v>0</v>
      </c>
      <c r="R617" s="9">
        <v>0</v>
      </c>
      <c r="S617" s="8">
        <v>947</v>
      </c>
      <c r="T617" s="9">
        <v>8</v>
      </c>
      <c r="U617" s="9">
        <f t="shared" si="109"/>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11"/>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f>6+W617+X617</f>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27</v>
      </c>
      <c r="CZ617" s="33" t="s">
        <v>85</v>
      </c>
    </row>
    <row r="618" spans="1:104" x14ac:dyDescent="0.25">
      <c r="A618">
        <v>617</v>
      </c>
      <c r="B618">
        <v>39</v>
      </c>
      <c r="C618" s="24" t="s">
        <v>330</v>
      </c>
      <c r="D618" s="12">
        <v>7.51</v>
      </c>
      <c r="E618" s="13">
        <v>1.1399999999999999</v>
      </c>
      <c r="F618" s="7">
        <f t="shared" si="110"/>
        <v>6.5877192982456148</v>
      </c>
      <c r="G618" s="7">
        <f t="shared" si="106"/>
        <v>6.37</v>
      </c>
      <c r="H618" s="15">
        <f t="shared" si="107"/>
        <v>8.65</v>
      </c>
      <c r="I618" s="11">
        <f>IFERROR(F618/SQRT(F618^2+U618), "X")</f>
        <v>0.21346458722465919</v>
      </c>
      <c r="J618" s="32">
        <f>IFERROR(SQRT((1-I618^2)/U618), "X")</f>
        <v>3.2403412707871032E-2</v>
      </c>
      <c r="K618" s="32">
        <f t="shared" si="108"/>
        <v>30.860946932206698</v>
      </c>
      <c r="L618" s="8">
        <v>0</v>
      </c>
      <c r="M618" s="9">
        <v>1</v>
      </c>
      <c r="N618" s="8">
        <v>0</v>
      </c>
      <c r="O618" s="9">
        <v>0</v>
      </c>
      <c r="P618" s="9">
        <v>1</v>
      </c>
      <c r="Q618" s="9">
        <v>0</v>
      </c>
      <c r="R618" s="9">
        <v>0</v>
      </c>
      <c r="S618" s="8">
        <v>918</v>
      </c>
      <c r="T618" s="9">
        <v>8</v>
      </c>
      <c r="U618" s="9">
        <f t="shared" si="109"/>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11"/>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f>6+W618+X618</f>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27</v>
      </c>
      <c r="CZ618" s="33" t="s">
        <v>85</v>
      </c>
    </row>
    <row r="619" spans="1:104" x14ac:dyDescent="0.25">
      <c r="A619">
        <v>618</v>
      </c>
      <c r="B619">
        <v>39</v>
      </c>
      <c r="C619" s="24" t="s">
        <v>330</v>
      </c>
      <c r="D619" s="12">
        <v>3.05</v>
      </c>
      <c r="E619" s="13">
        <v>3.6</v>
      </c>
      <c r="F619" s="7">
        <f t="shared" si="110"/>
        <v>0.8472222222222221</v>
      </c>
      <c r="G619" s="7">
        <f t="shared" si="106"/>
        <v>-0.55000000000000027</v>
      </c>
      <c r="H619" s="15">
        <f t="shared" si="107"/>
        <v>6.65</v>
      </c>
      <c r="I619" s="11">
        <f>IFERROR(F619/SQRT(F619^2+U619), "X")</f>
        <v>2.3582057357347679E-2</v>
      </c>
      <c r="J619" s="32">
        <f>IFERROR(SQRT((1-I619^2)/U619), "X")</f>
        <v>2.7834559503754644E-2</v>
      </c>
      <c r="K619" s="32">
        <f t="shared" si="108"/>
        <v>35.926561002882352</v>
      </c>
      <c r="L619" s="8">
        <v>0</v>
      </c>
      <c r="M619" s="9">
        <v>1</v>
      </c>
      <c r="N619" s="8">
        <v>0</v>
      </c>
      <c r="O619" s="9">
        <v>0</v>
      </c>
      <c r="P619" s="9">
        <v>1</v>
      </c>
      <c r="Q619" s="9">
        <v>0</v>
      </c>
      <c r="R619" s="9">
        <v>0</v>
      </c>
      <c r="S619" s="8">
        <v>1299</v>
      </c>
      <c r="T619" s="9">
        <v>8</v>
      </c>
      <c r="U619" s="9">
        <f t="shared" si="109"/>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11"/>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f>6+W619+X619</f>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27</v>
      </c>
      <c r="CZ619" s="33" t="s">
        <v>85</v>
      </c>
    </row>
    <row r="620" spans="1:104" x14ac:dyDescent="0.25">
      <c r="A620">
        <v>619</v>
      </c>
      <c r="B620">
        <v>39</v>
      </c>
      <c r="C620" s="24" t="s">
        <v>330</v>
      </c>
      <c r="D620" s="12">
        <v>5.65</v>
      </c>
      <c r="E620" s="13">
        <v>1.1000000000000001</v>
      </c>
      <c r="F620" s="7">
        <f t="shared" si="110"/>
        <v>5.1363636363636367</v>
      </c>
      <c r="G620" s="7">
        <f t="shared" si="106"/>
        <v>4.5500000000000007</v>
      </c>
      <c r="H620" s="15">
        <f t="shared" si="107"/>
        <v>6.75</v>
      </c>
      <c r="I620" s="11">
        <f>IFERROR(F620/SQRT(F620^2+U620), "X")</f>
        <v>0.1445068320716868</v>
      </c>
      <c r="J620" s="32">
        <f>IFERROR(SQRT((1-I620^2)/U620), "X")</f>
        <v>2.8134073500682387E-2</v>
      </c>
      <c r="K620" s="32">
        <f t="shared" si="108"/>
        <v>35.544088557803235</v>
      </c>
      <c r="L620" s="8">
        <v>0</v>
      </c>
      <c r="M620" s="9">
        <v>1</v>
      </c>
      <c r="N620" s="8">
        <v>0</v>
      </c>
      <c r="O620" s="9">
        <v>0</v>
      </c>
      <c r="P620" s="9">
        <v>1</v>
      </c>
      <c r="Q620" s="9">
        <v>0</v>
      </c>
      <c r="R620" s="9">
        <v>0</v>
      </c>
      <c r="S620" s="8">
        <v>1246</v>
      </c>
      <c r="T620" s="9">
        <v>8</v>
      </c>
      <c r="U620" s="9">
        <f t="shared" si="109"/>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11"/>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f>6+W620+X620</f>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27</v>
      </c>
      <c r="CZ620" s="33" t="s">
        <v>85</v>
      </c>
    </row>
    <row r="621" spans="1:104" x14ac:dyDescent="0.25">
      <c r="A621">
        <v>620</v>
      </c>
      <c r="B621">
        <v>39</v>
      </c>
      <c r="C621" s="24" t="s">
        <v>330</v>
      </c>
      <c r="D621" s="12">
        <v>4.4000000000000004</v>
      </c>
      <c r="E621" s="13">
        <v>0.37</v>
      </c>
      <c r="F621" s="7">
        <f t="shared" si="110"/>
        <v>11.891891891891893</v>
      </c>
      <c r="G621" s="7">
        <f t="shared" si="106"/>
        <v>4.03</v>
      </c>
      <c r="H621" s="15">
        <f t="shared" si="107"/>
        <v>4.7700000000000005</v>
      </c>
      <c r="I621" s="11">
        <f>IFERROR(F621/SQRT(F621^2+U621), "X")</f>
        <v>0.30417954748127174</v>
      </c>
      <c r="J621" s="32">
        <f>IFERROR(SQRT((1-I621^2)/U621), "X")</f>
        <v>2.5578734674561485E-2</v>
      </c>
      <c r="K621" s="32">
        <f t="shared" si="108"/>
        <v>39.09497528798866</v>
      </c>
      <c r="L621" s="8">
        <v>0</v>
      </c>
      <c r="M621" s="9">
        <v>1</v>
      </c>
      <c r="N621" s="8">
        <v>0</v>
      </c>
      <c r="O621" s="9">
        <v>0</v>
      </c>
      <c r="P621" s="9">
        <v>1</v>
      </c>
      <c r="Q621" s="9">
        <v>0</v>
      </c>
      <c r="R621" s="9">
        <v>0</v>
      </c>
      <c r="S621" s="8">
        <v>1396</v>
      </c>
      <c r="T621" s="9">
        <v>8</v>
      </c>
      <c r="U621" s="9">
        <f t="shared" si="109"/>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f>6+W621+X621</f>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27</v>
      </c>
      <c r="CZ621" s="33" t="s">
        <v>85</v>
      </c>
    </row>
    <row r="622" spans="1:104" x14ac:dyDescent="0.25">
      <c r="A622">
        <v>621</v>
      </c>
      <c r="B622">
        <v>39</v>
      </c>
      <c r="C622" s="24" t="s">
        <v>330</v>
      </c>
      <c r="D622" s="12">
        <v>8.39</v>
      </c>
      <c r="E622" s="13">
        <v>1.0900000000000001</v>
      </c>
      <c r="F622" s="7">
        <f t="shared" si="110"/>
        <v>7.6972477064220186</v>
      </c>
      <c r="G622" s="7">
        <f t="shared" si="106"/>
        <v>7.3000000000000007</v>
      </c>
      <c r="H622" s="15">
        <f t="shared" si="107"/>
        <v>9.48</v>
      </c>
      <c r="I622" s="11">
        <f>IFERROR(F622/SQRT(F622^2+U622), "X")</f>
        <v>0.20547940779494051</v>
      </c>
      <c r="J622" s="32">
        <f>IFERROR(SQRT((1-I622^2)/U622), "X")</f>
        <v>2.6695179320200848E-2</v>
      </c>
      <c r="K622" s="32">
        <f t="shared" si="108"/>
        <v>37.459946906716496</v>
      </c>
      <c r="L622" s="8">
        <v>0</v>
      </c>
      <c r="M622" s="9">
        <v>1</v>
      </c>
      <c r="N622" s="8">
        <v>0</v>
      </c>
      <c r="O622" s="9">
        <v>0</v>
      </c>
      <c r="P622" s="9">
        <v>1</v>
      </c>
      <c r="Q622" s="9">
        <v>0</v>
      </c>
      <c r="R622" s="9">
        <v>0</v>
      </c>
      <c r="S622" s="8">
        <v>1353</v>
      </c>
      <c r="T622" s="9">
        <v>8</v>
      </c>
      <c r="U622" s="9">
        <f t="shared" si="109"/>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f>6+W622+X622</f>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27</v>
      </c>
      <c r="CZ622" s="33" t="s">
        <v>85</v>
      </c>
    </row>
    <row r="623" spans="1:104" x14ac:dyDescent="0.25">
      <c r="A623">
        <v>622</v>
      </c>
      <c r="B623">
        <v>39</v>
      </c>
      <c r="C623" s="24" t="s">
        <v>330</v>
      </c>
      <c r="D623" s="12">
        <v>2.58</v>
      </c>
      <c r="E623" s="13">
        <v>0.39</v>
      </c>
      <c r="F623" s="7">
        <f t="shared" si="110"/>
        <v>6.615384615384615</v>
      </c>
      <c r="G623" s="7">
        <f t="shared" si="106"/>
        <v>2.19</v>
      </c>
      <c r="H623" s="15">
        <f t="shared" si="107"/>
        <v>2.97</v>
      </c>
      <c r="I623" s="11">
        <f>IFERROR(F623/SQRT(F623^2+U623), "X")</f>
        <v>0.21637359917513771</v>
      </c>
      <c r="J623" s="32">
        <f>IFERROR(SQRT((1-I623^2)/U623), "X")</f>
        <v>3.2707637084613848E-2</v>
      </c>
      <c r="K623" s="32">
        <f t="shared" si="108"/>
        <v>30.573899221549535</v>
      </c>
      <c r="L623" s="8">
        <v>0</v>
      </c>
      <c r="M623" s="9">
        <v>1</v>
      </c>
      <c r="N623" s="8">
        <v>0</v>
      </c>
      <c r="O623" s="9">
        <v>0</v>
      </c>
      <c r="P623" s="9">
        <v>1</v>
      </c>
      <c r="Q623" s="9">
        <v>0</v>
      </c>
      <c r="R623" s="9">
        <v>0</v>
      </c>
      <c r="S623" s="8">
        <v>900</v>
      </c>
      <c r="T623" s="9">
        <v>8</v>
      </c>
      <c r="U623" s="9">
        <f t="shared" si="109"/>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f>6+W623+X623</f>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27</v>
      </c>
      <c r="CZ623" s="33" t="s">
        <v>85</v>
      </c>
    </row>
    <row r="624" spans="1:104" s="141" customFormat="1" x14ac:dyDescent="0.25">
      <c r="A624" s="141">
        <v>623</v>
      </c>
      <c r="B624" s="141">
        <v>39</v>
      </c>
      <c r="C624" s="142" t="s">
        <v>330</v>
      </c>
      <c r="D624" s="143">
        <v>3.13</v>
      </c>
      <c r="E624" s="144">
        <v>1.03</v>
      </c>
      <c r="F624" s="145">
        <f t="shared" si="110"/>
        <v>3.0388349514563107</v>
      </c>
      <c r="G624" s="145">
        <f t="shared" si="106"/>
        <v>2.0999999999999996</v>
      </c>
      <c r="H624" s="146">
        <f t="shared" si="107"/>
        <v>4.16</v>
      </c>
      <c r="I624" s="147">
        <f>IFERROR(F624/SQRT(F624^2+U624), "X")</f>
        <v>0.10366955995013886</v>
      </c>
      <c r="J624" s="148">
        <f>IFERROR(SQRT((1-I624^2)/U624), "X")</f>
        <v>3.4114903114582436E-2</v>
      </c>
      <c r="K624" s="148">
        <f t="shared" si="108"/>
        <v>29.312702329573654</v>
      </c>
      <c r="L624" s="149">
        <v>0</v>
      </c>
      <c r="M624" s="150">
        <v>1</v>
      </c>
      <c r="N624" s="149">
        <v>0</v>
      </c>
      <c r="O624" s="150">
        <v>0</v>
      </c>
      <c r="P624" s="150">
        <v>1</v>
      </c>
      <c r="Q624" s="150">
        <v>0</v>
      </c>
      <c r="R624" s="150">
        <v>0</v>
      </c>
      <c r="S624" s="149">
        <v>859</v>
      </c>
      <c r="T624" s="150">
        <v>8</v>
      </c>
      <c r="U624" s="150">
        <f t="shared" si="109"/>
        <v>850</v>
      </c>
      <c r="V624" s="150">
        <f>COUNTIF(B:B,B624)</f>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f>6+W624+X624</f>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27</v>
      </c>
      <c r="CU624" s="157"/>
      <c r="CZ624" s="33" t="s">
        <v>85</v>
      </c>
    </row>
    <row r="625" spans="1:104" x14ac:dyDescent="0.25">
      <c r="A625">
        <v>624</v>
      </c>
      <c r="B625">
        <v>40</v>
      </c>
      <c r="C625" s="24" t="s">
        <v>333</v>
      </c>
      <c r="D625" s="12">
        <v>8.6</v>
      </c>
      <c r="E625" s="13">
        <v>0.3</v>
      </c>
      <c r="F625" s="7">
        <f t="shared" si="110"/>
        <v>28.666666666666668</v>
      </c>
      <c r="G625" s="7">
        <f t="shared" si="106"/>
        <v>8.2999999999999989</v>
      </c>
      <c r="H625" s="15">
        <f t="shared" si="107"/>
        <v>8.9</v>
      </c>
      <c r="I625" s="11">
        <f>IFERROR(F625/SQRT(F625^2+U625), "X")</f>
        <v>0.30072687606952542</v>
      </c>
      <c r="J625" s="32">
        <f>IFERROR(SQRT((1-I625^2)/U625), "X")</f>
        <v>1.0490472421029956E-2</v>
      </c>
      <c r="K625" s="32">
        <f t="shared" si="108"/>
        <v>95.324591673805656</v>
      </c>
      <c r="L625" s="8">
        <v>1</v>
      </c>
      <c r="M625" s="9">
        <v>0</v>
      </c>
      <c r="N625" s="8">
        <v>0</v>
      </c>
      <c r="O625" s="9">
        <v>0</v>
      </c>
      <c r="P625" s="9">
        <v>1</v>
      </c>
      <c r="Q625" s="9">
        <v>0</v>
      </c>
      <c r="R625" s="9">
        <v>0</v>
      </c>
      <c r="S625" s="8">
        <v>8270</v>
      </c>
      <c r="T625" s="9">
        <v>4</v>
      </c>
      <c r="U625" s="9">
        <f t="shared" si="109"/>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12">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6+W625+X625</f>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32</v>
      </c>
      <c r="CZ625" s="33" t="s">
        <v>85</v>
      </c>
    </row>
    <row r="626" spans="1:104" x14ac:dyDescent="0.25">
      <c r="A626">
        <v>625</v>
      </c>
      <c r="B626">
        <v>40</v>
      </c>
      <c r="C626" s="24" t="s">
        <v>333</v>
      </c>
      <c r="D626" s="12">
        <v>8.3000000000000007</v>
      </c>
      <c r="E626" s="13">
        <v>0.2</v>
      </c>
      <c r="F626" s="7">
        <f t="shared" si="110"/>
        <v>41.5</v>
      </c>
      <c r="G626" s="7">
        <f t="shared" si="106"/>
        <v>8.1000000000000014</v>
      </c>
      <c r="H626" s="15">
        <f t="shared" si="107"/>
        <v>8.5</v>
      </c>
      <c r="I626" s="11">
        <f>IFERROR(F626/SQRT(F626^2+U626), "X")</f>
        <v>0.41530640149835174</v>
      </c>
      <c r="J626" s="32">
        <f>IFERROR(SQRT((1-I626^2)/U626), "X")</f>
        <v>1.0007383168634981E-2</v>
      </c>
      <c r="K626" s="32">
        <f t="shared" si="108"/>
        <v>99.926222784612449</v>
      </c>
      <c r="L626" s="8">
        <v>1</v>
      </c>
      <c r="M626" s="9">
        <v>0</v>
      </c>
      <c r="N626" s="8">
        <v>0</v>
      </c>
      <c r="O626" s="9">
        <v>0</v>
      </c>
      <c r="P626" s="9">
        <v>1</v>
      </c>
      <c r="Q626" s="9">
        <v>0</v>
      </c>
      <c r="R626" s="9">
        <v>0</v>
      </c>
      <c r="S626" s="8">
        <v>8270</v>
      </c>
      <c r="T626" s="9">
        <v>6</v>
      </c>
      <c r="U626" s="9">
        <f t="shared" si="109"/>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12"/>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6+W626+X626</f>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32</v>
      </c>
      <c r="CZ626" s="33" t="s">
        <v>85</v>
      </c>
    </row>
    <row r="627" spans="1:104" x14ac:dyDescent="0.25">
      <c r="A627">
        <v>626</v>
      </c>
      <c r="B627">
        <v>40</v>
      </c>
      <c r="C627" s="24" t="s">
        <v>333</v>
      </c>
      <c r="D627" s="12">
        <v>6.6</v>
      </c>
      <c r="E627" s="13">
        <v>0.2</v>
      </c>
      <c r="F627" s="7">
        <f t="shared" si="110"/>
        <v>32.999999999999993</v>
      </c>
      <c r="G627" s="7">
        <f t="shared" si="106"/>
        <v>6.3999999999999995</v>
      </c>
      <c r="H627" s="15">
        <f t="shared" si="107"/>
        <v>6.8</v>
      </c>
      <c r="I627" s="11">
        <f>IFERROR(F627/SQRT(F627^2+U627), "X")</f>
        <v>0.34124138094380424</v>
      </c>
      <c r="J627" s="32">
        <f>IFERROR(SQRT((1-I627^2)/U627), "X")</f>
        <v>1.034064790738801E-2</v>
      </c>
      <c r="K627" s="32">
        <f t="shared" si="108"/>
        <v>96.705739229892643</v>
      </c>
      <c r="L627" s="8">
        <v>1</v>
      </c>
      <c r="M627" s="9">
        <v>0</v>
      </c>
      <c r="N627" s="8">
        <v>0</v>
      </c>
      <c r="O627" s="9">
        <v>0</v>
      </c>
      <c r="P627" s="9">
        <v>1</v>
      </c>
      <c r="Q627" s="9">
        <v>0</v>
      </c>
      <c r="R627" s="9">
        <v>0</v>
      </c>
      <c r="S627" s="8">
        <v>8270</v>
      </c>
      <c r="T627" s="9">
        <v>6</v>
      </c>
      <c r="U627" s="9">
        <f t="shared" si="109"/>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12"/>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6+W627+X627</f>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32</v>
      </c>
      <c r="CZ627" s="33" t="s">
        <v>85</v>
      </c>
    </row>
    <row r="628" spans="1:104" x14ac:dyDescent="0.25">
      <c r="A628">
        <v>627</v>
      </c>
      <c r="B628">
        <v>40</v>
      </c>
      <c r="C628" s="24" t="s">
        <v>333</v>
      </c>
      <c r="D628" s="12">
        <v>6.8</v>
      </c>
      <c r="E628" s="13">
        <v>0.3</v>
      </c>
      <c r="F628" s="7">
        <f t="shared" si="110"/>
        <v>22.666666666666668</v>
      </c>
      <c r="G628" s="7">
        <f t="shared" si="106"/>
        <v>6.5</v>
      </c>
      <c r="H628" s="15">
        <f t="shared" si="107"/>
        <v>7.1</v>
      </c>
      <c r="I628" s="11">
        <f>IFERROR(F628/SQRT(F628^2+U628), "X")</f>
        <v>0.24202966751607363</v>
      </c>
      <c r="J628" s="32">
        <f>IFERROR(SQRT((1-I628^2)/U628), "X")</f>
        <v>1.0677779449238542E-2</v>
      </c>
      <c r="K628" s="32">
        <f t="shared" si="108"/>
        <v>93.652430709393641</v>
      </c>
      <c r="L628" s="8">
        <v>1</v>
      </c>
      <c r="M628" s="9">
        <v>0</v>
      </c>
      <c r="N628" s="8">
        <v>0</v>
      </c>
      <c r="O628" s="9">
        <v>0</v>
      </c>
      <c r="P628" s="9">
        <v>1</v>
      </c>
      <c r="Q628" s="9">
        <v>0</v>
      </c>
      <c r="R628" s="9">
        <v>0</v>
      </c>
      <c r="S628" s="8">
        <v>8270</v>
      </c>
      <c r="T628" s="9">
        <v>12</v>
      </c>
      <c r="U628" s="9">
        <f t="shared" si="109"/>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12"/>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6+W628+X628</f>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32</v>
      </c>
      <c r="CZ628" s="33" t="s">
        <v>85</v>
      </c>
    </row>
    <row r="629" spans="1:104" x14ac:dyDescent="0.25">
      <c r="A629">
        <v>628</v>
      </c>
      <c r="B629">
        <v>40</v>
      </c>
      <c r="C629" s="24" t="s">
        <v>333</v>
      </c>
      <c r="D629" s="12">
        <v>6.8</v>
      </c>
      <c r="E629" s="13">
        <v>0.3</v>
      </c>
      <c r="F629" s="7">
        <f t="shared" si="110"/>
        <v>22.666666666666668</v>
      </c>
      <c r="G629" s="7">
        <f t="shared" si="106"/>
        <v>6.5</v>
      </c>
      <c r="H629" s="15">
        <f t="shared" si="107"/>
        <v>7.1</v>
      </c>
      <c r="I629" s="11">
        <f>IFERROR(F629/SQRT(F629^2+U629), "X")</f>
        <v>0.24202966751607363</v>
      </c>
      <c r="J629" s="32">
        <f>IFERROR(SQRT((1-I629^2)/U629), "X")</f>
        <v>1.0677779449238542E-2</v>
      </c>
      <c r="K629" s="32">
        <f t="shared" si="108"/>
        <v>93.652430709393641</v>
      </c>
      <c r="L629" s="8">
        <v>1</v>
      </c>
      <c r="M629" s="9">
        <v>0</v>
      </c>
      <c r="N629" s="8">
        <v>0</v>
      </c>
      <c r="O629" s="9">
        <v>0</v>
      </c>
      <c r="P629" s="9">
        <v>1</v>
      </c>
      <c r="Q629" s="9">
        <v>0</v>
      </c>
      <c r="R629" s="9">
        <v>0</v>
      </c>
      <c r="S629" s="8">
        <v>8270</v>
      </c>
      <c r="T629" s="9">
        <v>12</v>
      </c>
      <c r="U629" s="9">
        <f t="shared" si="109"/>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12"/>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6+W629+X629</f>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32</v>
      </c>
      <c r="CZ629" s="33" t="s">
        <v>85</v>
      </c>
    </row>
    <row r="630" spans="1:104" x14ac:dyDescent="0.25">
      <c r="A630">
        <v>629</v>
      </c>
      <c r="B630">
        <v>40</v>
      </c>
      <c r="C630" s="24" t="s">
        <v>333</v>
      </c>
      <c r="D630" s="12">
        <v>6</v>
      </c>
      <c r="E630" s="13">
        <v>0.4</v>
      </c>
      <c r="F630" s="7">
        <f t="shared" si="110"/>
        <v>15</v>
      </c>
      <c r="G630" s="7">
        <f t="shared" si="106"/>
        <v>5.6</v>
      </c>
      <c r="H630" s="15">
        <f t="shared" si="107"/>
        <v>6.4</v>
      </c>
      <c r="I630" s="11">
        <f>IFERROR(F630/SQRT(F630^2+U630), "X")</f>
        <v>0.16287038575505658</v>
      </c>
      <c r="J630" s="32">
        <f>IFERROR(SQRT((1-I630^2)/U630), "X")</f>
        <v>1.0858025717003773E-2</v>
      </c>
      <c r="K630" s="32">
        <f t="shared" si="108"/>
        <v>92.097774131626011</v>
      </c>
      <c r="L630" s="8">
        <v>1</v>
      </c>
      <c r="M630" s="9">
        <v>0</v>
      </c>
      <c r="N630" s="8">
        <v>0</v>
      </c>
      <c r="O630" s="9">
        <v>0</v>
      </c>
      <c r="P630" s="9">
        <v>1</v>
      </c>
      <c r="Q630" s="9">
        <v>0</v>
      </c>
      <c r="R630" s="9">
        <v>0</v>
      </c>
      <c r="S630" s="8">
        <v>8270</v>
      </c>
      <c r="T630" s="9">
        <v>12</v>
      </c>
      <c r="U630" s="9">
        <f t="shared" si="109"/>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12"/>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6+W630+X630</f>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32</v>
      </c>
      <c r="CZ630" s="33" t="s">
        <v>85</v>
      </c>
    </row>
    <row r="631" spans="1:104" x14ac:dyDescent="0.25">
      <c r="A631">
        <v>630</v>
      </c>
      <c r="B631">
        <v>40</v>
      </c>
      <c r="C631" s="24" t="s">
        <v>333</v>
      </c>
      <c r="D631" s="12">
        <v>6</v>
      </c>
      <c r="E631" s="13">
        <v>0.4</v>
      </c>
      <c r="F631" s="7">
        <f t="shared" si="110"/>
        <v>15</v>
      </c>
      <c r="G631" s="7">
        <f t="shared" si="106"/>
        <v>5.6</v>
      </c>
      <c r="H631" s="15">
        <f t="shared" si="107"/>
        <v>6.4</v>
      </c>
      <c r="I631" s="11">
        <f>IFERROR(F631/SQRT(F631^2+U631), "X")</f>
        <v>0.16287038575505658</v>
      </c>
      <c r="J631" s="32">
        <f>IFERROR(SQRT((1-I631^2)/U631), "X")</f>
        <v>1.0858025717003773E-2</v>
      </c>
      <c r="K631" s="32">
        <f t="shared" si="108"/>
        <v>92.097774131626011</v>
      </c>
      <c r="L631" s="8">
        <v>1</v>
      </c>
      <c r="M631" s="9">
        <v>0</v>
      </c>
      <c r="N631" s="8">
        <v>0</v>
      </c>
      <c r="O631" s="9">
        <v>0</v>
      </c>
      <c r="P631" s="9">
        <v>1</v>
      </c>
      <c r="Q631" s="9">
        <v>0</v>
      </c>
      <c r="R631" s="9">
        <v>0</v>
      </c>
      <c r="S631" s="8">
        <v>8270</v>
      </c>
      <c r="T631" s="9">
        <v>12</v>
      </c>
      <c r="U631" s="9">
        <f t="shared" si="109"/>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12"/>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6+W631+X631</f>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32</v>
      </c>
      <c r="CZ631" s="33" t="s">
        <v>85</v>
      </c>
    </row>
    <row r="632" spans="1:104" x14ac:dyDescent="0.25">
      <c r="A632">
        <v>631</v>
      </c>
      <c r="B632">
        <v>40</v>
      </c>
      <c r="C632" s="24" t="s">
        <v>333</v>
      </c>
      <c r="D632" s="12">
        <v>7.2</v>
      </c>
      <c r="E632" s="13">
        <v>0.4</v>
      </c>
      <c r="F632" s="7">
        <f t="shared" si="110"/>
        <v>18</v>
      </c>
      <c r="G632" s="7">
        <f t="shared" si="106"/>
        <v>6.8</v>
      </c>
      <c r="H632" s="15">
        <f t="shared" si="107"/>
        <v>7.6000000000000005</v>
      </c>
      <c r="I632" s="11">
        <f>IFERROR(F632/SQRT(F632^2+U632), "X")</f>
        <v>0.19431375937366141</v>
      </c>
      <c r="J632" s="32">
        <f>IFERROR(SQRT((1-I632^2)/U632), "X")</f>
        <v>1.0795208854092301E-2</v>
      </c>
      <c r="K632" s="32">
        <f t="shared" si="108"/>
        <v>92.633687176966021</v>
      </c>
      <c r="L632" s="8">
        <v>1</v>
      </c>
      <c r="M632" s="9">
        <v>0</v>
      </c>
      <c r="N632" s="8">
        <v>0</v>
      </c>
      <c r="O632" s="9">
        <v>0</v>
      </c>
      <c r="P632" s="9">
        <v>1</v>
      </c>
      <c r="Q632" s="9">
        <v>0</v>
      </c>
      <c r="R632" s="9">
        <v>0</v>
      </c>
      <c r="S632" s="8">
        <v>8270</v>
      </c>
      <c r="T632" s="9">
        <v>12</v>
      </c>
      <c r="U632" s="9">
        <f t="shared" si="109"/>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12"/>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6+W632+X632</f>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32</v>
      </c>
      <c r="CZ632" s="33" t="s">
        <v>85</v>
      </c>
    </row>
    <row r="633" spans="1:104" x14ac:dyDescent="0.25">
      <c r="A633">
        <v>632</v>
      </c>
      <c r="B633">
        <v>40</v>
      </c>
      <c r="C633" s="24" t="s">
        <v>333</v>
      </c>
      <c r="D633" s="12">
        <v>7.2</v>
      </c>
      <c r="E633" s="13">
        <v>0.4</v>
      </c>
      <c r="F633" s="7">
        <f t="shared" si="110"/>
        <v>18</v>
      </c>
      <c r="G633" s="7">
        <f t="shared" si="106"/>
        <v>6.8</v>
      </c>
      <c r="H633" s="15">
        <f t="shared" si="107"/>
        <v>7.6000000000000005</v>
      </c>
      <c r="I633" s="11">
        <f>IFERROR(F633/SQRT(F633^2+U633), "X")</f>
        <v>0.19431375937366141</v>
      </c>
      <c r="J633" s="32">
        <f>IFERROR(SQRT((1-I633^2)/U633), "X")</f>
        <v>1.0795208854092301E-2</v>
      </c>
      <c r="K633" s="32">
        <f t="shared" si="108"/>
        <v>92.633687176966021</v>
      </c>
      <c r="L633" s="8">
        <v>1</v>
      </c>
      <c r="M633" s="9">
        <v>0</v>
      </c>
      <c r="N633" s="8">
        <v>0</v>
      </c>
      <c r="O633" s="9">
        <v>0</v>
      </c>
      <c r="P633" s="9">
        <v>1</v>
      </c>
      <c r="Q633" s="9">
        <v>0</v>
      </c>
      <c r="R633" s="9">
        <v>0</v>
      </c>
      <c r="S633" s="8">
        <v>8270</v>
      </c>
      <c r="T633" s="9">
        <v>12</v>
      </c>
      <c r="U633" s="9">
        <f t="shared" si="109"/>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12"/>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6+W633+X633</f>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32</v>
      </c>
      <c r="CZ633" s="33" t="s">
        <v>85</v>
      </c>
    </row>
    <row r="634" spans="1:104" x14ac:dyDescent="0.25">
      <c r="A634">
        <v>633</v>
      </c>
      <c r="B634">
        <v>40</v>
      </c>
      <c r="C634" s="24" t="s">
        <v>333</v>
      </c>
      <c r="D634" s="12">
        <v>7.4</v>
      </c>
      <c r="E634" s="13">
        <v>0.5</v>
      </c>
      <c r="F634" s="7">
        <f t="shared" si="110"/>
        <v>14.8</v>
      </c>
      <c r="G634" s="7">
        <f t="shared" si="106"/>
        <v>6.9</v>
      </c>
      <c r="H634" s="15">
        <f t="shared" si="107"/>
        <v>7.9</v>
      </c>
      <c r="I634" s="11">
        <f>IFERROR(F634/SQRT(F634^2+U634), "X")</f>
        <v>0.16075526904413717</v>
      </c>
      <c r="J634" s="32">
        <f>IFERROR(SQRT((1-I634^2)/U634), "X")</f>
        <v>1.0861842502982241E-2</v>
      </c>
      <c r="K634" s="32">
        <f t="shared" si="108"/>
        <v>92.065411528977592</v>
      </c>
      <c r="L634" s="8">
        <v>1</v>
      </c>
      <c r="M634" s="9">
        <v>0</v>
      </c>
      <c r="N634" s="8">
        <v>0</v>
      </c>
      <c r="O634" s="9">
        <v>0</v>
      </c>
      <c r="P634" s="9">
        <v>1</v>
      </c>
      <c r="Q634" s="9">
        <v>0</v>
      </c>
      <c r="R634" s="9">
        <v>0</v>
      </c>
      <c r="S634" s="8">
        <v>8270</v>
      </c>
      <c r="T634" s="9">
        <v>12</v>
      </c>
      <c r="U634" s="9">
        <f t="shared" si="109"/>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12"/>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6+W634+X634</f>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32</v>
      </c>
      <c r="CZ634" s="33" t="s">
        <v>85</v>
      </c>
    </row>
    <row r="635" spans="1:104" x14ac:dyDescent="0.25">
      <c r="A635">
        <v>634</v>
      </c>
      <c r="B635">
        <v>40</v>
      </c>
      <c r="C635" s="24" t="s">
        <v>333</v>
      </c>
      <c r="D635" s="12">
        <v>7.3</v>
      </c>
      <c r="E635" s="13">
        <v>0.5</v>
      </c>
      <c r="F635" s="7">
        <f t="shared" si="110"/>
        <v>14.6</v>
      </c>
      <c r="G635" s="7">
        <f t="shared" si="106"/>
        <v>6.8</v>
      </c>
      <c r="H635" s="15">
        <f t="shared" si="107"/>
        <v>7.8</v>
      </c>
      <c r="I635" s="11">
        <f>IFERROR(F635/SQRT(F635^2+U635), "X")</f>
        <v>0.15863793525842246</v>
      </c>
      <c r="J635" s="32">
        <f>IFERROR(SQRT((1-I635^2)/U635), "X")</f>
        <v>1.0865612004001537E-2</v>
      </c>
      <c r="K635" s="32">
        <f t="shared" si="108"/>
        <v>92.033472171813671</v>
      </c>
      <c r="L635" s="8">
        <v>1</v>
      </c>
      <c r="M635" s="9">
        <v>0</v>
      </c>
      <c r="N635" s="8">
        <v>0</v>
      </c>
      <c r="O635" s="9">
        <v>0</v>
      </c>
      <c r="P635" s="9">
        <v>1</v>
      </c>
      <c r="Q635" s="9">
        <v>0</v>
      </c>
      <c r="R635" s="9">
        <v>0</v>
      </c>
      <c r="S635" s="8">
        <v>8270</v>
      </c>
      <c r="T635" s="9">
        <v>12</v>
      </c>
      <c r="U635" s="9">
        <f t="shared" si="109"/>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12"/>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6+W635+X635</f>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32</v>
      </c>
      <c r="CZ635" s="33" t="s">
        <v>85</v>
      </c>
    </row>
    <row r="636" spans="1:104" x14ac:dyDescent="0.25">
      <c r="A636">
        <v>635</v>
      </c>
      <c r="B636">
        <v>40</v>
      </c>
      <c r="C636" s="24" t="s">
        <v>333</v>
      </c>
      <c r="D636" s="12">
        <v>7.6</v>
      </c>
      <c r="E636" s="13">
        <v>0.8</v>
      </c>
      <c r="F636" s="7">
        <f t="shared" si="110"/>
        <v>9.4999999999999982</v>
      </c>
      <c r="G636" s="7">
        <f t="shared" si="106"/>
        <v>6.8</v>
      </c>
      <c r="H636" s="15">
        <f t="shared" si="107"/>
        <v>8.4</v>
      </c>
      <c r="I636" s="11">
        <f>IFERROR(F636/SQRT(F636^2+U636), "X")</f>
        <v>0.10398049842845901</v>
      </c>
      <c r="J636" s="32">
        <f>IFERROR(SQRT((1-I636^2)/U636), "X")</f>
        <v>1.0945315624048319E-2</v>
      </c>
      <c r="K636" s="32">
        <f t="shared" si="108"/>
        <v>91.363285842837328</v>
      </c>
      <c r="L636" s="8">
        <v>1</v>
      </c>
      <c r="M636" s="9">
        <v>0</v>
      </c>
      <c r="N636" s="8">
        <v>0</v>
      </c>
      <c r="O636" s="9">
        <v>0</v>
      </c>
      <c r="P636" s="9">
        <v>1</v>
      </c>
      <c r="Q636" s="9">
        <v>0</v>
      </c>
      <c r="R636" s="9">
        <v>0</v>
      </c>
      <c r="S636" s="8">
        <v>8270</v>
      </c>
      <c r="T636" s="9">
        <v>12</v>
      </c>
      <c r="U636" s="9">
        <f t="shared" si="109"/>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12"/>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6+W636+X636</f>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32</v>
      </c>
      <c r="CZ636" s="33" t="s">
        <v>85</v>
      </c>
    </row>
    <row r="637" spans="1:104" x14ac:dyDescent="0.25">
      <c r="A637">
        <v>636</v>
      </c>
      <c r="B637">
        <v>40</v>
      </c>
      <c r="C637" s="24" t="s">
        <v>333</v>
      </c>
      <c r="D637" s="12">
        <v>7.5</v>
      </c>
      <c r="E637" s="13">
        <v>0.8</v>
      </c>
      <c r="F637" s="7">
        <f t="shared" si="110"/>
        <v>9.375</v>
      </c>
      <c r="G637" s="7">
        <f t="shared" si="106"/>
        <v>6.7</v>
      </c>
      <c r="H637" s="15">
        <f t="shared" si="107"/>
        <v>8.3000000000000007</v>
      </c>
      <c r="I637" s="11">
        <f>IFERROR(F637/SQRT(F637^2+U637), "X")</f>
        <v>0.10262683889087333</v>
      </c>
      <c r="J637" s="32">
        <f>IFERROR(SQRT((1-I637^2)/U637), "X")</f>
        <v>1.0946862815026489E-2</v>
      </c>
      <c r="K637" s="32">
        <f t="shared" si="108"/>
        <v>91.35037287827565</v>
      </c>
      <c r="L637" s="8">
        <v>1</v>
      </c>
      <c r="M637" s="9">
        <v>0</v>
      </c>
      <c r="N637" s="8">
        <v>0</v>
      </c>
      <c r="O637" s="9">
        <v>0</v>
      </c>
      <c r="P637" s="9">
        <v>1</v>
      </c>
      <c r="Q637" s="9">
        <v>0</v>
      </c>
      <c r="R637" s="9">
        <v>0</v>
      </c>
      <c r="S637" s="8">
        <v>8270</v>
      </c>
      <c r="T637" s="9">
        <v>12</v>
      </c>
      <c r="U637" s="9">
        <f t="shared" si="109"/>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12"/>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6+W637+X637</f>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32</v>
      </c>
      <c r="CZ637" s="33" t="s">
        <v>85</v>
      </c>
    </row>
    <row r="638" spans="1:104" x14ac:dyDescent="0.25">
      <c r="A638">
        <v>637</v>
      </c>
      <c r="B638">
        <v>40</v>
      </c>
      <c r="C638" s="24" t="s">
        <v>333</v>
      </c>
      <c r="D638" s="12">
        <v>6.5</v>
      </c>
      <c r="E638" s="13">
        <v>0.3</v>
      </c>
      <c r="F638" s="7">
        <f t="shared" si="110"/>
        <v>21.666666666666668</v>
      </c>
      <c r="G638" s="7">
        <f t="shared" si="106"/>
        <v>6.2</v>
      </c>
      <c r="H638" s="15">
        <f t="shared" si="107"/>
        <v>6.8</v>
      </c>
      <c r="I638" s="11">
        <f>IFERROR(F638/SQRT(F638^2+U638), "X")</f>
        <v>0.23193881706518138</v>
      </c>
      <c r="J638" s="32">
        <f>IFERROR(SQRT((1-I638^2)/U638), "X")</f>
        <v>1.0704868479931448E-2</v>
      </c>
      <c r="K638" s="32">
        <f t="shared" si="108"/>
        <v>93.415440075206206</v>
      </c>
      <c r="L638" s="8">
        <v>1</v>
      </c>
      <c r="M638" s="9">
        <v>0</v>
      </c>
      <c r="N638" s="8">
        <v>0</v>
      </c>
      <c r="O638" s="9">
        <v>0</v>
      </c>
      <c r="P638" s="9">
        <v>1</v>
      </c>
      <c r="Q638" s="9">
        <v>0</v>
      </c>
      <c r="R638" s="9">
        <v>0</v>
      </c>
      <c r="S638" s="8">
        <v>8270</v>
      </c>
      <c r="T638" s="9">
        <v>12</v>
      </c>
      <c r="U638" s="9">
        <f t="shared" si="109"/>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12"/>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6+W638+X638</f>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32</v>
      </c>
      <c r="CZ638" s="33" t="s">
        <v>85</v>
      </c>
    </row>
    <row r="639" spans="1:104" x14ac:dyDescent="0.25">
      <c r="A639">
        <v>638</v>
      </c>
      <c r="B639">
        <v>40</v>
      </c>
      <c r="C639" s="24" t="s">
        <v>333</v>
      </c>
      <c r="D639" s="12">
        <v>6.5</v>
      </c>
      <c r="E639" s="13">
        <v>0.3</v>
      </c>
      <c r="F639" s="7">
        <f t="shared" si="110"/>
        <v>21.666666666666668</v>
      </c>
      <c r="G639" s="7">
        <f t="shared" si="106"/>
        <v>6.2</v>
      </c>
      <c r="H639" s="15">
        <f t="shared" si="107"/>
        <v>6.8</v>
      </c>
      <c r="I639" s="11">
        <f>IFERROR(F639/SQRT(F639^2+U639), "X")</f>
        <v>0.23193881706518138</v>
      </c>
      <c r="J639" s="32">
        <f>IFERROR(SQRT((1-I639^2)/U639), "X")</f>
        <v>1.0704868479931448E-2</v>
      </c>
      <c r="K639" s="32">
        <f t="shared" si="108"/>
        <v>93.415440075206206</v>
      </c>
      <c r="L639" s="8">
        <v>1</v>
      </c>
      <c r="M639" s="9">
        <v>0</v>
      </c>
      <c r="N639" s="8">
        <v>0</v>
      </c>
      <c r="O639" s="9">
        <v>0</v>
      </c>
      <c r="P639" s="9">
        <v>1</v>
      </c>
      <c r="Q639" s="9">
        <v>0</v>
      </c>
      <c r="R639" s="9">
        <v>0</v>
      </c>
      <c r="S639" s="8">
        <v>8270</v>
      </c>
      <c r="T639" s="9">
        <v>12</v>
      </c>
      <c r="U639" s="9">
        <f t="shared" si="109"/>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12"/>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6+W639+X639</f>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32</v>
      </c>
      <c r="CZ639" s="33" t="s">
        <v>85</v>
      </c>
    </row>
    <row r="640" spans="1:104" x14ac:dyDescent="0.25">
      <c r="A640">
        <v>639</v>
      </c>
      <c r="B640">
        <v>40</v>
      </c>
      <c r="C640" s="24" t="s">
        <v>333</v>
      </c>
      <c r="D640" s="12">
        <v>4.3</v>
      </c>
      <c r="E640" s="13">
        <v>0.4</v>
      </c>
      <c r="F640" s="7">
        <f t="shared" ref="F640:F646" si="113">D640/E640</f>
        <v>10.749999999999998</v>
      </c>
      <c r="G640" s="7">
        <f t="shared" si="106"/>
        <v>3.9</v>
      </c>
      <c r="H640" s="15">
        <f t="shared" si="107"/>
        <v>4.7</v>
      </c>
      <c r="I640" s="11">
        <f>IFERROR(F640/SQRT(F640^2+U640), "X")</f>
        <v>0.11748414622991958</v>
      </c>
      <c r="J640" s="32">
        <f>IFERROR(SQRT((1-I640^2)/U640), "X")</f>
        <v>1.092875778882973E-2</v>
      </c>
      <c r="K640" s="32">
        <f t="shared" si="108"/>
        <v>91.501707634338715</v>
      </c>
      <c r="L640" s="8">
        <v>1</v>
      </c>
      <c r="M640" s="9">
        <v>0</v>
      </c>
      <c r="N640" s="8">
        <v>0</v>
      </c>
      <c r="O640" s="9">
        <v>0</v>
      </c>
      <c r="P640" s="9">
        <v>1</v>
      </c>
      <c r="Q640" s="9">
        <v>0</v>
      </c>
      <c r="R640" s="9">
        <v>0</v>
      </c>
      <c r="S640" s="8">
        <v>8270</v>
      </c>
      <c r="T640" s="9">
        <v>12</v>
      </c>
      <c r="U640" s="9">
        <f t="shared" si="109"/>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12"/>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6+W640+X640</f>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32</v>
      </c>
      <c r="CZ640" s="33" t="s">
        <v>85</v>
      </c>
    </row>
    <row r="641" spans="1:104" s="141" customFormat="1" x14ac:dyDescent="0.25">
      <c r="A641" s="141">
        <v>640</v>
      </c>
      <c r="B641" s="141">
        <v>40</v>
      </c>
      <c r="C641" s="142" t="s">
        <v>333</v>
      </c>
      <c r="D641" s="143">
        <v>4.2</v>
      </c>
      <c r="E641" s="144">
        <v>0.4</v>
      </c>
      <c r="F641" s="145">
        <f t="shared" si="113"/>
        <v>10.5</v>
      </c>
      <c r="G641" s="145">
        <f t="shared" si="106"/>
        <v>3.8000000000000003</v>
      </c>
      <c r="H641" s="146">
        <f t="shared" si="107"/>
        <v>4.6000000000000005</v>
      </c>
      <c r="I641" s="147">
        <f>IFERROR(F641/SQRT(F641^2+U641), "X")</f>
        <v>0.11478837992273992</v>
      </c>
      <c r="J641" s="148">
        <f>IFERROR(SQRT((1-I641^2)/U641), "X")</f>
        <v>1.0932226659308564E-2</v>
      </c>
      <c r="K641" s="148">
        <f t="shared" si="108"/>
        <v>91.472673515099572</v>
      </c>
      <c r="L641" s="149">
        <v>1</v>
      </c>
      <c r="M641" s="150">
        <v>0</v>
      </c>
      <c r="N641" s="149">
        <v>0</v>
      </c>
      <c r="O641" s="150">
        <v>0</v>
      </c>
      <c r="P641" s="150">
        <v>1</v>
      </c>
      <c r="Q641" s="150">
        <v>0</v>
      </c>
      <c r="R641" s="150">
        <v>0</v>
      </c>
      <c r="S641" s="149">
        <v>8270</v>
      </c>
      <c r="T641" s="150">
        <v>12</v>
      </c>
      <c r="U641" s="150">
        <f t="shared" si="109"/>
        <v>8257</v>
      </c>
      <c r="V641" s="150">
        <f>COUNTIF(B:B,B641)</f>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12"/>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6+W641+X641</f>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32</v>
      </c>
      <c r="CU641" s="157"/>
      <c r="CZ641" s="33" t="s">
        <v>85</v>
      </c>
    </row>
    <row r="642" spans="1:104" x14ac:dyDescent="0.25">
      <c r="A642">
        <v>641</v>
      </c>
      <c r="B642">
        <v>41</v>
      </c>
      <c r="C642" s="24" t="s">
        <v>334</v>
      </c>
      <c r="D642" s="12">
        <v>4.0999999999999996</v>
      </c>
      <c r="E642" s="13">
        <v>0.2</v>
      </c>
      <c r="F642" s="7">
        <f t="shared" si="113"/>
        <v>20.499999999999996</v>
      </c>
      <c r="G642" s="7">
        <f t="shared" ref="G642:G705" si="114">D642-E642</f>
        <v>3.8999999999999995</v>
      </c>
      <c r="H642" s="15">
        <f t="shared" ref="H642:H705" si="115">D642+E642</f>
        <v>4.3</v>
      </c>
      <c r="I642" s="11">
        <f>IFERROR(F642/SQRT(F642^2+U642), "X")</f>
        <v>0.21871410847199574</v>
      </c>
      <c r="J642" s="32">
        <f>IFERROR(SQRT((1-I642^2)/U642), "X")</f>
        <v>1.0668980901072963E-2</v>
      </c>
      <c r="K642" s="32">
        <f t="shared" ref="K642:K705" si="116">IFERROR(1/J642, "X")</f>
        <v>93.729664461151259</v>
      </c>
      <c r="L642" s="8">
        <v>1</v>
      </c>
      <c r="M642" s="9">
        <v>0</v>
      </c>
      <c r="N642" s="8">
        <v>0</v>
      </c>
      <c r="O642" s="9">
        <v>1</v>
      </c>
      <c r="P642" s="9">
        <v>0</v>
      </c>
      <c r="Q642" s="9">
        <v>0</v>
      </c>
      <c r="R642" s="9">
        <v>0</v>
      </c>
      <c r="S642" s="8">
        <v>8369</v>
      </c>
      <c r="T642" s="9">
        <v>3</v>
      </c>
      <c r="U642" s="9">
        <f t="shared" ref="U642:U705" si="117">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18">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39</v>
      </c>
      <c r="CZ642" s="33" t="s">
        <v>85</v>
      </c>
    </row>
    <row r="643" spans="1:104" x14ac:dyDescent="0.25">
      <c r="A643">
        <v>642</v>
      </c>
      <c r="B643">
        <v>41</v>
      </c>
      <c r="C643" s="24" t="s">
        <v>334</v>
      </c>
      <c r="D643" s="12">
        <v>2.2000000000000002</v>
      </c>
      <c r="E643" s="13">
        <v>0.2</v>
      </c>
      <c r="F643" s="7">
        <f t="shared" si="113"/>
        <v>11</v>
      </c>
      <c r="G643" s="7">
        <f t="shared" si="114"/>
        <v>2</v>
      </c>
      <c r="H643" s="15">
        <f t="shared" si="115"/>
        <v>2.4000000000000004</v>
      </c>
      <c r="I643" s="11">
        <f>IFERROR(F643/SQRT(F643^2+U643), "X")</f>
        <v>0.15786943985836729</v>
      </c>
      <c r="J643" s="32">
        <f>IFERROR(SQRT((1-I643^2)/U643), "X")</f>
        <v>1.4351767259851572E-2</v>
      </c>
      <c r="K643" s="32">
        <f t="shared" si="116"/>
        <v>69.677830046579373</v>
      </c>
      <c r="L643" s="8">
        <v>1</v>
      </c>
      <c r="M643" s="9">
        <v>0</v>
      </c>
      <c r="N643" s="8">
        <v>0</v>
      </c>
      <c r="O643" s="9">
        <v>1</v>
      </c>
      <c r="P643" s="9">
        <v>0</v>
      </c>
      <c r="Q643" s="9">
        <v>0</v>
      </c>
      <c r="R643" s="9">
        <v>0</v>
      </c>
      <c r="S643" s="8">
        <v>4738</v>
      </c>
      <c r="T643" s="9">
        <v>3</v>
      </c>
      <c r="U643" s="9">
        <f t="shared" si="117"/>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18"/>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39</v>
      </c>
      <c r="CZ643" s="33" t="s">
        <v>85</v>
      </c>
    </row>
    <row r="644" spans="1:104" x14ac:dyDescent="0.25">
      <c r="A644">
        <v>643</v>
      </c>
      <c r="B644">
        <v>41</v>
      </c>
      <c r="C644" s="24" t="s">
        <v>334</v>
      </c>
      <c r="D644" s="12">
        <v>5.3</v>
      </c>
      <c r="E644" s="13">
        <v>0.2</v>
      </c>
      <c r="F644" s="7">
        <f t="shared" si="113"/>
        <v>26.499999999999996</v>
      </c>
      <c r="G644" s="7">
        <f t="shared" si="114"/>
        <v>5.0999999999999996</v>
      </c>
      <c r="H644" s="15">
        <f t="shared" si="115"/>
        <v>5.5</v>
      </c>
      <c r="I644" s="11">
        <f>IFERROR(F644/SQRT(F644^2+U644), "X")</f>
        <v>0.40275370209545769</v>
      </c>
      <c r="J644" s="32">
        <f>IFERROR(SQRT((1-I644^2)/U644), "X")</f>
        <v>1.5198252909262555E-2</v>
      </c>
      <c r="K644" s="32">
        <f t="shared" si="116"/>
        <v>65.797036407424912</v>
      </c>
      <c r="L644" s="8">
        <v>1</v>
      </c>
      <c r="M644" s="9">
        <v>0</v>
      </c>
      <c r="N644" s="8">
        <v>0</v>
      </c>
      <c r="O644" s="9">
        <v>1</v>
      </c>
      <c r="P644" s="9">
        <v>0</v>
      </c>
      <c r="Q644" s="9">
        <v>0</v>
      </c>
      <c r="R644" s="9">
        <v>0</v>
      </c>
      <c r="S644" s="8">
        <v>3631</v>
      </c>
      <c r="T644" s="9">
        <v>3</v>
      </c>
      <c r="U644" s="9">
        <f t="shared" si="117"/>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18"/>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39</v>
      </c>
      <c r="CZ644" s="33" t="s">
        <v>85</v>
      </c>
    </row>
    <row r="645" spans="1:104" x14ac:dyDescent="0.25">
      <c r="A645">
        <v>644</v>
      </c>
      <c r="B645">
        <v>41</v>
      </c>
      <c r="C645" s="24" t="s">
        <v>334</v>
      </c>
      <c r="D645" s="12">
        <v>1.8</v>
      </c>
      <c r="E645" s="13">
        <v>0.5</v>
      </c>
      <c r="F645" s="7">
        <f t="shared" si="113"/>
        <v>3.6</v>
      </c>
      <c r="G645" s="7">
        <f t="shared" si="114"/>
        <v>1.3</v>
      </c>
      <c r="H645" s="15">
        <f t="shared" si="115"/>
        <v>2.2999999999999998</v>
      </c>
      <c r="I645" s="11">
        <f>IFERROR(F645/SQRT(F645^2+U645), "X")</f>
        <v>7.4951869287651629E-2</v>
      </c>
      <c r="J645" s="32">
        <f>IFERROR(SQRT((1-I645^2)/U645), "X")</f>
        <v>2.081996369101434E-2</v>
      </c>
      <c r="K645" s="32">
        <f t="shared" si="116"/>
        <v>48.030823436622448</v>
      </c>
      <c r="L645" s="8">
        <v>1</v>
      </c>
      <c r="M645" s="9">
        <v>0</v>
      </c>
      <c r="N645" s="8">
        <v>0</v>
      </c>
      <c r="O645" s="9">
        <v>1</v>
      </c>
      <c r="P645" s="9">
        <v>0</v>
      </c>
      <c r="Q645" s="9">
        <v>0</v>
      </c>
      <c r="R645" s="9">
        <v>0</v>
      </c>
      <c r="S645" s="8">
        <v>2298</v>
      </c>
      <c r="T645" s="9">
        <v>3</v>
      </c>
      <c r="U645" s="9">
        <f t="shared" si="117"/>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18"/>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39</v>
      </c>
      <c r="CZ645" s="33" t="s">
        <v>85</v>
      </c>
    </row>
    <row r="646" spans="1:104" x14ac:dyDescent="0.25">
      <c r="A646">
        <v>645</v>
      </c>
      <c r="B646">
        <v>41</v>
      </c>
      <c r="C646" s="24" t="s">
        <v>334</v>
      </c>
      <c r="D646" s="12">
        <v>0.7</v>
      </c>
      <c r="E646" s="13">
        <v>0.7</v>
      </c>
      <c r="F646" s="7">
        <f t="shared" si="113"/>
        <v>1</v>
      </c>
      <c r="G646" s="7">
        <f t="shared" si="114"/>
        <v>0</v>
      </c>
      <c r="H646" s="15">
        <f t="shared" si="115"/>
        <v>1.4</v>
      </c>
      <c r="I646" s="11">
        <f>IFERROR(F646/SQRT(F646^2+U646), "X")</f>
        <v>2.4640709031819093E-2</v>
      </c>
      <c r="J646" s="32">
        <f>IFERROR(SQRT((1-I646^2)/U646), "X")</f>
        <v>2.4640709031819093E-2</v>
      </c>
      <c r="K646" s="32">
        <f t="shared" si="116"/>
        <v>40.583247775406051</v>
      </c>
      <c r="L646" s="8">
        <v>1</v>
      </c>
      <c r="M646" s="9">
        <v>0</v>
      </c>
      <c r="N646" s="8">
        <v>0</v>
      </c>
      <c r="O646" s="9">
        <v>1</v>
      </c>
      <c r="P646" s="9">
        <v>0</v>
      </c>
      <c r="Q646" s="9">
        <v>0</v>
      </c>
      <c r="R646" s="9">
        <v>0</v>
      </c>
      <c r="S646" s="8">
        <v>1650</v>
      </c>
      <c r="T646" s="9">
        <v>3</v>
      </c>
      <c r="U646" s="9">
        <f t="shared" si="117"/>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18"/>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39</v>
      </c>
      <c r="CZ646" s="33" t="s">
        <v>85</v>
      </c>
    </row>
    <row r="647" spans="1:104" x14ac:dyDescent="0.25">
      <c r="A647">
        <v>646</v>
      </c>
      <c r="B647">
        <v>41</v>
      </c>
      <c r="C647" s="24" t="s">
        <v>334</v>
      </c>
      <c r="D647" s="12">
        <v>0.5750039497608439</v>
      </c>
      <c r="E647" s="13">
        <v>0.44357447552979379</v>
      </c>
      <c r="F647" s="7">
        <v>1.2962962962962969</v>
      </c>
      <c r="G647" s="7">
        <f t="shared" si="114"/>
        <v>0.13142947423105011</v>
      </c>
      <c r="H647" s="15">
        <f t="shared" si="115"/>
        <v>1.0185784252906376</v>
      </c>
      <c r="I647" s="11">
        <f>IFERROR(F647/SQRT(F647^2+U647), "X")</f>
        <v>1.4173581477609E-2</v>
      </c>
      <c r="J647" s="32">
        <f>IFERROR(SQRT((1-I647^2)/U647), "X")</f>
        <v>1.0933905711298366E-2</v>
      </c>
      <c r="K647" s="32">
        <f t="shared" si="116"/>
        <v>91.458626624762914</v>
      </c>
      <c r="L647" s="8">
        <v>1</v>
      </c>
      <c r="M647" s="9">
        <v>0</v>
      </c>
      <c r="N647" s="8">
        <v>0</v>
      </c>
      <c r="O647" s="9">
        <v>1</v>
      </c>
      <c r="P647" s="9">
        <v>0</v>
      </c>
      <c r="Q647" s="9">
        <v>0</v>
      </c>
      <c r="R647" s="9">
        <v>0</v>
      </c>
      <c r="S647" s="8">
        <v>8371</v>
      </c>
      <c r="T647" s="9">
        <v>7</v>
      </c>
      <c r="U647" s="9">
        <f t="shared" si="117"/>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18"/>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39</v>
      </c>
      <c r="CZ647" s="33" t="s">
        <v>85</v>
      </c>
    </row>
    <row r="648" spans="1:104" x14ac:dyDescent="0.25">
      <c r="A648">
        <v>647</v>
      </c>
      <c r="B648">
        <v>41</v>
      </c>
      <c r="C648" s="24" t="s">
        <v>334</v>
      </c>
      <c r="D648" s="12">
        <v>1.2184273858862</v>
      </c>
      <c r="E648" s="13">
        <v>0.50767807745258353</v>
      </c>
      <c r="F648" s="7">
        <v>2.4</v>
      </c>
      <c r="G648" s="7">
        <f t="shared" si="114"/>
        <v>0.7107493084336165</v>
      </c>
      <c r="H648" s="15">
        <f t="shared" si="115"/>
        <v>1.7261054633387836</v>
      </c>
      <c r="I648" s="11">
        <f>IFERROR(F648/SQRT(F648^2+U648), "X")</f>
        <v>2.6234976834956101E-2</v>
      </c>
      <c r="J648" s="32">
        <f>IFERROR(SQRT((1-I648^2)/U648), "X")</f>
        <v>1.0931240347898375E-2</v>
      </c>
      <c r="K648" s="32">
        <f t="shared" si="116"/>
        <v>91.480926973877999</v>
      </c>
      <c r="L648" s="8">
        <v>1</v>
      </c>
      <c r="M648" s="9">
        <v>0</v>
      </c>
      <c r="N648" s="8">
        <v>0</v>
      </c>
      <c r="O648" s="9">
        <v>1</v>
      </c>
      <c r="P648" s="9">
        <v>0</v>
      </c>
      <c r="Q648" s="9">
        <v>0</v>
      </c>
      <c r="R648" s="9">
        <v>0</v>
      </c>
      <c r="S648" s="8">
        <v>8371</v>
      </c>
      <c r="T648" s="9">
        <v>7</v>
      </c>
      <c r="U648" s="9">
        <f t="shared" si="117"/>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18"/>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39</v>
      </c>
      <c r="CZ648" s="33" t="s">
        <v>85</v>
      </c>
    </row>
    <row r="649" spans="1:104" x14ac:dyDescent="0.25">
      <c r="A649">
        <v>648</v>
      </c>
      <c r="B649">
        <v>41</v>
      </c>
      <c r="C649" s="24" t="s">
        <v>334</v>
      </c>
      <c r="D649" s="12">
        <v>4.6168956617874226</v>
      </c>
      <c r="E649" s="13">
        <v>0.44679635436652487</v>
      </c>
      <c r="F649" s="7">
        <v>10.33333333333333</v>
      </c>
      <c r="G649" s="7">
        <f t="shared" si="114"/>
        <v>4.1700993074208981</v>
      </c>
      <c r="H649" s="15">
        <f t="shared" si="115"/>
        <v>5.0636920161539472</v>
      </c>
      <c r="I649" s="11">
        <f>IFERROR(F649/SQRT(F649^2+U649), "X")</f>
        <v>0.1122805241073615</v>
      </c>
      <c r="J649" s="32">
        <f>IFERROR(SQRT((1-I649^2)/U649), "X")</f>
        <v>1.0865857171680147E-2</v>
      </c>
      <c r="K649" s="32">
        <f t="shared" si="116"/>
        <v>92.031395609203813</v>
      </c>
      <c r="L649" s="8">
        <v>1</v>
      </c>
      <c r="M649" s="9">
        <v>0</v>
      </c>
      <c r="N649" s="8">
        <v>0</v>
      </c>
      <c r="O649" s="9">
        <v>1</v>
      </c>
      <c r="P649" s="9">
        <v>0</v>
      </c>
      <c r="Q649" s="9">
        <v>0</v>
      </c>
      <c r="R649" s="9">
        <v>0</v>
      </c>
      <c r="S649" s="8">
        <v>8371</v>
      </c>
      <c r="T649" s="9">
        <v>7</v>
      </c>
      <c r="U649" s="9">
        <f t="shared" si="117"/>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18"/>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39</v>
      </c>
      <c r="CZ649" s="33" t="s">
        <v>85</v>
      </c>
    </row>
    <row r="650" spans="1:104" x14ac:dyDescent="0.25">
      <c r="A650">
        <v>649</v>
      </c>
      <c r="B650">
        <v>41</v>
      </c>
      <c r="C650" s="24" t="s">
        <v>334</v>
      </c>
      <c r="D650" s="12">
        <v>5.1923910316380004</v>
      </c>
      <c r="E650" s="13">
        <v>0.99007456111741521</v>
      </c>
      <c r="F650" s="7">
        <v>5.2444444444444436</v>
      </c>
      <c r="G650" s="7">
        <f t="shared" si="114"/>
        <v>4.2023164705205849</v>
      </c>
      <c r="H650" s="15">
        <f t="shared" si="115"/>
        <v>6.182465592755416</v>
      </c>
      <c r="I650" s="11">
        <f>IFERROR(F650/SQRT(F650^2+U650), "X")</f>
        <v>5.7253950698126874E-2</v>
      </c>
      <c r="J650" s="32">
        <f>IFERROR(SQRT((1-I650^2)/U650), "X")</f>
        <v>1.0917066870405549E-2</v>
      </c>
      <c r="K650" s="32">
        <f t="shared" si="116"/>
        <v>91.599695400862913</v>
      </c>
      <c r="L650" s="8">
        <v>1</v>
      </c>
      <c r="M650" s="9">
        <v>0</v>
      </c>
      <c r="N650" s="8">
        <v>0</v>
      </c>
      <c r="O650" s="9">
        <v>1</v>
      </c>
      <c r="P650" s="9">
        <v>0</v>
      </c>
      <c r="Q650" s="9">
        <v>0</v>
      </c>
      <c r="R650" s="9">
        <v>0</v>
      </c>
      <c r="S650" s="8">
        <v>8371</v>
      </c>
      <c r="T650" s="9">
        <v>7</v>
      </c>
      <c r="U650" s="9">
        <f t="shared" si="117"/>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18"/>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39</v>
      </c>
      <c r="CZ650" s="33" t="s">
        <v>85</v>
      </c>
    </row>
    <row r="651" spans="1:104" x14ac:dyDescent="0.25">
      <c r="A651">
        <v>650</v>
      </c>
      <c r="B651">
        <v>41</v>
      </c>
      <c r="C651" s="24" t="s">
        <v>334</v>
      </c>
      <c r="D651" s="12">
        <v>7.36957776560212</v>
      </c>
      <c r="E651" s="13">
        <v>0.31304401128221399</v>
      </c>
      <c r="F651" s="7">
        <v>23.541666666666661</v>
      </c>
      <c r="G651" s="7">
        <f t="shared" si="114"/>
        <v>7.056533754319906</v>
      </c>
      <c r="H651" s="15">
        <f t="shared" si="115"/>
        <v>7.6826217768843339</v>
      </c>
      <c r="I651" s="11">
        <f>IFERROR(F651/SQRT(F651^2+U651), "X")</f>
        <v>0.24930024610104234</v>
      </c>
      <c r="J651" s="32">
        <f>IFERROR(SQRT((1-I651^2)/U651), "X")</f>
        <v>1.0589744967123924E-2</v>
      </c>
      <c r="K651" s="32">
        <f t="shared" si="116"/>
        <v>94.43098045368609</v>
      </c>
      <c r="L651" s="8">
        <v>1</v>
      </c>
      <c r="M651" s="9">
        <v>0</v>
      </c>
      <c r="N651" s="8">
        <v>0</v>
      </c>
      <c r="O651" s="9">
        <v>1</v>
      </c>
      <c r="P651" s="9">
        <v>0</v>
      </c>
      <c r="Q651" s="9">
        <v>0</v>
      </c>
      <c r="R651" s="9">
        <v>0</v>
      </c>
      <c r="S651" s="8">
        <v>8371</v>
      </c>
      <c r="T651" s="9">
        <v>7</v>
      </c>
      <c r="U651" s="9">
        <f t="shared" si="117"/>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18"/>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39</v>
      </c>
      <c r="CZ651" s="33" t="s">
        <v>85</v>
      </c>
    </row>
    <row r="652" spans="1:104" x14ac:dyDescent="0.25">
      <c r="A652">
        <v>651</v>
      </c>
      <c r="B652">
        <v>41</v>
      </c>
      <c r="C652" s="24" t="s">
        <v>334</v>
      </c>
      <c r="D652" s="12">
        <v>0.88039370359296321</v>
      </c>
      <c r="E652" s="13">
        <v>0.92930446490368346</v>
      </c>
      <c r="F652" s="7">
        <v>0.94736842105263153</v>
      </c>
      <c r="G652" s="7">
        <f t="shared" si="114"/>
        <v>-4.8910761310720252E-2</v>
      </c>
      <c r="H652" s="15">
        <f t="shared" si="115"/>
        <v>1.8096981684966467</v>
      </c>
      <c r="I652" s="11">
        <f>IFERROR(F652/SQRT(F652^2+U652), "X")</f>
        <v>1.9784568514971724E-2</v>
      </c>
      <c r="J652" s="32">
        <f>IFERROR(SQRT((1-I652^2)/U652), "X")</f>
        <v>2.0883711210247929E-2</v>
      </c>
      <c r="K652" s="32">
        <f t="shared" si="116"/>
        <v>47.884209369323493</v>
      </c>
      <c r="L652" s="8">
        <v>1</v>
      </c>
      <c r="M652" s="9">
        <v>0</v>
      </c>
      <c r="N652" s="8">
        <v>0</v>
      </c>
      <c r="O652" s="9">
        <v>1</v>
      </c>
      <c r="P652" s="9">
        <v>0</v>
      </c>
      <c r="Q652" s="9">
        <v>0</v>
      </c>
      <c r="R652" s="9">
        <v>0</v>
      </c>
      <c r="S652" s="8">
        <v>2300</v>
      </c>
      <c r="T652" s="9">
        <v>7</v>
      </c>
      <c r="U652" s="9">
        <f t="shared" si="117"/>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18"/>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39</v>
      </c>
      <c r="CZ652" s="33" t="s">
        <v>85</v>
      </c>
    </row>
    <row r="653" spans="1:104" x14ac:dyDescent="0.25">
      <c r="A653">
        <v>652</v>
      </c>
      <c r="B653">
        <v>41</v>
      </c>
      <c r="C653" s="24" t="s">
        <v>334</v>
      </c>
      <c r="D653" s="12">
        <v>-0.84037586596127367</v>
      </c>
      <c r="E653" s="13">
        <v>-1.9995149914251</v>
      </c>
      <c r="F653" s="7">
        <v>0.42028985507246369</v>
      </c>
      <c r="G653" s="7">
        <f t="shared" si="114"/>
        <v>1.1591391254638264</v>
      </c>
      <c r="H653" s="15">
        <f t="shared" si="115"/>
        <v>-2.8398908573863739</v>
      </c>
      <c r="I653" s="11">
        <f>IFERROR(F653/SQRT(F653^2+U653), "X")</f>
        <v>8.7785920158698506E-3</v>
      </c>
      <c r="J653" s="32">
        <f>IFERROR(SQRT((1-I653^2)/U653), "X")</f>
        <v>2.0886994796379989E-2</v>
      </c>
      <c r="K653" s="32">
        <f t="shared" si="116"/>
        <v>47.876681626469029</v>
      </c>
      <c r="L653" s="8">
        <v>1</v>
      </c>
      <c r="M653" s="9">
        <v>0</v>
      </c>
      <c r="N653" s="8">
        <v>0</v>
      </c>
      <c r="O653" s="9">
        <v>1</v>
      </c>
      <c r="P653" s="9">
        <v>0</v>
      </c>
      <c r="Q653" s="9">
        <v>0</v>
      </c>
      <c r="R653" s="9">
        <v>0</v>
      </c>
      <c r="S653" s="8">
        <v>2300</v>
      </c>
      <c r="T653" s="9">
        <v>7</v>
      </c>
      <c r="U653" s="9">
        <f t="shared" si="117"/>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18"/>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39</v>
      </c>
      <c r="CZ653" s="33" t="s">
        <v>85</v>
      </c>
    </row>
    <row r="654" spans="1:104" x14ac:dyDescent="0.25">
      <c r="A654">
        <v>653</v>
      </c>
      <c r="B654">
        <v>41</v>
      </c>
      <c r="C654" s="24" t="s">
        <v>334</v>
      </c>
      <c r="D654" s="12">
        <v>2.376412617299128</v>
      </c>
      <c r="E654" s="13">
        <v>1.281398960308354</v>
      </c>
      <c r="F654" s="7">
        <v>1.8545454545454541</v>
      </c>
      <c r="G654" s="7">
        <f t="shared" si="114"/>
        <v>1.095013656990774</v>
      </c>
      <c r="H654" s="15">
        <f t="shared" si="115"/>
        <v>3.657811577607482</v>
      </c>
      <c r="I654" s="11">
        <f>IFERROR(F654/SQRT(F654^2+U654), "X")</f>
        <v>3.8708342234612926E-2</v>
      </c>
      <c r="J654" s="32">
        <f>IFERROR(SQRT((1-I654^2)/U654), "X")</f>
        <v>2.0872145322585408E-2</v>
      </c>
      <c r="K654" s="32">
        <f t="shared" si="116"/>
        <v>47.910743459509952</v>
      </c>
      <c r="L654" s="8">
        <v>1</v>
      </c>
      <c r="M654" s="9">
        <v>0</v>
      </c>
      <c r="N654" s="8">
        <v>0</v>
      </c>
      <c r="O654" s="9">
        <v>1</v>
      </c>
      <c r="P654" s="9">
        <v>0</v>
      </c>
      <c r="Q654" s="9">
        <v>0</v>
      </c>
      <c r="R654" s="9">
        <v>0</v>
      </c>
      <c r="S654" s="8">
        <v>2300</v>
      </c>
      <c r="T654" s="9">
        <v>7</v>
      </c>
      <c r="U654" s="9">
        <f t="shared" si="117"/>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18"/>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39</v>
      </c>
      <c r="CZ654" s="33" t="s">
        <v>85</v>
      </c>
    </row>
    <row r="655" spans="1:104" x14ac:dyDescent="0.25">
      <c r="A655">
        <v>654</v>
      </c>
      <c r="B655">
        <v>41</v>
      </c>
      <c r="C655" s="24" t="s">
        <v>334</v>
      </c>
      <c r="D655" s="12">
        <v>2.312765468399514</v>
      </c>
      <c r="E655" s="13">
        <v>2.6134249792914499</v>
      </c>
      <c r="F655" s="7">
        <v>0.88495575221238942</v>
      </c>
      <c r="G655" s="7">
        <f t="shared" si="114"/>
        <v>-0.30065951089193588</v>
      </c>
      <c r="H655" s="15">
        <f t="shared" si="115"/>
        <v>4.9261904476909635</v>
      </c>
      <c r="I655" s="11">
        <f>IFERROR(F655/SQRT(F655^2+U655), "X")</f>
        <v>1.848162126220294E-2</v>
      </c>
      <c r="J655" s="32">
        <f>IFERROR(SQRT((1-I655^2)/U655), "X")</f>
        <v>2.0884232026289321E-2</v>
      </c>
      <c r="K655" s="32">
        <f t="shared" si="116"/>
        <v>47.883015221301321</v>
      </c>
      <c r="L655" s="8">
        <v>1</v>
      </c>
      <c r="M655" s="9">
        <v>0</v>
      </c>
      <c r="N655" s="8">
        <v>0</v>
      </c>
      <c r="O655" s="9">
        <v>1</v>
      </c>
      <c r="P655" s="9">
        <v>0</v>
      </c>
      <c r="Q655" s="9">
        <v>0</v>
      </c>
      <c r="R655" s="9">
        <v>0</v>
      </c>
      <c r="S655" s="8">
        <v>2300</v>
      </c>
      <c r="T655" s="9">
        <v>7</v>
      </c>
      <c r="U655" s="9">
        <f t="shared" si="117"/>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18"/>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39</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14"/>
        <v>2.8454202997002511</v>
      </c>
      <c r="H656" s="146">
        <f t="shared" si="115"/>
        <v>5.0274006331491492</v>
      </c>
      <c r="I656" s="147">
        <f>IFERROR(F656/SQRT(F656^2+U656), "X")</f>
        <v>7.5152310851901452E-2</v>
      </c>
      <c r="J656" s="148">
        <f>IFERROR(SQRT((1-I656^2)/U656), "X")</f>
        <v>2.0828730348467071E-2</v>
      </c>
      <c r="K656" s="148">
        <f t="shared" si="116"/>
        <v>48.010607620814334</v>
      </c>
      <c r="L656" s="149">
        <v>1</v>
      </c>
      <c r="M656" s="150">
        <v>0</v>
      </c>
      <c r="N656" s="149">
        <v>0</v>
      </c>
      <c r="O656" s="150">
        <v>1</v>
      </c>
      <c r="P656" s="150">
        <v>0</v>
      </c>
      <c r="Q656" s="150">
        <v>0</v>
      </c>
      <c r="R656" s="150">
        <v>0</v>
      </c>
      <c r="S656" s="149">
        <v>2300</v>
      </c>
      <c r="T656" s="150">
        <v>7</v>
      </c>
      <c r="U656" s="150">
        <f t="shared" si="117"/>
        <v>2292</v>
      </c>
      <c r="V656" s="150">
        <f>COUNTIF(B:B,B656)</f>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18"/>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39</v>
      </c>
      <c r="CU656" s="157"/>
      <c r="CZ656" s="33" t="s">
        <v>85</v>
      </c>
    </row>
    <row r="657" spans="1:104" x14ac:dyDescent="0.25">
      <c r="A657">
        <v>656</v>
      </c>
      <c r="B657">
        <v>42</v>
      </c>
      <c r="C657" s="24" t="s">
        <v>446</v>
      </c>
      <c r="D657" s="12">
        <v>6.56022367666107</v>
      </c>
      <c r="E657" s="13">
        <v>0.6247832073010543</v>
      </c>
      <c r="F657" s="7">
        <v>10.5</v>
      </c>
      <c r="G657" s="7">
        <f t="shared" si="114"/>
        <v>5.9354404693600156</v>
      </c>
      <c r="H657" s="15">
        <f t="shared" si="115"/>
        <v>7.1850068839621244</v>
      </c>
      <c r="I657" s="11">
        <f>IFERROR(F657/SQRT(F657^2+U657), "X")</f>
        <v>0.18043874177926347</v>
      </c>
      <c r="J657" s="32">
        <f>IFERROR(SQRT((1-I657^2)/U657), "X")</f>
        <v>1.7184642074215568E-2</v>
      </c>
      <c r="K657" s="32">
        <f t="shared" si="116"/>
        <v>58.191494223812469</v>
      </c>
      <c r="L657" s="8">
        <v>1</v>
      </c>
      <c r="M657" s="9">
        <v>0</v>
      </c>
      <c r="N657" s="8">
        <v>0</v>
      </c>
      <c r="O657" s="9">
        <v>0</v>
      </c>
      <c r="P657" s="9">
        <v>1</v>
      </c>
      <c r="Q657" s="9">
        <v>0</v>
      </c>
      <c r="R657" s="9">
        <v>0</v>
      </c>
      <c r="S657" s="8">
        <v>3302</v>
      </c>
      <c r="T657" s="9">
        <v>25</v>
      </c>
      <c r="U657" s="9">
        <f t="shared" si="117"/>
        <v>3276</v>
      </c>
      <c r="V657" s="9">
        <f>COUNTIF(B:B,B657)</f>
        <v>24</v>
      </c>
      <c r="W657" s="7">
        <v>15</v>
      </c>
      <c r="X657" s="7">
        <f>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29</v>
      </c>
      <c r="CZ657" s="33" t="s">
        <v>85</v>
      </c>
    </row>
    <row r="658" spans="1:104" x14ac:dyDescent="0.25">
      <c r="A658">
        <v>657</v>
      </c>
      <c r="B658">
        <v>42</v>
      </c>
      <c r="C658" s="24" t="s">
        <v>446</v>
      </c>
      <c r="D658" s="12">
        <v>10.79316513508928</v>
      </c>
      <c r="E658" s="13">
        <v>0.5996202852827377</v>
      </c>
      <c r="F658" s="7">
        <v>18</v>
      </c>
      <c r="G658" s="7">
        <f t="shared" si="114"/>
        <v>10.193544849806543</v>
      </c>
      <c r="H658" s="15">
        <f t="shared" si="115"/>
        <v>11.392785420372018</v>
      </c>
      <c r="I658" s="11">
        <f>IFERROR(F658/SQRT(F658^2+U658), "X")</f>
        <v>0.37598039382992116</v>
      </c>
      <c r="J658" s="32">
        <f>IFERROR(SQRT((1-I658^2)/U658), "X")</f>
        <v>2.0887799657217841E-2</v>
      </c>
      <c r="K658" s="32">
        <f t="shared" si="116"/>
        <v>47.874836814343297</v>
      </c>
      <c r="L658" s="8">
        <v>1</v>
      </c>
      <c r="M658" s="9">
        <v>0</v>
      </c>
      <c r="N658" s="8">
        <v>0</v>
      </c>
      <c r="O658" s="9">
        <v>0</v>
      </c>
      <c r="P658" s="9">
        <v>1</v>
      </c>
      <c r="Q658" s="9">
        <v>0</v>
      </c>
      <c r="R658" s="9">
        <v>0</v>
      </c>
      <c r="S658" s="8">
        <v>1994</v>
      </c>
      <c r="T658" s="9">
        <v>25</v>
      </c>
      <c r="U658" s="9">
        <f t="shared" si="117"/>
        <v>1968</v>
      </c>
      <c r="V658" s="9">
        <f>COUNTIF(B:B,B658)</f>
        <v>24</v>
      </c>
      <c r="W658" s="7">
        <v>15</v>
      </c>
      <c r="X658" s="7">
        <f>BL658-W658-6</f>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29</v>
      </c>
      <c r="CZ658" s="33" t="s">
        <v>85</v>
      </c>
    </row>
    <row r="659" spans="1:104" x14ac:dyDescent="0.25">
      <c r="A659">
        <v>658</v>
      </c>
      <c r="B659">
        <v>42</v>
      </c>
      <c r="C659" s="24" t="s">
        <v>446</v>
      </c>
      <c r="D659" s="12">
        <v>8.2932132831999397</v>
      </c>
      <c r="E659" s="13">
        <v>0.61431209505184736</v>
      </c>
      <c r="F659" s="7">
        <v>13.5</v>
      </c>
      <c r="G659" s="7">
        <f t="shared" si="114"/>
        <v>7.6789011881480924</v>
      </c>
      <c r="H659" s="15">
        <f t="shared" si="115"/>
        <v>8.9075253782517869</v>
      </c>
      <c r="I659" s="11">
        <f>IFERROR(F659/SQRT(F659^2+U659), "X")</f>
        <v>0.22979763706829784</v>
      </c>
      <c r="J659" s="32">
        <f>IFERROR(SQRT((1-I659^2)/U659), "X")</f>
        <v>1.7022047190244284E-2</v>
      </c>
      <c r="K659" s="32">
        <f t="shared" si="116"/>
        <v>58.747340365330579</v>
      </c>
      <c r="L659" s="8">
        <v>1</v>
      </c>
      <c r="M659" s="9">
        <v>0</v>
      </c>
      <c r="N659" s="8">
        <v>0</v>
      </c>
      <c r="O659" s="9">
        <v>0</v>
      </c>
      <c r="P659" s="9">
        <v>1</v>
      </c>
      <c r="Q659" s="9">
        <v>0</v>
      </c>
      <c r="R659" s="9">
        <v>0</v>
      </c>
      <c r="S659" s="8">
        <v>3295</v>
      </c>
      <c r="T659" s="9">
        <v>25</v>
      </c>
      <c r="U659" s="9">
        <f t="shared" si="117"/>
        <v>3269</v>
      </c>
      <c r="V659" s="9">
        <f>COUNTIF(B:B,B659)</f>
        <v>24</v>
      </c>
      <c r="W659" s="7">
        <v>15</v>
      </c>
      <c r="X659" s="7">
        <f>BL659-W659-6</f>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29</v>
      </c>
      <c r="CZ659" s="33" t="s">
        <v>85</v>
      </c>
    </row>
    <row r="660" spans="1:104" x14ac:dyDescent="0.25">
      <c r="A660">
        <v>659</v>
      </c>
      <c r="B660">
        <v>42</v>
      </c>
      <c r="C660" s="24" t="s">
        <v>446</v>
      </c>
      <c r="D660" s="12">
        <v>10.79316513508928</v>
      </c>
      <c r="E660" s="13">
        <v>0.89943042792410655</v>
      </c>
      <c r="F660" s="7">
        <v>12</v>
      </c>
      <c r="G660" s="7">
        <f t="shared" si="114"/>
        <v>9.8937347071651729</v>
      </c>
      <c r="H660" s="15">
        <f t="shared" si="115"/>
        <v>11.692595563013388</v>
      </c>
      <c r="I660" s="11">
        <f>IFERROR(F660/SQRT(F660^2+U660), "X")</f>
        <v>0.24150198296582928</v>
      </c>
      <c r="J660" s="32">
        <f>IFERROR(SQRT((1-I660^2)/U660), "X")</f>
        <v>2.0125165247152441E-2</v>
      </c>
      <c r="K660" s="32">
        <f t="shared" si="116"/>
        <v>49.689032995219378</v>
      </c>
      <c r="L660" s="8">
        <v>1</v>
      </c>
      <c r="M660" s="9">
        <v>0</v>
      </c>
      <c r="N660" s="8">
        <v>0</v>
      </c>
      <c r="O660" s="9">
        <v>0</v>
      </c>
      <c r="P660" s="9">
        <v>1</v>
      </c>
      <c r="Q660" s="9">
        <v>0</v>
      </c>
      <c r="R660" s="9">
        <v>0</v>
      </c>
      <c r="S660" s="8">
        <v>2351</v>
      </c>
      <c r="T660" s="9">
        <v>25</v>
      </c>
      <c r="U660" s="9">
        <f t="shared" si="117"/>
        <v>2325</v>
      </c>
      <c r="V660" s="9">
        <f>COUNTIF(B:B,B660)</f>
        <v>24</v>
      </c>
      <c r="W660" s="7">
        <v>15</v>
      </c>
      <c r="X660" s="7">
        <f>BL660-W660-6</f>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29</v>
      </c>
      <c r="CZ660" s="33" t="s">
        <v>85</v>
      </c>
    </row>
    <row r="661" spans="1:104" x14ac:dyDescent="0.25">
      <c r="A661">
        <v>660</v>
      </c>
      <c r="B661">
        <v>42</v>
      </c>
      <c r="C661" s="24" t="s">
        <v>446</v>
      </c>
      <c r="D661" s="12">
        <v>8.576704663796253</v>
      </c>
      <c r="E661" s="13">
        <v>1.225243523399465</v>
      </c>
      <c r="F661" s="7">
        <v>7.0000000000000009</v>
      </c>
      <c r="G661" s="7">
        <f t="shared" si="114"/>
        <v>7.351461140396788</v>
      </c>
      <c r="H661" s="15">
        <f t="shared" si="115"/>
        <v>9.8019481871957179</v>
      </c>
      <c r="I661" s="11">
        <f>IFERROR(F661/SQRT(F661^2+U661), "X")</f>
        <v>0.20198844988866643</v>
      </c>
      <c r="J661" s="32">
        <f>IFERROR(SQRT((1-I661^2)/U661), "X")</f>
        <v>2.8855492841238062E-2</v>
      </c>
      <c r="K661" s="32">
        <f t="shared" si="116"/>
        <v>34.655446902326915</v>
      </c>
      <c r="L661" s="8">
        <v>1</v>
      </c>
      <c r="M661" s="9">
        <v>0</v>
      </c>
      <c r="N661" s="8">
        <v>0</v>
      </c>
      <c r="O661" s="9">
        <v>0</v>
      </c>
      <c r="P661" s="9">
        <v>1</v>
      </c>
      <c r="Q661" s="9">
        <v>0</v>
      </c>
      <c r="R661" s="9">
        <v>0</v>
      </c>
      <c r="S661" s="8">
        <v>1178</v>
      </c>
      <c r="T661" s="9">
        <v>25</v>
      </c>
      <c r="U661" s="9">
        <f t="shared" si="117"/>
        <v>1152</v>
      </c>
      <c r="V661" s="9">
        <f>COUNTIF(B:B,B661)</f>
        <v>24</v>
      </c>
      <c r="W661" s="7">
        <v>15</v>
      </c>
      <c r="X661" s="7">
        <f>BL661-W661-6</f>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29</v>
      </c>
      <c r="CZ661" s="33" t="s">
        <v>85</v>
      </c>
    </row>
    <row r="662" spans="1:104" x14ac:dyDescent="0.25">
      <c r="A662">
        <v>661</v>
      </c>
      <c r="B662">
        <v>42</v>
      </c>
      <c r="C662" s="24" t="s">
        <v>446</v>
      </c>
      <c r="D662" s="12">
        <v>10.79316513508928</v>
      </c>
      <c r="E662" s="13">
        <v>0.89943042792410655</v>
      </c>
      <c r="F662" s="7">
        <v>12</v>
      </c>
      <c r="G662" s="7">
        <f t="shared" si="114"/>
        <v>9.8937347071651729</v>
      </c>
      <c r="H662" s="15">
        <f t="shared" si="115"/>
        <v>11.692595563013388</v>
      </c>
      <c r="I662" s="11">
        <f>IFERROR(F662/SQRT(F662^2+U662), "X")</f>
        <v>0.38293538776356167</v>
      </c>
      <c r="J662" s="32">
        <f>IFERROR(SQRT((1-I662^2)/U662), "X")</f>
        <v>3.1911282313630135E-2</v>
      </c>
      <c r="K662" s="32">
        <f t="shared" si="116"/>
        <v>31.336879231984799</v>
      </c>
      <c r="L662" s="8">
        <v>1</v>
      </c>
      <c r="M662" s="9">
        <v>0</v>
      </c>
      <c r="N662" s="8">
        <v>0</v>
      </c>
      <c r="O662" s="9">
        <v>0</v>
      </c>
      <c r="P662" s="9">
        <v>1</v>
      </c>
      <c r="Q662" s="9">
        <v>0</v>
      </c>
      <c r="R662" s="9">
        <v>0</v>
      </c>
      <c r="S662" s="8">
        <v>864</v>
      </c>
      <c r="T662" s="9">
        <v>25</v>
      </c>
      <c r="U662" s="9">
        <f t="shared" si="117"/>
        <v>838</v>
      </c>
      <c r="V662" s="9">
        <f>COUNTIF(B:B,B662)</f>
        <v>24</v>
      </c>
      <c r="W662" s="7">
        <v>15</v>
      </c>
      <c r="X662" s="7">
        <f>BL662-W662-6</f>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29</v>
      </c>
      <c r="CZ662" s="33" t="s">
        <v>85</v>
      </c>
    </row>
    <row r="663" spans="1:104" x14ac:dyDescent="0.25">
      <c r="A663">
        <v>662</v>
      </c>
      <c r="B663">
        <v>42</v>
      </c>
      <c r="C663" s="24" t="s">
        <v>446</v>
      </c>
      <c r="D663" s="12">
        <v>8.2932132831999397</v>
      </c>
      <c r="E663" s="13">
        <v>1.2286241901036949</v>
      </c>
      <c r="F663" s="7">
        <v>6.75</v>
      </c>
      <c r="G663" s="7">
        <f t="shared" si="114"/>
        <v>7.0645890930962452</v>
      </c>
      <c r="H663" s="15">
        <f t="shared" si="115"/>
        <v>9.5218374733036342</v>
      </c>
      <c r="I663" s="11">
        <f>IFERROR(F663/SQRT(F663^2+U663), "X")</f>
        <v>0.20021984068192275</v>
      </c>
      <c r="J663" s="32">
        <f>IFERROR(SQRT((1-I663^2)/U663), "X")</f>
        <v>2.9662198619544111E-2</v>
      </c>
      <c r="K663" s="32">
        <f t="shared" si="116"/>
        <v>33.712942618525602</v>
      </c>
      <c r="L663" s="8">
        <v>1</v>
      </c>
      <c r="M663" s="9">
        <v>0</v>
      </c>
      <c r="N663" s="8">
        <v>0</v>
      </c>
      <c r="O663" s="9">
        <v>0</v>
      </c>
      <c r="P663" s="9">
        <v>1</v>
      </c>
      <c r="Q663" s="9">
        <v>0</v>
      </c>
      <c r="R663" s="9">
        <v>0</v>
      </c>
      <c r="S663" s="8">
        <v>1117</v>
      </c>
      <c r="T663" s="9">
        <v>25</v>
      </c>
      <c r="U663" s="9">
        <f t="shared" si="117"/>
        <v>1091</v>
      </c>
      <c r="V663" s="9">
        <f>COUNTIF(B:B,B663)</f>
        <v>24</v>
      </c>
      <c r="W663" s="7">
        <v>15</v>
      </c>
      <c r="X663" s="7">
        <f>BL663-W663-6</f>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29</v>
      </c>
      <c r="CZ663" s="33" t="s">
        <v>85</v>
      </c>
    </row>
    <row r="664" spans="1:104" x14ac:dyDescent="0.25">
      <c r="A664">
        <v>663</v>
      </c>
      <c r="B664">
        <v>42</v>
      </c>
      <c r="C664" s="24" t="s">
        <v>446</v>
      </c>
      <c r="D664" s="12">
        <v>10.247377144973321</v>
      </c>
      <c r="E664" s="13">
        <v>0.90418033632117567</v>
      </c>
      <c r="F664" s="7">
        <v>11.33333333333333</v>
      </c>
      <c r="G664" s="7">
        <f t="shared" si="114"/>
        <v>9.3431968086521451</v>
      </c>
      <c r="H664" s="15">
        <f t="shared" si="115"/>
        <v>11.151557481294496</v>
      </c>
      <c r="I664" s="11">
        <f>IFERROR(F664/SQRT(F664^2+U664), "X")</f>
        <v>0.3619479884295474</v>
      </c>
      <c r="J664" s="32">
        <f>IFERROR(SQRT((1-I664^2)/U664), "X")</f>
        <v>3.1936587214371835E-2</v>
      </c>
      <c r="K664" s="32">
        <f t="shared" si="116"/>
        <v>31.312049508846343</v>
      </c>
      <c r="L664" s="8">
        <v>1</v>
      </c>
      <c r="M664" s="9">
        <v>0</v>
      </c>
      <c r="N664" s="8">
        <v>0</v>
      </c>
      <c r="O664" s="9">
        <v>0</v>
      </c>
      <c r="P664" s="9">
        <v>1</v>
      </c>
      <c r="Q664" s="9">
        <v>0</v>
      </c>
      <c r="R664" s="9">
        <v>0</v>
      </c>
      <c r="S664" s="8">
        <v>878</v>
      </c>
      <c r="T664" s="9">
        <v>25</v>
      </c>
      <c r="U664" s="9">
        <f t="shared" si="117"/>
        <v>852</v>
      </c>
      <c r="V664" s="9">
        <f>COUNTIF(B:B,B664)</f>
        <v>24</v>
      </c>
      <c r="W664" s="7">
        <v>15</v>
      </c>
      <c r="X664" s="7">
        <f>BL664-W664-6</f>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29</v>
      </c>
      <c r="CZ664" s="33" t="s">
        <v>85</v>
      </c>
    </row>
    <row r="665" spans="1:104" x14ac:dyDescent="0.25">
      <c r="A665">
        <v>664</v>
      </c>
      <c r="B665">
        <v>42</v>
      </c>
      <c r="C665" s="24" t="s">
        <v>446</v>
      </c>
      <c r="D665" s="12">
        <v>7.4337070988966358</v>
      </c>
      <c r="E665" s="13">
        <v>0.92921338736207948</v>
      </c>
      <c r="F665" s="7">
        <v>8</v>
      </c>
      <c r="G665" s="7">
        <f t="shared" si="114"/>
        <v>6.5044937115345567</v>
      </c>
      <c r="H665" s="15">
        <f t="shared" si="115"/>
        <v>8.3629204862587159</v>
      </c>
      <c r="I665" s="11">
        <f>IFERROR(F665/SQRT(F665^2+U665), "X")</f>
        <v>0.2290393337255473</v>
      </c>
      <c r="J665" s="32">
        <f>IFERROR(SQRT((1-I665^2)/U665), "X")</f>
        <v>2.8629916715693413E-2</v>
      </c>
      <c r="K665" s="32">
        <f t="shared" si="116"/>
        <v>34.928498393145958</v>
      </c>
      <c r="L665" s="8">
        <v>1</v>
      </c>
      <c r="M665" s="9">
        <v>0</v>
      </c>
      <c r="N665" s="8">
        <v>0</v>
      </c>
      <c r="O665" s="9">
        <v>0</v>
      </c>
      <c r="P665" s="9">
        <v>1</v>
      </c>
      <c r="Q665" s="9">
        <v>0</v>
      </c>
      <c r="R665" s="9">
        <v>0</v>
      </c>
      <c r="S665" s="8">
        <v>1182</v>
      </c>
      <c r="T665" s="9">
        <v>25</v>
      </c>
      <c r="U665" s="9">
        <f t="shared" si="117"/>
        <v>1156</v>
      </c>
      <c r="V665" s="9">
        <f>COUNTIF(B:B,B665)</f>
        <v>24</v>
      </c>
      <c r="W665" s="7">
        <v>15</v>
      </c>
      <c r="X665" s="7">
        <f>BL665-W665-6</f>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29</v>
      </c>
      <c r="CZ665" s="33" t="s">
        <v>85</v>
      </c>
    </row>
    <row r="666" spans="1:104" x14ac:dyDescent="0.25">
      <c r="A666">
        <v>665</v>
      </c>
      <c r="B666">
        <v>42</v>
      </c>
      <c r="C666" s="24" t="s">
        <v>446</v>
      </c>
      <c r="D666" s="12">
        <v>10.79316513508928</v>
      </c>
      <c r="E666" s="13">
        <v>0.89943042792410655</v>
      </c>
      <c r="F666" s="7">
        <v>12</v>
      </c>
      <c r="G666" s="7">
        <f t="shared" si="114"/>
        <v>9.8937347071651729</v>
      </c>
      <c r="H666" s="15">
        <f t="shared" si="115"/>
        <v>11.692595563013388</v>
      </c>
      <c r="I666" s="11">
        <f>IFERROR(F666/SQRT(F666^2+U666), "X")</f>
        <v>0.37121293493384755</v>
      </c>
      <c r="J666" s="32">
        <f>IFERROR(SQRT((1-I666^2)/U666), "X")</f>
        <v>3.09344112444873E-2</v>
      </c>
      <c r="K666" s="32">
        <f t="shared" si="116"/>
        <v>32.326459750489228</v>
      </c>
      <c r="L666" s="8">
        <v>1</v>
      </c>
      <c r="M666" s="9">
        <v>0</v>
      </c>
      <c r="N666" s="8">
        <v>0</v>
      </c>
      <c r="O666" s="9">
        <v>0</v>
      </c>
      <c r="P666" s="9">
        <v>1</v>
      </c>
      <c r="Q666" s="9">
        <v>0</v>
      </c>
      <c r="R666" s="9">
        <v>0</v>
      </c>
      <c r="S666" s="8">
        <v>927</v>
      </c>
      <c r="T666" s="9">
        <v>25</v>
      </c>
      <c r="U666" s="9">
        <f t="shared" si="117"/>
        <v>901</v>
      </c>
      <c r="V666" s="9">
        <f>COUNTIF(B:B,B666)</f>
        <v>24</v>
      </c>
      <c r="W666" s="7">
        <v>15</v>
      </c>
      <c r="X666" s="7">
        <f>BL666-W666-6</f>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29</v>
      </c>
      <c r="CZ666" s="33" t="s">
        <v>85</v>
      </c>
    </row>
    <row r="667" spans="1:104" x14ac:dyDescent="0.25">
      <c r="A667">
        <v>666</v>
      </c>
      <c r="B667">
        <v>42</v>
      </c>
      <c r="C667" s="24" t="s">
        <v>446</v>
      </c>
      <c r="D667" s="12">
        <v>7.7217345015941907</v>
      </c>
      <c r="E667" s="13">
        <v>0.92660814019130278</v>
      </c>
      <c r="F667" s="7">
        <v>8.3333333333333339</v>
      </c>
      <c r="G667" s="7">
        <f t="shared" si="114"/>
        <v>6.7951263614028878</v>
      </c>
      <c r="H667" s="15">
        <f t="shared" si="115"/>
        <v>8.6483426417854936</v>
      </c>
      <c r="I667" s="11">
        <f>IFERROR(F667/SQRT(F667^2+U667), "X")</f>
        <v>0.24316581196735815</v>
      </c>
      <c r="J667" s="32">
        <f>IFERROR(SQRT((1-I667^2)/U667), "X")</f>
        <v>2.9179897436082972E-2</v>
      </c>
      <c r="K667" s="32">
        <f t="shared" si="116"/>
        <v>34.270168433266335</v>
      </c>
      <c r="L667" s="8">
        <v>1</v>
      </c>
      <c r="M667" s="9">
        <v>0</v>
      </c>
      <c r="N667" s="8">
        <v>0</v>
      </c>
      <c r="O667" s="9">
        <v>0</v>
      </c>
      <c r="P667" s="9">
        <v>1</v>
      </c>
      <c r="Q667" s="9">
        <v>0</v>
      </c>
      <c r="R667" s="9">
        <v>0</v>
      </c>
      <c r="S667" s="8">
        <v>1131</v>
      </c>
      <c r="T667" s="9">
        <v>25</v>
      </c>
      <c r="U667" s="9">
        <f t="shared" si="117"/>
        <v>1105</v>
      </c>
      <c r="V667" s="9">
        <f>COUNTIF(B:B,B667)</f>
        <v>24</v>
      </c>
      <c r="W667" s="7">
        <v>15</v>
      </c>
      <c r="X667" s="7">
        <f>BL667-W667-6</f>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29</v>
      </c>
      <c r="CZ667" s="33" t="s">
        <v>85</v>
      </c>
    </row>
    <row r="668" spans="1:104" x14ac:dyDescent="0.25">
      <c r="A668">
        <v>667</v>
      </c>
      <c r="B668">
        <v>42</v>
      </c>
      <c r="C668" s="24" t="s">
        <v>446</v>
      </c>
      <c r="D668" s="12">
        <v>12.399086461422669</v>
      </c>
      <c r="E668" s="13">
        <v>0.88564903295876207</v>
      </c>
      <c r="F668" s="7">
        <v>14</v>
      </c>
      <c r="G668" s="7">
        <f t="shared" si="114"/>
        <v>11.513437428463908</v>
      </c>
      <c r="H668" s="15">
        <f t="shared" si="115"/>
        <v>13.284735494381431</v>
      </c>
      <c r="I668" s="11">
        <f>IFERROR(F668/SQRT(F668^2+U668), "X")</f>
        <v>0.40016336533252062</v>
      </c>
      <c r="J668" s="32">
        <f>IFERROR(SQRT((1-I668^2)/U668), "X")</f>
        <v>2.8583097523751475E-2</v>
      </c>
      <c r="K668" s="32">
        <f t="shared" si="116"/>
        <v>34.985711369071801</v>
      </c>
      <c r="L668" s="8">
        <v>1</v>
      </c>
      <c r="M668" s="9">
        <v>0</v>
      </c>
      <c r="N668" s="8">
        <v>0</v>
      </c>
      <c r="O668" s="9">
        <v>0</v>
      </c>
      <c r="P668" s="9">
        <v>1</v>
      </c>
      <c r="Q668" s="9">
        <v>0</v>
      </c>
      <c r="R668" s="9">
        <v>0</v>
      </c>
      <c r="S668" s="8">
        <v>1054</v>
      </c>
      <c r="T668" s="9">
        <v>25</v>
      </c>
      <c r="U668" s="9">
        <f t="shared" si="117"/>
        <v>1028</v>
      </c>
      <c r="V668" s="9">
        <f>COUNTIF(B:B,B668)</f>
        <v>24</v>
      </c>
      <c r="W668" s="7">
        <v>15</v>
      </c>
      <c r="X668" s="7">
        <f>BL668-W668-6</f>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29</v>
      </c>
      <c r="CZ668" s="33" t="s">
        <v>85</v>
      </c>
    </row>
    <row r="669" spans="1:104" x14ac:dyDescent="0.25">
      <c r="A669">
        <v>668</v>
      </c>
      <c r="B669">
        <v>42</v>
      </c>
      <c r="C669" s="24" t="s">
        <v>446</v>
      </c>
      <c r="D669" s="12">
        <v>7.1441269690773126</v>
      </c>
      <c r="E669" s="13">
        <v>0.93184264814051909</v>
      </c>
      <c r="F669" s="7">
        <v>7.666666666666667</v>
      </c>
      <c r="G669" s="7">
        <f t="shared" si="114"/>
        <v>6.2122843209367939</v>
      </c>
      <c r="H669" s="15">
        <f t="shared" si="115"/>
        <v>8.0759696172178312</v>
      </c>
      <c r="I669" s="11">
        <f>IFERROR(F669/SQRT(F669^2+U669), "X")</f>
        <v>0.21273510241648885</v>
      </c>
      <c r="J669" s="32">
        <f>IFERROR(SQRT((1-I669^2)/U669), "X")</f>
        <v>2.7748056836933325E-2</v>
      </c>
      <c r="K669" s="32">
        <f t="shared" si="116"/>
        <v>36.038559596323736</v>
      </c>
      <c r="L669" s="8">
        <v>1</v>
      </c>
      <c r="M669" s="9">
        <v>0</v>
      </c>
      <c r="N669" s="8">
        <v>0</v>
      </c>
      <c r="O669" s="9">
        <v>0</v>
      </c>
      <c r="P669" s="9">
        <v>1</v>
      </c>
      <c r="Q669" s="9">
        <v>0</v>
      </c>
      <c r="R669" s="9">
        <v>0</v>
      </c>
      <c r="S669" s="8">
        <v>1266</v>
      </c>
      <c r="T669" s="9">
        <v>25</v>
      </c>
      <c r="U669" s="9">
        <f t="shared" si="117"/>
        <v>1240</v>
      </c>
      <c r="V669" s="9">
        <f>COUNTIF(B:B,B669)</f>
        <v>24</v>
      </c>
      <c r="W669" s="7">
        <v>15</v>
      </c>
      <c r="X669" s="7">
        <f>BL669-W669-6</f>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29</v>
      </c>
      <c r="CZ669" s="33" t="s">
        <v>85</v>
      </c>
    </row>
    <row r="670" spans="1:104" x14ac:dyDescent="0.25">
      <c r="A670">
        <v>669</v>
      </c>
      <c r="B670">
        <v>42</v>
      </c>
      <c r="C670" s="24" t="s">
        <v>446</v>
      </c>
      <c r="D670" s="12">
        <v>12.13461704540997</v>
      </c>
      <c r="E670" s="13">
        <v>0.88789880820072942</v>
      </c>
      <c r="F670" s="7">
        <v>13.66666666666667</v>
      </c>
      <c r="G670" s="7">
        <f t="shared" si="114"/>
        <v>11.24671823720924</v>
      </c>
      <c r="H670" s="15">
        <f t="shared" si="115"/>
        <v>13.022515853610699</v>
      </c>
      <c r="I670" s="11">
        <f>IFERROR(F670/SQRT(F670^2+U670), "X")</f>
        <v>0.39035228877848893</v>
      </c>
      <c r="J670" s="32">
        <f>IFERROR(SQRT((1-I670^2)/U670), "X")</f>
        <v>2.8562362593547969E-2</v>
      </c>
      <c r="K670" s="32">
        <f t="shared" si="116"/>
        <v>35.01110934800235</v>
      </c>
      <c r="L670" s="8">
        <v>1</v>
      </c>
      <c r="M670" s="9">
        <v>0</v>
      </c>
      <c r="N670" s="8">
        <v>0</v>
      </c>
      <c r="O670" s="9">
        <v>0</v>
      </c>
      <c r="P670" s="9">
        <v>1</v>
      </c>
      <c r="Q670" s="9">
        <v>0</v>
      </c>
      <c r="R670" s="9">
        <v>0</v>
      </c>
      <c r="S670" s="8">
        <v>1065</v>
      </c>
      <c r="T670" s="9">
        <v>25</v>
      </c>
      <c r="U670" s="9">
        <f t="shared" si="117"/>
        <v>1039</v>
      </c>
      <c r="V670" s="9">
        <f>COUNTIF(B:B,B670)</f>
        <v>24</v>
      </c>
      <c r="W670" s="7">
        <v>15</v>
      </c>
      <c r="X670" s="7">
        <f>BL670-W670-6</f>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29</v>
      </c>
      <c r="CZ670" s="33" t="s">
        <v>85</v>
      </c>
    </row>
    <row r="671" spans="1:104" x14ac:dyDescent="0.25">
      <c r="A671">
        <v>670</v>
      </c>
      <c r="B671">
        <v>42</v>
      </c>
      <c r="C671" s="24" t="s">
        <v>446</v>
      </c>
      <c r="D671" s="12">
        <v>6.56022367666107</v>
      </c>
      <c r="E671" s="13">
        <v>0.93717481095158139</v>
      </c>
      <c r="F671" s="7">
        <v>7</v>
      </c>
      <c r="G671" s="7">
        <f t="shared" si="114"/>
        <v>5.6230488657094888</v>
      </c>
      <c r="H671" s="15">
        <f t="shared" si="115"/>
        <v>7.4973984876126512</v>
      </c>
      <c r="I671" s="11">
        <f>IFERROR(F671/SQRT(F671^2+U671), "X")</f>
        <v>0.2069593385961789</v>
      </c>
      <c r="J671" s="32">
        <f>IFERROR(SQRT((1-I671^2)/U671), "X")</f>
        <v>2.9565619799454129E-2</v>
      </c>
      <c r="K671" s="32">
        <f t="shared" si="116"/>
        <v>33.823069050575526</v>
      </c>
      <c r="L671" s="8">
        <v>1</v>
      </c>
      <c r="M671" s="9">
        <v>0</v>
      </c>
      <c r="N671" s="8">
        <v>0</v>
      </c>
      <c r="O671" s="9">
        <v>0</v>
      </c>
      <c r="P671" s="9">
        <v>1</v>
      </c>
      <c r="Q671" s="9">
        <v>0</v>
      </c>
      <c r="R671" s="9">
        <v>0</v>
      </c>
      <c r="S671" s="8">
        <v>1121</v>
      </c>
      <c r="T671" s="9">
        <v>25</v>
      </c>
      <c r="U671" s="9">
        <f t="shared" si="117"/>
        <v>1095</v>
      </c>
      <c r="V671" s="9">
        <f>COUNTIF(B:B,B671)</f>
        <v>24</v>
      </c>
      <c r="W671" s="7">
        <v>15</v>
      </c>
      <c r="X671" s="7">
        <f>BL671-W671-6</f>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29</v>
      </c>
      <c r="CZ671" s="33" t="s">
        <v>85</v>
      </c>
    </row>
    <row r="672" spans="1:104" x14ac:dyDescent="0.25">
      <c r="A672">
        <v>671</v>
      </c>
      <c r="B672">
        <v>42</v>
      </c>
      <c r="C672" s="24" t="s">
        <v>446</v>
      </c>
      <c r="D672" s="12">
        <v>11.064054147667219</v>
      </c>
      <c r="E672" s="13">
        <v>0.89708547143247763</v>
      </c>
      <c r="F672" s="7">
        <v>12.33333333333333</v>
      </c>
      <c r="G672" s="7">
        <f t="shared" si="114"/>
        <v>10.166968676234742</v>
      </c>
      <c r="H672" s="15">
        <f t="shared" si="115"/>
        <v>11.961139619099697</v>
      </c>
      <c r="I672" s="11">
        <f>IFERROR(F672/SQRT(F672^2+U672), "X")</f>
        <v>0.36383079663301104</v>
      </c>
      <c r="J672" s="32">
        <f>IFERROR(SQRT((1-I672^2)/U672), "X")</f>
        <v>2.9499794321595496E-2</v>
      </c>
      <c r="K672" s="32">
        <f t="shared" si="116"/>
        <v>33.898541430437845</v>
      </c>
      <c r="L672" s="8">
        <v>1</v>
      </c>
      <c r="M672" s="9">
        <v>0</v>
      </c>
      <c r="N672" s="8">
        <v>0</v>
      </c>
      <c r="O672" s="9">
        <v>0</v>
      </c>
      <c r="P672" s="9">
        <v>1</v>
      </c>
      <c r="Q672" s="9">
        <v>0</v>
      </c>
      <c r="R672" s="9">
        <v>0</v>
      </c>
      <c r="S672" s="8">
        <v>1023</v>
      </c>
      <c r="T672" s="9">
        <v>25</v>
      </c>
      <c r="U672" s="9">
        <f t="shared" si="117"/>
        <v>997</v>
      </c>
      <c r="V672" s="9">
        <f>COUNTIF(B:B,B672)</f>
        <v>24</v>
      </c>
      <c r="W672" s="7">
        <v>15</v>
      </c>
      <c r="X672" s="7">
        <f>BL672-W672-6</f>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29</v>
      </c>
      <c r="CZ672" s="33" t="s">
        <v>85</v>
      </c>
    </row>
    <row r="673" spans="1:104" x14ac:dyDescent="0.25">
      <c r="A673">
        <v>672</v>
      </c>
      <c r="B673">
        <v>42</v>
      </c>
      <c r="C673" s="24" t="s">
        <v>446</v>
      </c>
      <c r="D673" s="12">
        <v>7.7217345015941907</v>
      </c>
      <c r="E673" s="13">
        <v>0.92660814019130278</v>
      </c>
      <c r="F673" s="7">
        <v>8.3333333333333339</v>
      </c>
      <c r="G673" s="7">
        <f t="shared" si="114"/>
        <v>6.7951263614028878</v>
      </c>
      <c r="H673" s="15">
        <f t="shared" si="115"/>
        <v>8.6483426417854936</v>
      </c>
      <c r="I673" s="11">
        <f>IFERROR(F673/SQRT(F673^2+U673), "X")</f>
        <v>0.23379806622491348</v>
      </c>
      <c r="J673" s="32">
        <f>IFERROR(SQRT((1-I673^2)/U673), "X")</f>
        <v>2.8055767946989611E-2</v>
      </c>
      <c r="K673" s="32">
        <f t="shared" si="116"/>
        <v>35.643294522875472</v>
      </c>
      <c r="L673" s="8">
        <v>1</v>
      </c>
      <c r="M673" s="9">
        <v>0</v>
      </c>
      <c r="N673" s="8">
        <v>0</v>
      </c>
      <c r="O673" s="9">
        <v>0</v>
      </c>
      <c r="P673" s="9">
        <v>1</v>
      </c>
      <c r="Q673" s="9">
        <v>0</v>
      </c>
      <c r="R673" s="9">
        <v>0</v>
      </c>
      <c r="S673" s="8">
        <v>1227</v>
      </c>
      <c r="T673" s="9">
        <v>25</v>
      </c>
      <c r="U673" s="9">
        <f t="shared" si="117"/>
        <v>1201</v>
      </c>
      <c r="V673" s="9">
        <f>COUNTIF(B:B,B673)</f>
        <v>24</v>
      </c>
      <c r="W673" s="7">
        <v>15</v>
      </c>
      <c r="X673" s="7">
        <f>BL673-W673-6</f>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29</v>
      </c>
      <c r="CZ673" s="33" t="s">
        <v>85</v>
      </c>
    </row>
    <row r="674" spans="1:104" x14ac:dyDescent="0.25">
      <c r="A674">
        <v>673</v>
      </c>
      <c r="B674">
        <v>42</v>
      </c>
      <c r="C674" s="24" t="s">
        <v>446</v>
      </c>
      <c r="D674" s="12">
        <v>9.6961310486523686</v>
      </c>
      <c r="E674" s="13">
        <v>0.90901228581115945</v>
      </c>
      <c r="F674" s="7">
        <v>10.66666666666667</v>
      </c>
      <c r="G674" s="7">
        <f t="shared" si="114"/>
        <v>8.7871187628412084</v>
      </c>
      <c r="H674" s="15">
        <f t="shared" si="115"/>
        <v>10.605143334463529</v>
      </c>
      <c r="I674" s="11">
        <f>IFERROR(F674/SQRT(F674^2+U674), "X")</f>
        <v>0.31002279841319574</v>
      </c>
      <c r="J674" s="32">
        <f>IFERROR(SQRT((1-I674^2)/U674), "X")</f>
        <v>2.9064637351237089E-2</v>
      </c>
      <c r="K674" s="32">
        <f t="shared" si="116"/>
        <v>34.406071815564445</v>
      </c>
      <c r="L674" s="8">
        <v>1</v>
      </c>
      <c r="M674" s="9">
        <v>0</v>
      </c>
      <c r="N674" s="8">
        <v>0</v>
      </c>
      <c r="O674" s="9">
        <v>0</v>
      </c>
      <c r="P674" s="9">
        <v>1</v>
      </c>
      <c r="Q674" s="9">
        <v>0</v>
      </c>
      <c r="R674" s="9">
        <v>0</v>
      </c>
      <c r="S674" s="8">
        <v>1096</v>
      </c>
      <c r="T674" s="9">
        <v>25</v>
      </c>
      <c r="U674" s="9">
        <f t="shared" si="117"/>
        <v>1070</v>
      </c>
      <c r="V674" s="9">
        <f>COUNTIF(B:B,B674)</f>
        <v>24</v>
      </c>
      <c r="W674" s="7">
        <v>15</v>
      </c>
      <c r="X674" s="7">
        <f>BL674-W674-6</f>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29</v>
      </c>
      <c r="CZ674" s="33" t="s">
        <v>85</v>
      </c>
    </row>
    <row r="675" spans="1:104" x14ac:dyDescent="0.25">
      <c r="A675">
        <v>674</v>
      </c>
      <c r="B675">
        <v>42</v>
      </c>
      <c r="C675" s="24" t="s">
        <v>446</v>
      </c>
      <c r="D675" s="12">
        <v>6.56022367666107</v>
      </c>
      <c r="E675" s="13">
        <v>0.93717481095158139</v>
      </c>
      <c r="F675" s="7">
        <v>7</v>
      </c>
      <c r="G675" s="7">
        <f t="shared" si="114"/>
        <v>5.6230488657094888</v>
      </c>
      <c r="H675" s="15">
        <f t="shared" si="115"/>
        <v>7.4973984876126512</v>
      </c>
      <c r="I675" s="11">
        <f>IFERROR(F675/SQRT(F675^2+U675), "X")</f>
        <v>0.2001634654952085</v>
      </c>
      <c r="J675" s="32">
        <f>IFERROR(SQRT((1-I675^2)/U675), "X")</f>
        <v>2.8594780785029781E-2</v>
      </c>
      <c r="K675" s="32">
        <f t="shared" si="116"/>
        <v>34.971416900091427</v>
      </c>
      <c r="L675" s="8">
        <v>1</v>
      </c>
      <c r="M675" s="9">
        <v>0</v>
      </c>
      <c r="N675" s="8">
        <v>0</v>
      </c>
      <c r="O675" s="9">
        <v>0</v>
      </c>
      <c r="P675" s="9">
        <v>1</v>
      </c>
      <c r="Q675" s="9">
        <v>0</v>
      </c>
      <c r="R675" s="9">
        <v>0</v>
      </c>
      <c r="S675" s="8">
        <v>1200</v>
      </c>
      <c r="T675" s="9">
        <v>25</v>
      </c>
      <c r="U675" s="9">
        <f t="shared" si="117"/>
        <v>1174</v>
      </c>
      <c r="V675" s="9">
        <f>COUNTIF(B:B,B675)</f>
        <v>24</v>
      </c>
      <c r="W675" s="7">
        <v>15</v>
      </c>
      <c r="X675" s="7">
        <f>BL675-W675-6</f>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29</v>
      </c>
      <c r="CZ675" s="33" t="s">
        <v>85</v>
      </c>
    </row>
    <row r="676" spans="1:104" x14ac:dyDescent="0.25">
      <c r="A676">
        <v>675</v>
      </c>
      <c r="B676">
        <v>42</v>
      </c>
      <c r="C676" s="24" t="s">
        <v>446</v>
      </c>
      <c r="D676" s="12">
        <v>9.9724448886266757</v>
      </c>
      <c r="E676" s="13">
        <v>0.90658589896606123</v>
      </c>
      <c r="F676" s="7">
        <v>11</v>
      </c>
      <c r="G676" s="7">
        <f t="shared" si="114"/>
        <v>9.0658589896606152</v>
      </c>
      <c r="H676" s="15">
        <f t="shared" si="115"/>
        <v>10.879030787592736</v>
      </c>
      <c r="I676" s="11">
        <f>IFERROR(F676/SQRT(F676^2+U676), "X")</f>
        <v>0.30117212300636642</v>
      </c>
      <c r="J676" s="32">
        <f>IFERROR(SQRT((1-I676^2)/U676), "X")</f>
        <v>2.7379283909669677E-2</v>
      </c>
      <c r="K676" s="32">
        <f t="shared" si="116"/>
        <v>36.523964735499348</v>
      </c>
      <c r="L676" s="8">
        <v>1</v>
      </c>
      <c r="M676" s="9">
        <v>0</v>
      </c>
      <c r="N676" s="8">
        <v>0</v>
      </c>
      <c r="O676" s="9">
        <v>0</v>
      </c>
      <c r="P676" s="9">
        <v>1</v>
      </c>
      <c r="Q676" s="9">
        <v>0</v>
      </c>
      <c r="R676" s="9">
        <v>0</v>
      </c>
      <c r="S676" s="8">
        <v>1239</v>
      </c>
      <c r="T676" s="9">
        <v>25</v>
      </c>
      <c r="U676" s="9">
        <f t="shared" si="117"/>
        <v>1213</v>
      </c>
      <c r="V676" s="9">
        <f>COUNTIF(B:B,B676)</f>
        <v>24</v>
      </c>
      <c r="W676" s="7">
        <v>15</v>
      </c>
      <c r="X676" s="7">
        <f>BL676-W676-6</f>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29</v>
      </c>
      <c r="CZ676" s="33" t="s">
        <v>85</v>
      </c>
    </row>
    <row r="677" spans="1:104" x14ac:dyDescent="0.25">
      <c r="A677">
        <v>676</v>
      </c>
      <c r="B677">
        <v>42</v>
      </c>
      <c r="C677" s="24" t="s">
        <v>446</v>
      </c>
      <c r="D677" s="12">
        <v>6.56022367666107</v>
      </c>
      <c r="E677" s="13">
        <v>1.249566414602109</v>
      </c>
      <c r="F677" s="7">
        <v>5.25</v>
      </c>
      <c r="G677" s="7">
        <f t="shared" si="114"/>
        <v>5.3106572620589612</v>
      </c>
      <c r="H677" s="15">
        <f t="shared" si="115"/>
        <v>7.8097900912631788</v>
      </c>
      <c r="I677" s="11">
        <f>IFERROR(F677/SQRT(F677^2+U677), "X")</f>
        <v>0.19175883294520565</v>
      </c>
      <c r="J677" s="32">
        <f>IFERROR(SQRT((1-I677^2)/U677), "X")</f>
        <v>3.6525491989562987E-2</v>
      </c>
      <c r="K677" s="32">
        <f t="shared" si="116"/>
        <v>27.378139089426803</v>
      </c>
      <c r="L677" s="8">
        <v>1</v>
      </c>
      <c r="M677" s="9">
        <v>0</v>
      </c>
      <c r="N677" s="8">
        <v>0</v>
      </c>
      <c r="O677" s="9">
        <v>0</v>
      </c>
      <c r="P677" s="9">
        <v>1</v>
      </c>
      <c r="Q677" s="9">
        <v>0</v>
      </c>
      <c r="R677" s="9">
        <v>0</v>
      </c>
      <c r="S677" s="8">
        <v>748</v>
      </c>
      <c r="T677" s="9">
        <v>25</v>
      </c>
      <c r="U677" s="9">
        <f t="shared" si="117"/>
        <v>722</v>
      </c>
      <c r="V677" s="9">
        <f>COUNTIF(B:B,B677)</f>
        <v>24</v>
      </c>
      <c r="W677" s="7">
        <v>15</v>
      </c>
      <c r="X677" s="7">
        <f>BL677-W677-6</f>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29</v>
      </c>
      <c r="CZ677" s="33" t="s">
        <v>85</v>
      </c>
    </row>
    <row r="678" spans="1:104" x14ac:dyDescent="0.25">
      <c r="A678">
        <v>677</v>
      </c>
      <c r="B678">
        <v>42</v>
      </c>
      <c r="C678" s="24" t="s">
        <v>446</v>
      </c>
      <c r="D678" s="12">
        <v>7.7217345015941907</v>
      </c>
      <c r="E678" s="13">
        <v>0.92660814019130278</v>
      </c>
      <c r="F678" s="7">
        <v>8.3333333333333339</v>
      </c>
      <c r="G678" s="7">
        <f t="shared" si="114"/>
        <v>6.7951263614028878</v>
      </c>
      <c r="H678" s="15">
        <f t="shared" si="115"/>
        <v>8.6483426417854936</v>
      </c>
      <c r="I678" s="11">
        <f>IFERROR(F678/SQRT(F678^2+U678), "X")</f>
        <v>0.2883101727057103</v>
      </c>
      <c r="J678" s="32">
        <f>IFERROR(SQRT((1-I678^2)/U678), "X")</f>
        <v>3.4597220724685233E-2</v>
      </c>
      <c r="K678" s="32">
        <f t="shared" si="116"/>
        <v>28.904055847656476</v>
      </c>
      <c r="L678" s="8">
        <v>1</v>
      </c>
      <c r="M678" s="9">
        <v>0</v>
      </c>
      <c r="N678" s="8">
        <v>0</v>
      </c>
      <c r="O678" s="9">
        <v>0</v>
      </c>
      <c r="P678" s="9">
        <v>1</v>
      </c>
      <c r="Q678" s="9">
        <v>0</v>
      </c>
      <c r="R678" s="9">
        <v>0</v>
      </c>
      <c r="S678" s="8">
        <v>792</v>
      </c>
      <c r="T678" s="9">
        <v>25</v>
      </c>
      <c r="U678" s="9">
        <f t="shared" si="117"/>
        <v>766</v>
      </c>
      <c r="V678" s="9">
        <f>COUNTIF(B:B,B678)</f>
        <v>24</v>
      </c>
      <c r="W678" s="7">
        <v>15</v>
      </c>
      <c r="X678" s="7">
        <f>BL678-W678-6</f>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29</v>
      </c>
      <c r="CZ678" s="33" t="s">
        <v>85</v>
      </c>
    </row>
    <row r="679" spans="1:104" x14ac:dyDescent="0.25">
      <c r="A679">
        <v>678</v>
      </c>
      <c r="B679">
        <v>42</v>
      </c>
      <c r="C679" s="24" t="s">
        <v>446</v>
      </c>
      <c r="D679" s="12">
        <v>4.7689553171647248</v>
      </c>
      <c r="E679" s="13">
        <v>1.2717214179105929</v>
      </c>
      <c r="F679" s="7">
        <v>3.75</v>
      </c>
      <c r="G679" s="7">
        <f t="shared" si="114"/>
        <v>3.4972338992541321</v>
      </c>
      <c r="H679" s="15">
        <f t="shared" si="115"/>
        <v>6.0406767350753174</v>
      </c>
      <c r="I679" s="11">
        <f>IFERROR(F679/SQRT(F679^2+U679), "X")</f>
        <v>0.15321285325897388</v>
      </c>
      <c r="J679" s="32">
        <f>IFERROR(SQRT((1-I679^2)/U679), "X")</f>
        <v>4.0856760869059705E-2</v>
      </c>
      <c r="K679" s="32">
        <f t="shared" si="116"/>
        <v>24.475753308121082</v>
      </c>
      <c r="L679" s="8">
        <v>1</v>
      </c>
      <c r="M679" s="9">
        <v>0</v>
      </c>
      <c r="N679" s="8">
        <v>0</v>
      </c>
      <c r="O679" s="9">
        <v>0</v>
      </c>
      <c r="P679" s="9">
        <v>1</v>
      </c>
      <c r="Q679" s="9">
        <v>0</v>
      </c>
      <c r="R679" s="9">
        <v>0</v>
      </c>
      <c r="S679" s="8">
        <v>611</v>
      </c>
      <c r="T679" s="9">
        <v>25</v>
      </c>
      <c r="U679" s="9">
        <f t="shared" si="117"/>
        <v>585</v>
      </c>
      <c r="V679" s="9">
        <f>COUNTIF(B:B,B679)</f>
        <v>24</v>
      </c>
      <c r="W679" s="7">
        <v>15</v>
      </c>
      <c r="X679" s="7">
        <f>BL679-W679-6</f>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29</v>
      </c>
      <c r="CZ679" s="33" t="s">
        <v>85</v>
      </c>
    </row>
    <row r="680" spans="1:104" s="141" customFormat="1" x14ac:dyDescent="0.25">
      <c r="A680" s="141">
        <v>679</v>
      </c>
      <c r="B680" s="141">
        <v>42</v>
      </c>
      <c r="C680" s="142" t="s">
        <v>446</v>
      </c>
      <c r="D680" s="143">
        <v>6.56022367666107</v>
      </c>
      <c r="E680" s="144">
        <v>0.93717481095158139</v>
      </c>
      <c r="F680" s="145">
        <v>7</v>
      </c>
      <c r="G680" s="145">
        <f t="shared" si="114"/>
        <v>5.6230488657094888</v>
      </c>
      <c r="H680" s="146">
        <f t="shared" si="115"/>
        <v>7.4973984876126512</v>
      </c>
      <c r="I680" s="147">
        <f>IFERROR(F680/SQRT(F680^2+U680), "X")</f>
        <v>0.25611660664261082</v>
      </c>
      <c r="J680" s="148">
        <f>IFERROR(SQRT((1-I680^2)/U680), "X")</f>
        <v>3.6588086663230115E-2</v>
      </c>
      <c r="K680" s="148">
        <f t="shared" si="116"/>
        <v>27.331300737432898</v>
      </c>
      <c r="L680" s="149">
        <v>1</v>
      </c>
      <c r="M680" s="150">
        <v>0</v>
      </c>
      <c r="N680" s="149">
        <v>0</v>
      </c>
      <c r="O680" s="150">
        <v>0</v>
      </c>
      <c r="P680" s="150">
        <v>1</v>
      </c>
      <c r="Q680" s="150">
        <v>0</v>
      </c>
      <c r="R680" s="150">
        <v>0</v>
      </c>
      <c r="S680" s="149">
        <v>724</v>
      </c>
      <c r="T680" s="150">
        <v>25</v>
      </c>
      <c r="U680" s="150">
        <f t="shared" si="117"/>
        <v>698</v>
      </c>
      <c r="V680" s="150">
        <f>COUNTIF(B:B,B680)</f>
        <v>24</v>
      </c>
      <c r="W680" s="145">
        <v>15</v>
      </c>
      <c r="X680" s="145">
        <f>BL680-W680-6</f>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29</v>
      </c>
      <c r="CU680" s="157"/>
      <c r="CZ680" s="33" t="s">
        <v>85</v>
      </c>
    </row>
    <row r="681" spans="1:104" x14ac:dyDescent="0.25">
      <c r="A681">
        <v>680</v>
      </c>
      <c r="B681">
        <v>43</v>
      </c>
      <c r="C681" s="24" t="s">
        <v>454</v>
      </c>
      <c r="D681" s="12">
        <v>4.3804367694820989</v>
      </c>
      <c r="E681" s="13">
        <v>1.64061302227794</v>
      </c>
      <c r="F681" s="7">
        <v>2.67</v>
      </c>
      <c r="G681" s="7">
        <f t="shared" si="114"/>
        <v>2.7398237472041589</v>
      </c>
      <c r="H681" s="15">
        <f t="shared" si="115"/>
        <v>6.0210497917600385</v>
      </c>
      <c r="I681" s="11">
        <f>IFERROR(F681/SQRT(F681^2+U681), "X")</f>
        <v>7.5006838968708398E-2</v>
      </c>
      <c r="J681" s="32">
        <f>IFERROR(SQRT((1-I681^2)/U681), "X")</f>
        <v>2.809244905195071E-2</v>
      </c>
      <c r="K681" s="32">
        <f t="shared" si="116"/>
        <v>35.596754065504342</v>
      </c>
      <c r="L681" s="8">
        <v>1</v>
      </c>
      <c r="M681" s="9">
        <v>0</v>
      </c>
      <c r="N681" s="8">
        <v>0</v>
      </c>
      <c r="O681" s="9">
        <v>1</v>
      </c>
      <c r="P681" s="9">
        <v>0</v>
      </c>
      <c r="Q681" s="9">
        <v>0</v>
      </c>
      <c r="R681" s="9">
        <v>0</v>
      </c>
      <c r="S681" s="8">
        <v>1284</v>
      </c>
      <c r="T681" s="9">
        <v>23</v>
      </c>
      <c r="U681" s="9">
        <f t="shared" si="117"/>
        <v>1260</v>
      </c>
      <c r="V681" s="9">
        <f>COUNTIF(B:B,B681)</f>
        <v>18</v>
      </c>
      <c r="W681" s="7">
        <f t="shared" ref="W681:W698" si="119">(AK681*0+AL681*7+AM681*11+AN681*14)</f>
        <v>9.52</v>
      </c>
      <c r="X681" s="7">
        <f>BL681-W681-6</f>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20">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24</v>
      </c>
      <c r="CZ681" s="33" t="s">
        <v>85</v>
      </c>
    </row>
    <row r="682" spans="1:104" x14ac:dyDescent="0.25">
      <c r="A682">
        <v>681</v>
      </c>
      <c r="B682">
        <v>43</v>
      </c>
      <c r="C682" s="24" t="s">
        <v>454</v>
      </c>
      <c r="D682" s="12">
        <v>7.59106330355801</v>
      </c>
      <c r="E682" s="13">
        <v>1.308804017854829</v>
      </c>
      <c r="F682" s="7">
        <v>5.8</v>
      </c>
      <c r="G682" s="7">
        <f t="shared" si="114"/>
        <v>6.2822592857031809</v>
      </c>
      <c r="H682" s="15">
        <f t="shared" si="115"/>
        <v>8.8998673214128381</v>
      </c>
      <c r="I682" s="11">
        <f>IFERROR(F682/SQRT(F682^2+U682), "X")</f>
        <v>0.16125800242919325</v>
      </c>
      <c r="J682" s="32">
        <f>IFERROR(SQRT((1-I682^2)/U682), "X")</f>
        <v>2.7803103867102285E-2</v>
      </c>
      <c r="K682" s="32">
        <f t="shared" si="116"/>
        <v>35.9672072866382</v>
      </c>
      <c r="L682" s="8">
        <v>1</v>
      </c>
      <c r="M682" s="9">
        <v>0</v>
      </c>
      <c r="N682" s="8">
        <v>0</v>
      </c>
      <c r="O682" s="9">
        <v>1</v>
      </c>
      <c r="P682" s="9">
        <v>0</v>
      </c>
      <c r="Q682" s="9">
        <v>0</v>
      </c>
      <c r="R682" s="9">
        <v>0</v>
      </c>
      <c r="S682" s="8">
        <v>1284</v>
      </c>
      <c r="T682" s="9">
        <v>23</v>
      </c>
      <c r="U682" s="9">
        <f t="shared" si="117"/>
        <v>1260</v>
      </c>
      <c r="V682" s="9">
        <f>COUNTIF(B:B,B682)</f>
        <v>18</v>
      </c>
      <c r="W682" s="7">
        <f t="shared" si="119"/>
        <v>9.52</v>
      </c>
      <c r="X682" s="7">
        <f>BL682-W682-6</f>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20"/>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24</v>
      </c>
      <c r="CZ682" s="33" t="s">
        <v>85</v>
      </c>
    </row>
    <row r="683" spans="1:104" x14ac:dyDescent="0.25">
      <c r="A683">
        <v>682</v>
      </c>
      <c r="B683">
        <v>43</v>
      </c>
      <c r="C683" s="24" t="s">
        <v>454</v>
      </c>
      <c r="D683" s="12">
        <v>19.348319192733701</v>
      </c>
      <c r="E683" s="13">
        <v>1.8784775915275429</v>
      </c>
      <c r="F683" s="7">
        <v>10.3</v>
      </c>
      <c r="G683" s="7">
        <f t="shared" si="114"/>
        <v>17.469841601206159</v>
      </c>
      <c r="H683" s="15">
        <f t="shared" si="115"/>
        <v>21.226796784261243</v>
      </c>
      <c r="I683" s="11">
        <f>IFERROR(F683/SQRT(F683^2+U683), "X")</f>
        <v>0.27867471688386808</v>
      </c>
      <c r="J683" s="32">
        <f>IFERROR(SQRT((1-I683^2)/U683), "X")</f>
        <v>2.7055797755715344E-2</v>
      </c>
      <c r="K683" s="32">
        <f t="shared" si="116"/>
        <v>36.960654756105171</v>
      </c>
      <c r="L683" s="8">
        <v>1</v>
      </c>
      <c r="M683" s="9">
        <v>0</v>
      </c>
      <c r="N683" s="8">
        <v>0</v>
      </c>
      <c r="O683" s="9">
        <v>1</v>
      </c>
      <c r="P683" s="9">
        <v>0</v>
      </c>
      <c r="Q683" s="9">
        <v>0</v>
      </c>
      <c r="R683" s="9">
        <v>0</v>
      </c>
      <c r="S683" s="8">
        <v>1284</v>
      </c>
      <c r="T683" s="9">
        <v>23</v>
      </c>
      <c r="U683" s="9">
        <f t="shared" si="117"/>
        <v>1260</v>
      </c>
      <c r="V683" s="9">
        <f>COUNTIF(B:B,B683)</f>
        <v>18</v>
      </c>
      <c r="W683" s="7">
        <f t="shared" si="119"/>
        <v>9.52</v>
      </c>
      <c r="X683" s="7">
        <f>BL683-W683-6</f>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20"/>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24</v>
      </c>
      <c r="CZ683" s="33" t="s">
        <v>85</v>
      </c>
    </row>
    <row r="684" spans="1:104" x14ac:dyDescent="0.25">
      <c r="A684">
        <v>683</v>
      </c>
      <c r="B684">
        <v>43</v>
      </c>
      <c r="C684" s="24" t="s">
        <v>454</v>
      </c>
      <c r="D684" s="12">
        <v>4.5999578662455853</v>
      </c>
      <c r="E684" s="13">
        <v>1.074756510805043</v>
      </c>
      <c r="F684" s="7">
        <v>4.28</v>
      </c>
      <c r="G684" s="7">
        <f t="shared" si="114"/>
        <v>3.5252013554405424</v>
      </c>
      <c r="H684" s="15">
        <f t="shared" si="115"/>
        <v>5.6747143770506288</v>
      </c>
      <c r="I684" s="11">
        <f>IFERROR(F684/SQRT(F684^2+U684), "X")</f>
        <v>9.4986458094127105E-2</v>
      </c>
      <c r="J684" s="32">
        <f>IFERROR(SQRT((1-I684^2)/U684), "X")</f>
        <v>2.2193097685543717E-2</v>
      </c>
      <c r="K684" s="32">
        <f t="shared" si="116"/>
        <v>45.059054583956815</v>
      </c>
      <c r="L684" s="8">
        <v>1</v>
      </c>
      <c r="M684" s="9">
        <v>0</v>
      </c>
      <c r="N684" s="8">
        <v>0</v>
      </c>
      <c r="O684" s="9">
        <v>1</v>
      </c>
      <c r="P684" s="9">
        <v>0</v>
      </c>
      <c r="Q684" s="9">
        <v>0</v>
      </c>
      <c r="R684" s="9">
        <v>0</v>
      </c>
      <c r="S684" s="8">
        <v>2036</v>
      </c>
      <c r="T684" s="9">
        <v>23</v>
      </c>
      <c r="U684" s="9">
        <f t="shared" si="117"/>
        <v>2012</v>
      </c>
      <c r="V684" s="9">
        <f>COUNTIF(B:B,B684)</f>
        <v>18</v>
      </c>
      <c r="W684" s="7">
        <f t="shared" si="119"/>
        <v>7.5400000000000009</v>
      </c>
      <c r="X684" s="7">
        <f>BL684-W684-6</f>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20"/>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24</v>
      </c>
      <c r="CZ684" s="33" t="s">
        <v>85</v>
      </c>
    </row>
    <row r="685" spans="1:104" x14ac:dyDescent="0.25">
      <c r="A685">
        <v>684</v>
      </c>
      <c r="B685">
        <v>43</v>
      </c>
      <c r="C685" s="24" t="s">
        <v>454</v>
      </c>
      <c r="D685" s="12">
        <v>8.3851471580434378</v>
      </c>
      <c r="E685" s="13">
        <v>1.016381473702235</v>
      </c>
      <c r="F685" s="7">
        <v>8.25</v>
      </c>
      <c r="G685" s="7">
        <f t="shared" si="114"/>
        <v>7.368765684341203</v>
      </c>
      <c r="H685" s="15">
        <f t="shared" si="115"/>
        <v>9.4015286317456734</v>
      </c>
      <c r="I685" s="11">
        <f>IFERROR(F685/SQRT(F685^2+U685), "X")</f>
        <v>0.18089049879667868</v>
      </c>
      <c r="J685" s="32">
        <f>IFERROR(SQRT((1-I685^2)/U685), "X")</f>
        <v>2.1926121066264081E-2</v>
      </c>
      <c r="K685" s="32">
        <f t="shared" si="116"/>
        <v>45.607702200395934</v>
      </c>
      <c r="L685" s="8">
        <v>1</v>
      </c>
      <c r="M685" s="9">
        <v>0</v>
      </c>
      <c r="N685" s="8">
        <v>0</v>
      </c>
      <c r="O685" s="9">
        <v>1</v>
      </c>
      <c r="P685" s="9">
        <v>0</v>
      </c>
      <c r="Q685" s="9">
        <v>0</v>
      </c>
      <c r="R685" s="9">
        <v>0</v>
      </c>
      <c r="S685" s="8">
        <v>2036</v>
      </c>
      <c r="T685" s="9">
        <v>23</v>
      </c>
      <c r="U685" s="9">
        <f t="shared" si="117"/>
        <v>2012</v>
      </c>
      <c r="V685" s="9">
        <f>COUNTIF(B:B,B685)</f>
        <v>18</v>
      </c>
      <c r="W685" s="7">
        <f t="shared" si="119"/>
        <v>7.5400000000000009</v>
      </c>
      <c r="X685" s="7">
        <f>BL685-W685-6</f>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20"/>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24</v>
      </c>
      <c r="CZ685" s="33" t="s">
        <v>85</v>
      </c>
    </row>
    <row r="686" spans="1:104" x14ac:dyDescent="0.25">
      <c r="A686">
        <v>685</v>
      </c>
      <c r="B686">
        <v>43</v>
      </c>
      <c r="C686" s="24" t="s">
        <v>454</v>
      </c>
      <c r="D686" s="12">
        <v>25.358968148154968</v>
      </c>
      <c r="E686" s="13">
        <v>4.3274689672619404</v>
      </c>
      <c r="F686" s="7">
        <v>5.86</v>
      </c>
      <c r="G686" s="7">
        <f t="shared" si="114"/>
        <v>21.031499180893029</v>
      </c>
      <c r="H686" s="15">
        <f t="shared" si="115"/>
        <v>29.686437115416908</v>
      </c>
      <c r="I686" s="11">
        <f>IFERROR(F686/SQRT(F686^2+U686), "X")</f>
        <v>0.12954145231280972</v>
      </c>
      <c r="J686" s="32">
        <f>IFERROR(SQRT((1-I686^2)/U686), "X")</f>
        <v>2.2106049882732036E-2</v>
      </c>
      <c r="K686" s="32">
        <f t="shared" si="116"/>
        <v>45.236485274609919</v>
      </c>
      <c r="L686" s="8">
        <v>1</v>
      </c>
      <c r="M686" s="9">
        <v>0</v>
      </c>
      <c r="N686" s="8">
        <v>0</v>
      </c>
      <c r="O686" s="9">
        <v>1</v>
      </c>
      <c r="P686" s="9">
        <v>0</v>
      </c>
      <c r="Q686" s="9">
        <v>0</v>
      </c>
      <c r="R686" s="9">
        <v>0</v>
      </c>
      <c r="S686" s="8">
        <v>2036</v>
      </c>
      <c r="T686" s="9">
        <v>23</v>
      </c>
      <c r="U686" s="9">
        <f t="shared" si="117"/>
        <v>2012</v>
      </c>
      <c r="V686" s="9">
        <f>COUNTIF(B:B,B686)</f>
        <v>18</v>
      </c>
      <c r="W686" s="7">
        <f t="shared" si="119"/>
        <v>7.5400000000000009</v>
      </c>
      <c r="X686" s="7">
        <f>BL686-W686-6</f>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20"/>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24</v>
      </c>
      <c r="CZ686" s="33" t="s">
        <v>85</v>
      </c>
    </row>
    <row r="687" spans="1:104" x14ac:dyDescent="0.25">
      <c r="A687">
        <v>686</v>
      </c>
      <c r="B687">
        <v>43</v>
      </c>
      <c r="C687" s="24" t="s">
        <v>454</v>
      </c>
      <c r="D687" s="12">
        <v>5.1369751024905153</v>
      </c>
      <c r="E687" s="13">
        <v>2.2334674358654421</v>
      </c>
      <c r="F687" s="7">
        <v>2.2999999999999998</v>
      </c>
      <c r="G687" s="7">
        <f t="shared" si="114"/>
        <v>2.9035076666250732</v>
      </c>
      <c r="H687" s="15">
        <f t="shared" si="115"/>
        <v>7.3704425383559578</v>
      </c>
      <c r="I687" s="11">
        <f>IFERROR(F687/SQRT(F687^2+U687), "X")</f>
        <v>7.1724912951015601E-2</v>
      </c>
      <c r="J687" s="32">
        <f>IFERROR(SQRT((1-I687^2)/U687), "X")</f>
        <v>3.1184744761311136E-2</v>
      </c>
      <c r="K687" s="32">
        <f t="shared" si="116"/>
        <v>32.06696119060863</v>
      </c>
      <c r="L687" s="8">
        <v>1</v>
      </c>
      <c r="M687" s="9">
        <v>0</v>
      </c>
      <c r="N687" s="8">
        <v>0</v>
      </c>
      <c r="O687" s="9">
        <v>1</v>
      </c>
      <c r="P687" s="9">
        <v>0</v>
      </c>
      <c r="Q687" s="9">
        <v>0</v>
      </c>
      <c r="R687" s="9">
        <v>0</v>
      </c>
      <c r="S687" s="8">
        <v>1047</v>
      </c>
      <c r="T687" s="9">
        <v>23</v>
      </c>
      <c r="U687" s="9">
        <f t="shared" si="117"/>
        <v>1023</v>
      </c>
      <c r="V687" s="9">
        <f>COUNTIF(B:B,B687)</f>
        <v>18</v>
      </c>
      <c r="W687" s="7">
        <f t="shared" si="119"/>
        <v>7.35</v>
      </c>
      <c r="X687" s="7">
        <f>BL687-W687-6</f>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20"/>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24</v>
      </c>
      <c r="CZ687" s="33" t="s">
        <v>85</v>
      </c>
    </row>
    <row r="688" spans="1:104" x14ac:dyDescent="0.25">
      <c r="A688">
        <v>687</v>
      </c>
      <c r="B688">
        <v>43</v>
      </c>
      <c r="C688" s="24" t="s">
        <v>454</v>
      </c>
      <c r="D688" s="12">
        <v>4.2246635456321124</v>
      </c>
      <c r="E688" s="13">
        <v>1.362794692139391</v>
      </c>
      <c r="F688" s="7">
        <v>3.1</v>
      </c>
      <c r="G688" s="7">
        <f t="shared" si="114"/>
        <v>2.8618688534927212</v>
      </c>
      <c r="H688" s="15">
        <f t="shared" si="115"/>
        <v>5.5874582377715036</v>
      </c>
      <c r="I688" s="11">
        <f>IFERROR(F688/SQRT(F688^2+U688), "X")</f>
        <v>9.6470278118144417E-2</v>
      </c>
      <c r="J688" s="32">
        <f>IFERROR(SQRT((1-I688^2)/U688), "X")</f>
        <v>3.1119444554240136E-2</v>
      </c>
      <c r="K688" s="32">
        <f t="shared" si="116"/>
        <v>32.134249641153907</v>
      </c>
      <c r="L688" s="8">
        <v>1</v>
      </c>
      <c r="M688" s="9">
        <v>0</v>
      </c>
      <c r="N688" s="8">
        <v>0</v>
      </c>
      <c r="O688" s="9">
        <v>1</v>
      </c>
      <c r="P688" s="9">
        <v>0</v>
      </c>
      <c r="Q688" s="9">
        <v>0</v>
      </c>
      <c r="R688" s="9">
        <v>0</v>
      </c>
      <c r="S688" s="8">
        <v>1047</v>
      </c>
      <c r="T688" s="9">
        <v>23</v>
      </c>
      <c r="U688" s="9">
        <f t="shared" si="117"/>
        <v>1023</v>
      </c>
      <c r="V688" s="9">
        <f>COUNTIF(B:B,B688)</f>
        <v>18</v>
      </c>
      <c r="W688" s="7">
        <f t="shared" si="119"/>
        <v>7.35</v>
      </c>
      <c r="X688" s="7">
        <f>BL688-W688-6</f>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20"/>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24</v>
      </c>
      <c r="CZ688" s="33" t="s">
        <v>85</v>
      </c>
    </row>
    <row r="689" spans="1:104" x14ac:dyDescent="0.25">
      <c r="A689">
        <v>688</v>
      </c>
      <c r="B689">
        <v>43</v>
      </c>
      <c r="C689" s="24" t="s">
        <v>454</v>
      </c>
      <c r="D689" s="12">
        <v>38.730010917983428</v>
      </c>
      <c r="E689" s="13">
        <v>9.2434393599005791</v>
      </c>
      <c r="F689" s="7">
        <v>4.1900000000000004</v>
      </c>
      <c r="G689" s="7">
        <f t="shared" si="114"/>
        <v>29.486571558082851</v>
      </c>
      <c r="H689" s="15">
        <f t="shared" si="115"/>
        <v>47.973450277884005</v>
      </c>
      <c r="I689" s="11">
        <f>IFERROR(F689/SQRT(F689^2+U689), "X")</f>
        <v>0.12989166183805778</v>
      </c>
      <c r="J689" s="32">
        <f>IFERROR(SQRT((1-I689^2)/U689), "X")</f>
        <v>3.1000396620061522E-2</v>
      </c>
      <c r="K689" s="32">
        <f t="shared" si="116"/>
        <v>32.257651805424402</v>
      </c>
      <c r="L689" s="8">
        <v>1</v>
      </c>
      <c r="M689" s="9">
        <v>0</v>
      </c>
      <c r="N689" s="8">
        <v>0</v>
      </c>
      <c r="O689" s="9">
        <v>1</v>
      </c>
      <c r="P689" s="9">
        <v>0</v>
      </c>
      <c r="Q689" s="9">
        <v>0</v>
      </c>
      <c r="R689" s="9">
        <v>0</v>
      </c>
      <c r="S689" s="8">
        <v>1047</v>
      </c>
      <c r="T689" s="9">
        <v>23</v>
      </c>
      <c r="U689" s="9">
        <f t="shared" si="117"/>
        <v>1023</v>
      </c>
      <c r="V689" s="9">
        <f>COUNTIF(B:B,B689)</f>
        <v>18</v>
      </c>
      <c r="W689" s="7">
        <f t="shared" si="119"/>
        <v>7.35</v>
      </c>
      <c r="X689" s="7">
        <f>BL689-W689-6</f>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20"/>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24</v>
      </c>
      <c r="CZ689" s="33" t="s">
        <v>85</v>
      </c>
    </row>
    <row r="690" spans="1:104" x14ac:dyDescent="0.25">
      <c r="A690">
        <v>689</v>
      </c>
      <c r="B690">
        <v>43</v>
      </c>
      <c r="C690" s="24" t="s">
        <v>454</v>
      </c>
      <c r="D690" s="12">
        <v>7.0401117231130961</v>
      </c>
      <c r="E690" s="13">
        <v>3.5918937362821919</v>
      </c>
      <c r="F690" s="7">
        <v>1.96</v>
      </c>
      <c r="G690" s="7">
        <f t="shared" si="114"/>
        <v>3.4482179868309042</v>
      </c>
      <c r="H690" s="15">
        <f t="shared" si="115"/>
        <v>10.632005459395288</v>
      </c>
      <c r="I690" s="11">
        <f>IFERROR(F690/SQRT(F690^2+U690), "X")</f>
        <v>8.8288144975126492E-2</v>
      </c>
      <c r="J690" s="32">
        <f>IFERROR(SQRT((1-I690^2)/U690), "X")</f>
        <v>4.5044971926084955E-2</v>
      </c>
      <c r="K690" s="32">
        <f t="shared" si="116"/>
        <v>22.200036036006786</v>
      </c>
      <c r="L690" s="8">
        <v>1</v>
      </c>
      <c r="M690" s="9">
        <v>0</v>
      </c>
      <c r="N690" s="8">
        <v>0</v>
      </c>
      <c r="O690" s="9">
        <v>1</v>
      </c>
      <c r="P690" s="9">
        <v>0</v>
      </c>
      <c r="Q690" s="9">
        <v>0</v>
      </c>
      <c r="R690" s="9">
        <v>0</v>
      </c>
      <c r="S690" s="8">
        <v>513</v>
      </c>
      <c r="T690" s="9">
        <v>23</v>
      </c>
      <c r="U690" s="9">
        <f t="shared" si="117"/>
        <v>489</v>
      </c>
      <c r="V690" s="9">
        <f>COUNTIF(B:B,B690)</f>
        <v>18</v>
      </c>
      <c r="W690" s="7">
        <f t="shared" si="119"/>
        <v>9.8699999999999992</v>
      </c>
      <c r="X690" s="7">
        <f>BL690-W690-6</f>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20"/>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24</v>
      </c>
      <c r="CZ690" s="33" t="s">
        <v>85</v>
      </c>
    </row>
    <row r="691" spans="1:104" x14ac:dyDescent="0.25">
      <c r="A691">
        <v>690</v>
      </c>
      <c r="B691">
        <v>43</v>
      </c>
      <c r="C691" s="24" t="s">
        <v>454</v>
      </c>
      <c r="D691" s="12">
        <v>8.9694548350037309</v>
      </c>
      <c r="E691" s="13">
        <v>2.404679580429955</v>
      </c>
      <c r="F691" s="7">
        <v>3.73</v>
      </c>
      <c r="G691" s="7">
        <f t="shared" si="114"/>
        <v>6.5647752545737763</v>
      </c>
      <c r="H691" s="15">
        <f t="shared" si="115"/>
        <v>11.374134415433685</v>
      </c>
      <c r="I691" s="11">
        <f>IFERROR(F691/SQRT(F691^2+U691), "X")</f>
        <v>0.16632688114206176</v>
      </c>
      <c r="J691" s="32">
        <f>IFERROR(SQRT((1-I691^2)/U691), "X")</f>
        <v>4.4591657142643903E-2</v>
      </c>
      <c r="K691" s="32">
        <f t="shared" si="116"/>
        <v>22.425719609412763</v>
      </c>
      <c r="L691" s="8">
        <v>1</v>
      </c>
      <c r="M691" s="9">
        <v>0</v>
      </c>
      <c r="N691" s="8">
        <v>0</v>
      </c>
      <c r="O691" s="9">
        <v>1</v>
      </c>
      <c r="P691" s="9">
        <v>0</v>
      </c>
      <c r="Q691" s="9">
        <v>0</v>
      </c>
      <c r="R691" s="9">
        <v>0</v>
      </c>
      <c r="S691" s="8">
        <v>513</v>
      </c>
      <c r="T691" s="9">
        <v>23</v>
      </c>
      <c r="U691" s="9">
        <f t="shared" si="117"/>
        <v>489</v>
      </c>
      <c r="V691" s="9">
        <f>COUNTIF(B:B,B691)</f>
        <v>18</v>
      </c>
      <c r="W691" s="7">
        <f t="shared" si="119"/>
        <v>9.8699999999999992</v>
      </c>
      <c r="X691" s="7">
        <f>BL691-W691-6</f>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20"/>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24</v>
      </c>
      <c r="CZ691" s="33" t="s">
        <v>85</v>
      </c>
    </row>
    <row r="692" spans="1:104" x14ac:dyDescent="0.25">
      <c r="A692">
        <v>691</v>
      </c>
      <c r="B692">
        <v>43</v>
      </c>
      <c r="C692" s="24" t="s">
        <v>454</v>
      </c>
      <c r="D692" s="12">
        <v>22.31612006930872</v>
      </c>
      <c r="E692" s="13">
        <v>3.5935781109997942</v>
      </c>
      <c r="F692" s="7">
        <v>6.21</v>
      </c>
      <c r="G692" s="7">
        <f t="shared" si="114"/>
        <v>18.722541958308927</v>
      </c>
      <c r="H692" s="15">
        <f t="shared" si="115"/>
        <v>25.909698180308514</v>
      </c>
      <c r="I692" s="11">
        <f>IFERROR(F692/SQRT(F692^2+U692), "X")</f>
        <v>0.27036718718833697</v>
      </c>
      <c r="J692" s="32">
        <f>IFERROR(SQRT((1-I692^2)/U692), "X")</f>
        <v>4.3537389241278097E-2</v>
      </c>
      <c r="K692" s="32">
        <f t="shared" si="116"/>
        <v>22.96876357142456</v>
      </c>
      <c r="L692" s="8">
        <v>1</v>
      </c>
      <c r="M692" s="9">
        <v>0</v>
      </c>
      <c r="N692" s="8">
        <v>0</v>
      </c>
      <c r="O692" s="9">
        <v>1</v>
      </c>
      <c r="P692" s="9">
        <v>0</v>
      </c>
      <c r="Q692" s="9">
        <v>0</v>
      </c>
      <c r="R692" s="9">
        <v>0</v>
      </c>
      <c r="S692" s="8">
        <v>513</v>
      </c>
      <c r="T692" s="9">
        <v>23</v>
      </c>
      <c r="U692" s="9">
        <f t="shared" si="117"/>
        <v>489</v>
      </c>
      <c r="V692" s="9">
        <f>COUNTIF(B:B,B692)</f>
        <v>18</v>
      </c>
      <c r="W692" s="7">
        <f t="shared" si="119"/>
        <v>9.8699999999999992</v>
      </c>
      <c r="X692" s="7">
        <f>BL692-W692-6</f>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20"/>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24</v>
      </c>
      <c r="CZ692" s="33" t="s">
        <v>85</v>
      </c>
    </row>
    <row r="693" spans="1:104" x14ac:dyDescent="0.25">
      <c r="A693">
        <v>692</v>
      </c>
      <c r="B693">
        <v>43</v>
      </c>
      <c r="C693" s="24" t="s">
        <v>454</v>
      </c>
      <c r="D693" s="12">
        <v>4.4905432052525276</v>
      </c>
      <c r="E693" s="13">
        <v>1.688174137312981</v>
      </c>
      <c r="F693" s="7">
        <v>2.66</v>
      </c>
      <c r="G693" s="7">
        <f t="shared" si="114"/>
        <v>2.8023690679395465</v>
      </c>
      <c r="H693" s="15">
        <f t="shared" si="115"/>
        <v>6.1787173425655091</v>
      </c>
      <c r="I693" s="11">
        <f>IFERROR(F693/SQRT(F693^2+U693), "X")</f>
        <v>0.10456928169386118</v>
      </c>
      <c r="J693" s="32">
        <f>IFERROR(SQRT((1-I693^2)/U693), "X")</f>
        <v>3.9311760035286157E-2</v>
      </c>
      <c r="K693" s="32">
        <f t="shared" si="116"/>
        <v>25.43768071188881</v>
      </c>
      <c r="L693" s="8">
        <v>1</v>
      </c>
      <c r="M693" s="9">
        <v>0</v>
      </c>
      <c r="N693" s="8">
        <v>0</v>
      </c>
      <c r="O693" s="9">
        <v>1</v>
      </c>
      <c r="P693" s="9">
        <v>0</v>
      </c>
      <c r="Q693" s="9">
        <v>0</v>
      </c>
      <c r="R693" s="9">
        <v>0</v>
      </c>
      <c r="S693" s="8">
        <v>664</v>
      </c>
      <c r="T693" s="9">
        <v>23</v>
      </c>
      <c r="U693" s="9">
        <f t="shared" si="117"/>
        <v>640</v>
      </c>
      <c r="V693" s="9">
        <f>COUNTIF(B:B,B693)</f>
        <v>18</v>
      </c>
      <c r="W693" s="7">
        <f t="shared" si="119"/>
        <v>6.78</v>
      </c>
      <c r="X693" s="7">
        <f>BL693-W693-6</f>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20"/>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24</v>
      </c>
      <c r="CZ693" s="33" t="s">
        <v>85</v>
      </c>
    </row>
    <row r="694" spans="1:104" x14ac:dyDescent="0.25">
      <c r="A694">
        <v>693</v>
      </c>
      <c r="B694">
        <v>43</v>
      </c>
      <c r="C694" s="24" t="s">
        <v>454</v>
      </c>
      <c r="D694" s="12">
        <v>10.29743904822287</v>
      </c>
      <c r="E694" s="13">
        <v>1.652879461994039</v>
      </c>
      <c r="F694" s="7">
        <v>6.23</v>
      </c>
      <c r="G694" s="7">
        <f t="shared" si="114"/>
        <v>8.64455958622883</v>
      </c>
      <c r="H694" s="15">
        <f t="shared" si="115"/>
        <v>11.95031851021691</v>
      </c>
      <c r="I694" s="11">
        <f>IFERROR(F694/SQRT(F694^2+U694), "X")</f>
        <v>0.23911840391605699</v>
      </c>
      <c r="J694" s="32">
        <f>IFERROR(SQRT((1-I694^2)/U694), "X")</f>
        <v>3.8381766278660835E-2</v>
      </c>
      <c r="K694" s="32">
        <f t="shared" si="116"/>
        <v>26.054038074739967</v>
      </c>
      <c r="L694" s="8">
        <v>1</v>
      </c>
      <c r="M694" s="9">
        <v>0</v>
      </c>
      <c r="N694" s="8">
        <v>0</v>
      </c>
      <c r="O694" s="9">
        <v>1</v>
      </c>
      <c r="P694" s="9">
        <v>0</v>
      </c>
      <c r="Q694" s="9">
        <v>0</v>
      </c>
      <c r="R694" s="9">
        <v>0</v>
      </c>
      <c r="S694" s="8">
        <v>664</v>
      </c>
      <c r="T694" s="9">
        <v>23</v>
      </c>
      <c r="U694" s="9">
        <f t="shared" si="117"/>
        <v>640</v>
      </c>
      <c r="V694" s="9">
        <f>COUNTIF(B:B,B694)</f>
        <v>18</v>
      </c>
      <c r="W694" s="7">
        <f t="shared" si="119"/>
        <v>6.78</v>
      </c>
      <c r="X694" s="7">
        <f>BL694-W694-6</f>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20"/>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24</v>
      </c>
      <c r="CZ694" s="33" t="s">
        <v>85</v>
      </c>
    </row>
    <row r="695" spans="1:104" x14ac:dyDescent="0.25">
      <c r="A695">
        <v>694</v>
      </c>
      <c r="B695">
        <v>43</v>
      </c>
      <c r="C695" s="24" t="s">
        <v>454</v>
      </c>
      <c r="D695" s="12">
        <v>34.809974988792533</v>
      </c>
      <c r="E695" s="13">
        <v>5.7920091495495054</v>
      </c>
      <c r="F695" s="7">
        <v>6.01</v>
      </c>
      <c r="G695" s="7">
        <f t="shared" si="114"/>
        <v>29.017965839243026</v>
      </c>
      <c r="H695" s="15">
        <f t="shared" si="115"/>
        <v>40.60198413834204</v>
      </c>
      <c r="I695" s="11">
        <f>IFERROR(F695/SQRT(F695^2+U695), "X")</f>
        <v>0.23113331517875543</v>
      </c>
      <c r="J695" s="32">
        <f>IFERROR(SQRT((1-I695^2)/U695), "X")</f>
        <v>3.8458122325916042E-2</v>
      </c>
      <c r="K695" s="32">
        <f t="shared" si="116"/>
        <v>26.002309512810591</v>
      </c>
      <c r="L695" s="8">
        <v>1</v>
      </c>
      <c r="M695" s="9">
        <v>0</v>
      </c>
      <c r="N695" s="8">
        <v>0</v>
      </c>
      <c r="O695" s="9">
        <v>1</v>
      </c>
      <c r="P695" s="9">
        <v>0</v>
      </c>
      <c r="Q695" s="9">
        <v>0</v>
      </c>
      <c r="R695" s="9">
        <v>0</v>
      </c>
      <c r="S695" s="8">
        <v>664</v>
      </c>
      <c r="T695" s="9">
        <v>23</v>
      </c>
      <c r="U695" s="9">
        <f t="shared" si="117"/>
        <v>640</v>
      </c>
      <c r="V695" s="9">
        <f>COUNTIF(B:B,B695)</f>
        <v>18</v>
      </c>
      <c r="W695" s="7">
        <f t="shared" si="119"/>
        <v>6.78</v>
      </c>
      <c r="X695" s="7">
        <f>BL695-W695-6</f>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20"/>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24</v>
      </c>
      <c r="CZ695" s="33" t="s">
        <v>85</v>
      </c>
    </row>
    <row r="696" spans="1:104" x14ac:dyDescent="0.25">
      <c r="A696">
        <v>695</v>
      </c>
      <c r="B696">
        <v>43</v>
      </c>
      <c r="C696" s="24" t="s">
        <v>454</v>
      </c>
      <c r="D696" s="12">
        <v>7.6928921298799144</v>
      </c>
      <c r="E696" s="13">
        <v>1.709531584417759</v>
      </c>
      <c r="F696" s="7">
        <v>4.5</v>
      </c>
      <c r="G696" s="7">
        <f t="shared" si="114"/>
        <v>5.9833605454621557</v>
      </c>
      <c r="H696" s="15">
        <f t="shared" si="115"/>
        <v>9.4024237142976741</v>
      </c>
      <c r="I696" s="11">
        <f>IFERROR(F696/SQRT(F696^2+U696), "X")</f>
        <v>0.15245480549590701</v>
      </c>
      <c r="J696" s="32">
        <f>IFERROR(SQRT((1-I696^2)/U696), "X")</f>
        <v>3.3878845665757114E-2</v>
      </c>
      <c r="K696" s="32">
        <f t="shared" si="116"/>
        <v>29.51694428629088</v>
      </c>
      <c r="L696" s="8">
        <v>1</v>
      </c>
      <c r="M696" s="9">
        <v>0</v>
      </c>
      <c r="N696" s="8">
        <v>0</v>
      </c>
      <c r="O696" s="9">
        <v>1</v>
      </c>
      <c r="P696" s="9">
        <v>0</v>
      </c>
      <c r="Q696" s="9">
        <v>0</v>
      </c>
      <c r="R696" s="9">
        <v>0</v>
      </c>
      <c r="S696" s="8">
        <v>875</v>
      </c>
      <c r="T696" s="9">
        <v>23</v>
      </c>
      <c r="U696" s="9">
        <f t="shared" si="117"/>
        <v>851</v>
      </c>
      <c r="V696" s="9">
        <f>COUNTIF(B:B,B696)</f>
        <v>18</v>
      </c>
      <c r="W696" s="7">
        <f t="shared" si="119"/>
        <v>3.1</v>
      </c>
      <c r="X696" s="7">
        <f>BL696-W696-6</f>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20"/>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24</v>
      </c>
      <c r="CZ696" s="33" t="s">
        <v>85</v>
      </c>
    </row>
    <row r="697" spans="1:104" x14ac:dyDescent="0.25">
      <c r="A697">
        <v>696</v>
      </c>
      <c r="B697">
        <v>43</v>
      </c>
      <c r="C697" s="24" t="s">
        <v>454</v>
      </c>
      <c r="D697" s="12">
        <v>3.5558076341622109</v>
      </c>
      <c r="E697" s="13">
        <v>0.78321754056436377</v>
      </c>
      <c r="F697" s="7">
        <v>4.54</v>
      </c>
      <c r="G697" s="7">
        <f t="shared" si="114"/>
        <v>2.7725900935978469</v>
      </c>
      <c r="H697" s="15">
        <f t="shared" si="115"/>
        <v>4.3390251747265749</v>
      </c>
      <c r="I697" s="11">
        <f>IFERROR(F697/SQRT(F697^2+U697), "X")</f>
        <v>0.15377805092955182</v>
      </c>
      <c r="J697" s="32">
        <f>IFERROR(SQRT((1-I697^2)/U697), "X")</f>
        <v>3.3871817385363844E-2</v>
      </c>
      <c r="K697" s="32">
        <f t="shared" si="116"/>
        <v>29.523068946164791</v>
      </c>
      <c r="L697" s="8">
        <v>1</v>
      </c>
      <c r="M697" s="9">
        <v>0</v>
      </c>
      <c r="N697" s="8">
        <v>0</v>
      </c>
      <c r="O697" s="9">
        <v>1</v>
      </c>
      <c r="P697" s="9">
        <v>0</v>
      </c>
      <c r="Q697" s="9">
        <v>0</v>
      </c>
      <c r="R697" s="9">
        <v>0</v>
      </c>
      <c r="S697" s="8">
        <v>875</v>
      </c>
      <c r="T697" s="9">
        <v>23</v>
      </c>
      <c r="U697" s="9">
        <f t="shared" si="117"/>
        <v>851</v>
      </c>
      <c r="V697" s="9">
        <f>COUNTIF(B:B,B697)</f>
        <v>18</v>
      </c>
      <c r="W697" s="7">
        <f t="shared" si="119"/>
        <v>3.1</v>
      </c>
      <c r="X697" s="7">
        <f>BL697-W697-6</f>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20"/>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24</v>
      </c>
      <c r="CZ697" s="33" t="s">
        <v>85</v>
      </c>
    </row>
    <row r="698" spans="1:104" s="141" customFormat="1" x14ac:dyDescent="0.25">
      <c r="A698" s="141">
        <v>697</v>
      </c>
      <c r="B698" s="141">
        <v>43</v>
      </c>
      <c r="C698" s="142" t="s">
        <v>454</v>
      </c>
      <c r="D698" s="143">
        <v>30.647655617245871</v>
      </c>
      <c r="E698" s="144">
        <v>4.8112489195048456</v>
      </c>
      <c r="F698" s="145">
        <v>6.37</v>
      </c>
      <c r="G698" s="145">
        <f t="shared" si="114"/>
        <v>25.836406697741026</v>
      </c>
      <c r="H698" s="146">
        <f t="shared" si="115"/>
        <v>35.458904536750715</v>
      </c>
      <c r="I698" s="147">
        <f>IFERROR(F698/SQRT(F698^2+U698), "X")</f>
        <v>0.21333397643449015</v>
      </c>
      <c r="J698" s="148">
        <f>IFERROR(SQRT((1-I698^2)/U698), "X")</f>
        <v>3.3490420162400336E-2</v>
      </c>
      <c r="K698" s="148">
        <f t="shared" si="116"/>
        <v>29.859284988090387</v>
      </c>
      <c r="L698" s="149">
        <v>1</v>
      </c>
      <c r="M698" s="150">
        <v>0</v>
      </c>
      <c r="N698" s="149">
        <v>0</v>
      </c>
      <c r="O698" s="150">
        <v>1</v>
      </c>
      <c r="P698" s="150">
        <v>0</v>
      </c>
      <c r="Q698" s="150">
        <v>0</v>
      </c>
      <c r="R698" s="150">
        <v>0</v>
      </c>
      <c r="S698" s="149">
        <v>875</v>
      </c>
      <c r="T698" s="150">
        <v>23</v>
      </c>
      <c r="U698" s="150">
        <f t="shared" si="117"/>
        <v>851</v>
      </c>
      <c r="V698" s="150">
        <f>COUNTIF(B:B,B698)</f>
        <v>18</v>
      </c>
      <c r="W698" s="145">
        <f t="shared" si="119"/>
        <v>3.1</v>
      </c>
      <c r="X698" s="145">
        <f>BL698-W698-6</f>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20"/>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24</v>
      </c>
      <c r="CU698" s="157"/>
      <c r="CZ698" s="33" t="s">
        <v>85</v>
      </c>
    </row>
    <row r="699" spans="1:104" x14ac:dyDescent="0.25">
      <c r="A699">
        <v>698</v>
      </c>
      <c r="B699">
        <v>44</v>
      </c>
      <c r="C699" s="24" t="s">
        <v>464</v>
      </c>
      <c r="D699" s="12">
        <v>7.9</v>
      </c>
      <c r="E699" s="13">
        <v>0.63200000000000001</v>
      </c>
      <c r="F699" s="7">
        <v>12.5</v>
      </c>
      <c r="G699" s="7">
        <f t="shared" si="114"/>
        <v>7.2680000000000007</v>
      </c>
      <c r="H699" s="15">
        <f t="shared" si="115"/>
        <v>8.532</v>
      </c>
      <c r="I699" s="11">
        <f>IFERROR(F699/SQRT(F699^2+U699), "X")</f>
        <v>5.0824237087487905E-3</v>
      </c>
      <c r="J699" s="32">
        <f>IFERROR(SQRT((1-I699^2)/U699), "X")</f>
        <v>4.0659389669990326E-4</v>
      </c>
      <c r="K699" s="32">
        <f t="shared" si="116"/>
        <v>2459.4564948378329</v>
      </c>
      <c r="L699" s="8">
        <v>0</v>
      </c>
      <c r="M699" s="9">
        <v>1</v>
      </c>
      <c r="N699" s="8">
        <v>0</v>
      </c>
      <c r="O699" s="9">
        <v>0</v>
      </c>
      <c r="P699" s="9">
        <v>0</v>
      </c>
      <c r="Q699" s="9">
        <v>1</v>
      </c>
      <c r="R699" s="9">
        <v>0</v>
      </c>
      <c r="S699" s="8">
        <v>6048776</v>
      </c>
      <c r="T699" s="9">
        <v>5</v>
      </c>
      <c r="U699" s="9">
        <f t="shared" si="117"/>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43</v>
      </c>
      <c r="CZ699" s="33" t="s">
        <v>85</v>
      </c>
    </row>
    <row r="700" spans="1:104" x14ac:dyDescent="0.25">
      <c r="A700">
        <v>699</v>
      </c>
      <c r="B700">
        <v>44</v>
      </c>
      <c r="C700" s="24" t="s">
        <v>464</v>
      </c>
      <c r="D700" s="12">
        <v>7.5</v>
      </c>
      <c r="E700" s="13">
        <v>0.67164179104477617</v>
      </c>
      <c r="F700" s="7">
        <v>11.16666666666667</v>
      </c>
      <c r="G700" s="7">
        <f t="shared" si="114"/>
        <v>6.8283582089552235</v>
      </c>
      <c r="H700" s="15">
        <f t="shared" si="115"/>
        <v>8.1716417910447756</v>
      </c>
      <c r="I700" s="11">
        <f>IFERROR(F700/SQRT(F700^2+U700), "X")</f>
        <v>4.5403103559286647E-3</v>
      </c>
      <c r="J700" s="32">
        <f>IFERROR(SQRT((1-I700^2)/U700), "X")</f>
        <v>4.0659495724734295E-4</v>
      </c>
      <c r="K700" s="32">
        <f t="shared" si="116"/>
        <v>2459.4500796813186</v>
      </c>
      <c r="L700" s="8">
        <v>0</v>
      </c>
      <c r="M700" s="9">
        <v>1</v>
      </c>
      <c r="N700" s="8">
        <v>0</v>
      </c>
      <c r="O700" s="9">
        <v>0</v>
      </c>
      <c r="P700" s="9">
        <v>0</v>
      </c>
      <c r="Q700" s="9">
        <v>1</v>
      </c>
      <c r="R700" s="9">
        <v>0</v>
      </c>
      <c r="S700" s="8">
        <v>6048776</v>
      </c>
      <c r="T700" s="9">
        <v>5</v>
      </c>
      <c r="U700" s="9">
        <f t="shared" si="117"/>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43</v>
      </c>
      <c r="CZ700" s="33" t="s">
        <v>85</v>
      </c>
    </row>
    <row r="701" spans="1:104" x14ac:dyDescent="0.25">
      <c r="A701">
        <v>700</v>
      </c>
      <c r="B701">
        <v>44</v>
      </c>
      <c r="C701" s="24" t="s">
        <v>464</v>
      </c>
      <c r="D701" s="12">
        <v>7.6</v>
      </c>
      <c r="E701" s="13">
        <v>0.40335195530726259</v>
      </c>
      <c r="F701" s="7">
        <v>18.84210526315789</v>
      </c>
      <c r="G701" s="7">
        <f t="shared" si="114"/>
        <v>7.1966480446927372</v>
      </c>
      <c r="H701" s="15">
        <f t="shared" si="115"/>
        <v>8.003351955307263</v>
      </c>
      <c r="I701" s="11">
        <f>IFERROR(F701/SQRT(F701^2+U701), "X")</f>
        <v>6.3886858768177415E-3</v>
      </c>
      <c r="J701" s="32">
        <f>IFERROR(SQRT((1-I701^2)/U701), "X")</f>
        <v>3.3906433424451708E-4</v>
      </c>
      <c r="K701" s="32">
        <f t="shared" si="116"/>
        <v>2949.2928008135691</v>
      </c>
      <c r="L701" s="8">
        <v>0</v>
      </c>
      <c r="M701" s="9">
        <v>1</v>
      </c>
      <c r="N701" s="8">
        <v>0</v>
      </c>
      <c r="O701" s="9">
        <v>0</v>
      </c>
      <c r="P701" s="9">
        <v>0</v>
      </c>
      <c r="Q701" s="9">
        <v>1</v>
      </c>
      <c r="R701" s="9">
        <v>0</v>
      </c>
      <c r="S701" s="8">
        <v>8697979</v>
      </c>
      <c r="T701" s="9">
        <v>5</v>
      </c>
      <c r="U701" s="9">
        <f t="shared" si="117"/>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43</v>
      </c>
      <c r="CZ701" s="33" t="s">
        <v>85</v>
      </c>
    </row>
    <row r="702" spans="1:104" x14ac:dyDescent="0.25">
      <c r="A702">
        <v>701</v>
      </c>
      <c r="B702">
        <v>44</v>
      </c>
      <c r="C702" s="24" t="s">
        <v>464</v>
      </c>
      <c r="D702" s="12">
        <v>7.5</v>
      </c>
      <c r="E702" s="13">
        <v>0.55555555555555558</v>
      </c>
      <c r="F702" s="7">
        <v>13.5</v>
      </c>
      <c r="G702" s="7">
        <f t="shared" si="114"/>
        <v>6.9444444444444446</v>
      </c>
      <c r="H702" s="15">
        <f t="shared" si="115"/>
        <v>8.0555555555555554</v>
      </c>
      <c r="I702" s="11">
        <f>IFERROR(F702/SQRT(F702^2+U702), "X")</f>
        <v>4.5774139731244411E-3</v>
      </c>
      <c r="J702" s="32">
        <f>IFERROR(SQRT((1-I702^2)/U702), "X")</f>
        <v>3.3906770171292152E-4</v>
      </c>
      <c r="K702" s="32">
        <f t="shared" si="116"/>
        <v>2949.2635097596826</v>
      </c>
      <c r="L702" s="8">
        <v>0</v>
      </c>
      <c r="M702" s="9">
        <v>1</v>
      </c>
      <c r="N702" s="8">
        <v>0</v>
      </c>
      <c r="O702" s="9">
        <v>0</v>
      </c>
      <c r="P702" s="9">
        <v>0</v>
      </c>
      <c r="Q702" s="9">
        <v>1</v>
      </c>
      <c r="R702" s="9">
        <v>0</v>
      </c>
      <c r="S702" s="8">
        <v>8697979</v>
      </c>
      <c r="T702" s="9">
        <v>5</v>
      </c>
      <c r="U702" s="9">
        <f t="shared" si="117"/>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43</v>
      </c>
      <c r="CZ702" s="33" t="s">
        <v>85</v>
      </c>
    </row>
    <row r="703" spans="1:104" x14ac:dyDescent="0.25">
      <c r="A703">
        <v>702</v>
      </c>
      <c r="B703">
        <v>44</v>
      </c>
      <c r="C703" s="24" t="s">
        <v>464</v>
      </c>
      <c r="D703" s="12">
        <v>7.1999999999999993</v>
      </c>
      <c r="E703" s="13">
        <v>0.75223880597014925</v>
      </c>
      <c r="F703" s="7">
        <v>9.5714285714285712</v>
      </c>
      <c r="G703" s="7">
        <f t="shared" si="114"/>
        <v>6.4477611940298498</v>
      </c>
      <c r="H703" s="15">
        <f t="shared" si="115"/>
        <v>7.9522388059701488</v>
      </c>
      <c r="I703" s="11">
        <f>IFERROR(F703/SQRT(F703^2+U703), "X")</f>
        <v>2.4924546754224301E-3</v>
      </c>
      <c r="J703" s="32">
        <f>IFERROR(SQRT((1-I703^2)/U703), "X")</f>
        <v>2.6040571235756731E-4</v>
      </c>
      <c r="K703" s="32">
        <f t="shared" si="116"/>
        <v>3840.1615346551375</v>
      </c>
      <c r="L703" s="8">
        <v>0</v>
      </c>
      <c r="M703" s="9">
        <v>1</v>
      </c>
      <c r="N703" s="8">
        <v>0</v>
      </c>
      <c r="O703" s="9">
        <v>0</v>
      </c>
      <c r="P703" s="9">
        <v>0</v>
      </c>
      <c r="Q703" s="9">
        <v>1</v>
      </c>
      <c r="R703" s="9">
        <v>0</v>
      </c>
      <c r="S703" s="8">
        <v>14746755</v>
      </c>
      <c r="T703" s="9">
        <v>5</v>
      </c>
      <c r="U703" s="9">
        <f t="shared" si="117"/>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43</v>
      </c>
      <c r="CZ703" s="33" t="s">
        <v>85</v>
      </c>
    </row>
    <row r="704" spans="1:104" s="141" customFormat="1" x14ac:dyDescent="0.25">
      <c r="A704" s="141">
        <v>703</v>
      </c>
      <c r="B704" s="141">
        <v>44</v>
      </c>
      <c r="C704" s="142" t="s">
        <v>464</v>
      </c>
      <c r="D704" s="143">
        <v>6.7</v>
      </c>
      <c r="E704" s="144">
        <v>0.75645161290322582</v>
      </c>
      <c r="F704" s="145">
        <v>8.8571428571428577</v>
      </c>
      <c r="G704" s="145">
        <f t="shared" si="114"/>
        <v>5.943548387096774</v>
      </c>
      <c r="H704" s="146">
        <f t="shared" si="115"/>
        <v>7.4564516129032263</v>
      </c>
      <c r="I704" s="147">
        <f>IFERROR(F704/SQRT(F704^2+U704), "X")</f>
        <v>2.3064516245550216E-3</v>
      </c>
      <c r="J704" s="148">
        <f>IFERROR(SQRT((1-I704^2)/U704), "X")</f>
        <v>2.6040582857879277E-4</v>
      </c>
      <c r="K704" s="148">
        <f t="shared" si="116"/>
        <v>3840.159820760015</v>
      </c>
      <c r="L704" s="149">
        <v>0</v>
      </c>
      <c r="M704" s="150">
        <v>1</v>
      </c>
      <c r="N704" s="149">
        <v>0</v>
      </c>
      <c r="O704" s="150">
        <v>0</v>
      </c>
      <c r="P704" s="150">
        <v>0</v>
      </c>
      <c r="Q704" s="150">
        <v>1</v>
      </c>
      <c r="R704" s="150">
        <v>0</v>
      </c>
      <c r="S704" s="149">
        <v>14746755</v>
      </c>
      <c r="T704" s="150">
        <v>5</v>
      </c>
      <c r="U704" s="150">
        <f t="shared" si="117"/>
        <v>14746749</v>
      </c>
      <c r="V704" s="150">
        <f>COUNTIF(B:B,B704)</f>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43</v>
      </c>
      <c r="CU704" s="157"/>
      <c r="CZ704" s="33" t="s">
        <v>85</v>
      </c>
    </row>
    <row r="705" spans="1:104" x14ac:dyDescent="0.25">
      <c r="A705">
        <v>704</v>
      </c>
      <c r="B705">
        <v>45</v>
      </c>
      <c r="C705" s="24" t="s">
        <v>470</v>
      </c>
      <c r="D705" s="12">
        <v>6.4</v>
      </c>
      <c r="E705" s="13">
        <v>0.1</v>
      </c>
      <c r="F705" s="7">
        <v>9.8571428571428594</v>
      </c>
      <c r="G705" s="7">
        <f t="shared" si="114"/>
        <v>6.3000000000000007</v>
      </c>
      <c r="H705" s="15">
        <f t="shared" si="115"/>
        <v>6.5</v>
      </c>
      <c r="I705" s="11">
        <f>IFERROR(F705/SQRT(F705^2+U705), "X")</f>
        <v>9.0603625683672084E-2</v>
      </c>
      <c r="J705" s="32">
        <f>IFERROR(SQRT((1-I705^2)/U705), "X")</f>
        <v>9.1916721708073107E-3</v>
      </c>
      <c r="K705" s="32">
        <f t="shared" si="116"/>
        <v>108.79413249484608</v>
      </c>
      <c r="L705" s="8">
        <v>0</v>
      </c>
      <c r="M705" s="9">
        <v>1</v>
      </c>
      <c r="N705" s="8">
        <v>0</v>
      </c>
      <c r="O705" s="9">
        <v>0</v>
      </c>
      <c r="P705" s="9">
        <v>1</v>
      </c>
      <c r="Q705" s="9">
        <v>0</v>
      </c>
      <c r="R705" s="9">
        <v>0</v>
      </c>
      <c r="S705" s="8">
        <v>11742</v>
      </c>
      <c r="T705" s="9">
        <v>2</v>
      </c>
      <c r="U705" s="9">
        <f t="shared" si="117"/>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21">1-AR705</f>
        <v>0.78400000000000003</v>
      </c>
      <c r="AR705" s="39">
        <v>0.216</v>
      </c>
      <c r="AS705" s="38">
        <f t="shared" ref="AS705:AS734" si="122">1-AT705</f>
        <v>0.76300000000000001</v>
      </c>
      <c r="AT705" s="39">
        <v>0.23699999999999999</v>
      </c>
      <c r="AU705">
        <v>0</v>
      </c>
      <c r="AV705" s="17">
        <v>1</v>
      </c>
      <c r="AW705">
        <f t="shared" ref="AW705:AW734" si="12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f>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34</v>
      </c>
      <c r="CZ705" s="33" t="s">
        <v>85</v>
      </c>
    </row>
    <row r="706" spans="1:104" x14ac:dyDescent="0.25">
      <c r="A706">
        <v>705</v>
      </c>
      <c r="B706">
        <v>45</v>
      </c>
      <c r="C706" s="24" t="s">
        <v>470</v>
      </c>
      <c r="D706" s="12">
        <v>5.9</v>
      </c>
      <c r="E706" s="13">
        <v>0.1</v>
      </c>
      <c r="F706" s="7">
        <v>10.8571428571429</v>
      </c>
      <c r="G706" s="7">
        <f t="shared" ref="G706:G769" si="124">D706-E706</f>
        <v>5.8000000000000007</v>
      </c>
      <c r="H706" s="15">
        <f t="shared" ref="H706:H769" si="125">D706+E706</f>
        <v>6</v>
      </c>
      <c r="I706" s="11">
        <f>IFERROR(F706/SQRT(F706^2+U706), "X")</f>
        <v>5.2448816408867345E-2</v>
      </c>
      <c r="J706" s="32">
        <f>IFERROR(SQRT((1-I706^2)/U706), "X")</f>
        <v>4.8308120376588147E-3</v>
      </c>
      <c r="K706" s="32">
        <f t="shared" ref="K706:K769" si="126">IFERROR(1/J706, "X")</f>
        <v>207.0045350977133</v>
      </c>
      <c r="L706" s="8">
        <v>0</v>
      </c>
      <c r="M706" s="9">
        <v>1</v>
      </c>
      <c r="N706" s="8">
        <v>0</v>
      </c>
      <c r="O706" s="9">
        <v>0</v>
      </c>
      <c r="P706" s="9">
        <v>1</v>
      </c>
      <c r="Q706" s="9">
        <v>0</v>
      </c>
      <c r="R706" s="9">
        <v>0</v>
      </c>
      <c r="S706" s="8">
        <v>42737</v>
      </c>
      <c r="T706" s="9">
        <v>3</v>
      </c>
      <c r="U706" s="9">
        <f t="shared" ref="U706:U769" si="127">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21"/>
        <v>0.78400000000000003</v>
      </c>
      <c r="AR706" s="39">
        <v>0.216</v>
      </c>
      <c r="AS706" s="38">
        <f t="shared" si="122"/>
        <v>0.76300000000000001</v>
      </c>
      <c r="AT706" s="39">
        <v>0.23699999999999999</v>
      </c>
      <c r="AU706">
        <v>0</v>
      </c>
      <c r="AV706" s="17">
        <v>1</v>
      </c>
      <c r="AW706">
        <f t="shared" si="12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f>W706+X706+6</f>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34</v>
      </c>
      <c r="CZ706" s="33" t="s">
        <v>85</v>
      </c>
    </row>
    <row r="707" spans="1:104" x14ac:dyDescent="0.25">
      <c r="A707">
        <v>706</v>
      </c>
      <c r="B707">
        <v>45</v>
      </c>
      <c r="C707" s="24" t="s">
        <v>470</v>
      </c>
      <c r="D707" s="12">
        <v>6.4</v>
      </c>
      <c r="E707" s="13">
        <v>0.1</v>
      </c>
      <c r="F707" s="7">
        <v>11.8571428571429</v>
      </c>
      <c r="G707" s="7">
        <f t="shared" si="124"/>
        <v>6.3000000000000007</v>
      </c>
      <c r="H707" s="15">
        <f t="shared" si="125"/>
        <v>6.5</v>
      </c>
      <c r="I707" s="11">
        <f>IFERROR(F707/SQRT(F707^2+U707), "X")</f>
        <v>6.9709808167266851E-2</v>
      </c>
      <c r="J707" s="32">
        <f>IFERROR(SQRT((1-I707^2)/U707), "X")</f>
        <v>5.8791404478417617E-3</v>
      </c>
      <c r="K707" s="32">
        <f t="shared" si="126"/>
        <v>170.09289178779545</v>
      </c>
      <c r="L707" s="8">
        <v>0</v>
      </c>
      <c r="M707" s="9">
        <v>1</v>
      </c>
      <c r="N707" s="8">
        <v>0</v>
      </c>
      <c r="O707" s="9">
        <v>0</v>
      </c>
      <c r="P707" s="9">
        <v>1</v>
      </c>
      <c r="Q707" s="9">
        <v>0</v>
      </c>
      <c r="R707" s="9">
        <v>0</v>
      </c>
      <c r="S707" s="8">
        <v>28796</v>
      </c>
      <c r="T707" s="9">
        <v>4</v>
      </c>
      <c r="U707" s="9">
        <f t="shared" si="127"/>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21"/>
        <v>0.78200000000000003</v>
      </c>
      <c r="AR707" s="39">
        <v>0.218</v>
      </c>
      <c r="AS707" s="38">
        <f t="shared" si="122"/>
        <v>0.77600000000000002</v>
      </c>
      <c r="AT707" s="39">
        <v>0.224</v>
      </c>
      <c r="AU707">
        <v>0</v>
      </c>
      <c r="AV707" s="17">
        <v>1</v>
      </c>
      <c r="AW707">
        <f t="shared" si="12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f>W707+X707+6</f>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34</v>
      </c>
      <c r="CZ707" s="33" t="s">
        <v>85</v>
      </c>
    </row>
    <row r="708" spans="1:104" x14ac:dyDescent="0.25">
      <c r="A708">
        <v>707</v>
      </c>
      <c r="B708">
        <v>45</v>
      </c>
      <c r="C708" s="24" t="s">
        <v>470</v>
      </c>
      <c r="D708" s="12">
        <v>5.7</v>
      </c>
      <c r="E708" s="13">
        <v>0.1</v>
      </c>
      <c r="F708" s="7">
        <v>12.8571428571429</v>
      </c>
      <c r="G708" s="7">
        <f t="shared" si="124"/>
        <v>5.6000000000000005</v>
      </c>
      <c r="H708" s="15">
        <f t="shared" si="125"/>
        <v>5.8</v>
      </c>
      <c r="I708" s="11">
        <f>IFERROR(F708/SQRT(F708^2+U708), "X")</f>
        <v>6.162665043343088E-2</v>
      </c>
      <c r="J708" s="32">
        <f>IFERROR(SQRT((1-I708^2)/U708), "X")</f>
        <v>4.7931839226001641E-3</v>
      </c>
      <c r="K708" s="32">
        <f t="shared" si="126"/>
        <v>208.6295907162955</v>
      </c>
      <c r="L708" s="8">
        <v>0</v>
      </c>
      <c r="M708" s="9">
        <v>1</v>
      </c>
      <c r="N708" s="8">
        <v>0</v>
      </c>
      <c r="O708" s="9">
        <v>0</v>
      </c>
      <c r="P708" s="9">
        <v>1</v>
      </c>
      <c r="Q708" s="9">
        <v>0</v>
      </c>
      <c r="R708" s="9">
        <v>0</v>
      </c>
      <c r="S708" s="8">
        <v>43367</v>
      </c>
      <c r="T708" s="9">
        <v>5</v>
      </c>
      <c r="U708" s="9">
        <f t="shared" si="127"/>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21"/>
        <v>0.78200000000000003</v>
      </c>
      <c r="AR708" s="39">
        <v>0.218</v>
      </c>
      <c r="AS708" s="38">
        <f t="shared" si="122"/>
        <v>0.77600000000000002</v>
      </c>
      <c r="AT708" s="39">
        <v>0.224</v>
      </c>
      <c r="AU708">
        <v>0</v>
      </c>
      <c r="AV708" s="17">
        <v>1</v>
      </c>
      <c r="AW708">
        <f t="shared" si="12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f>W708+X708+6</f>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34</v>
      </c>
      <c r="CZ708" s="33" t="s">
        <v>85</v>
      </c>
    </row>
    <row r="709" spans="1:104" x14ac:dyDescent="0.25">
      <c r="A709">
        <v>708</v>
      </c>
      <c r="B709">
        <v>45</v>
      </c>
      <c r="C709" s="24" t="s">
        <v>470</v>
      </c>
      <c r="D709" s="12">
        <v>6.7</v>
      </c>
      <c r="E709" s="13">
        <v>0.1</v>
      </c>
      <c r="F709" s="7">
        <v>13.8571428571429</v>
      </c>
      <c r="G709" s="7">
        <f t="shared" si="124"/>
        <v>6.6000000000000005</v>
      </c>
      <c r="H709" s="15">
        <f t="shared" si="125"/>
        <v>6.8</v>
      </c>
      <c r="I709" s="11">
        <f>IFERROR(F709/SQRT(F709^2+U709), "X")</f>
        <v>8.1205475525368942E-2</v>
      </c>
      <c r="J709" s="32">
        <f>IFERROR(SQRT((1-I709^2)/U709), "X")</f>
        <v>5.8601889554389776E-3</v>
      </c>
      <c r="K709" s="32">
        <f t="shared" si="126"/>
        <v>170.64296178912059</v>
      </c>
      <c r="L709" s="8">
        <v>0</v>
      </c>
      <c r="M709" s="9">
        <v>1</v>
      </c>
      <c r="N709" s="8">
        <v>0</v>
      </c>
      <c r="O709" s="9">
        <v>0</v>
      </c>
      <c r="P709" s="9">
        <v>1</v>
      </c>
      <c r="Q709" s="9">
        <v>0</v>
      </c>
      <c r="R709" s="9">
        <v>0</v>
      </c>
      <c r="S709" s="8">
        <v>28934</v>
      </c>
      <c r="T709" s="9">
        <v>6</v>
      </c>
      <c r="U709" s="9">
        <f t="shared" si="127"/>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21"/>
        <v>0.77900000000000003</v>
      </c>
      <c r="AR709" s="39">
        <v>0.221</v>
      </c>
      <c r="AS709" s="38">
        <f t="shared" si="122"/>
        <v>0.78800000000000003</v>
      </c>
      <c r="AT709" s="39">
        <v>0.21199999999999999</v>
      </c>
      <c r="AU709">
        <v>0</v>
      </c>
      <c r="AV709" s="17">
        <v>1</v>
      </c>
      <c r="AW709">
        <f t="shared" si="12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f>W709+X709+6</f>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34</v>
      </c>
      <c r="CZ709" s="33" t="s">
        <v>85</v>
      </c>
    </row>
    <row r="710" spans="1:104" x14ac:dyDescent="0.25">
      <c r="A710">
        <v>709</v>
      </c>
      <c r="B710">
        <v>45</v>
      </c>
      <c r="C710" s="24" t="s">
        <v>470</v>
      </c>
      <c r="D710" s="12">
        <v>5.8</v>
      </c>
      <c r="E710" s="13">
        <v>0.1</v>
      </c>
      <c r="F710" s="7">
        <v>14.8571428571429</v>
      </c>
      <c r="G710" s="7">
        <f t="shared" si="124"/>
        <v>5.7</v>
      </c>
      <c r="H710" s="15">
        <f t="shared" si="125"/>
        <v>5.8999999999999995</v>
      </c>
      <c r="I710" s="11">
        <f>IFERROR(F710/SQRT(F710^2+U710), "X")</f>
        <v>6.998226275353496E-2</v>
      </c>
      <c r="J710" s="32">
        <f>IFERROR(SQRT((1-I710^2)/U710), "X")</f>
        <v>4.7103446084109934E-3</v>
      </c>
      <c r="K710" s="32">
        <f t="shared" si="126"/>
        <v>212.29869216242844</v>
      </c>
      <c r="L710" s="8">
        <v>0</v>
      </c>
      <c r="M710" s="9">
        <v>1</v>
      </c>
      <c r="N710" s="8">
        <v>0</v>
      </c>
      <c r="O710" s="9">
        <v>0</v>
      </c>
      <c r="P710" s="9">
        <v>1</v>
      </c>
      <c r="Q710" s="9">
        <v>0</v>
      </c>
      <c r="R710" s="9">
        <v>0</v>
      </c>
      <c r="S710" s="8">
        <v>44858</v>
      </c>
      <c r="T710" s="9">
        <v>7</v>
      </c>
      <c r="U710" s="9">
        <f t="shared" si="127"/>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21"/>
        <v>0.77900000000000003</v>
      </c>
      <c r="AR710" s="39">
        <v>0.221</v>
      </c>
      <c r="AS710" s="38">
        <f t="shared" si="122"/>
        <v>0.78800000000000003</v>
      </c>
      <c r="AT710" s="39">
        <v>0.21199999999999999</v>
      </c>
      <c r="AU710">
        <v>0</v>
      </c>
      <c r="AV710" s="17">
        <v>1</v>
      </c>
      <c r="AW710">
        <f t="shared" si="12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f>W710+X710+6</f>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34</v>
      </c>
      <c r="CZ710" s="33" t="s">
        <v>85</v>
      </c>
    </row>
    <row r="711" spans="1:104" x14ac:dyDescent="0.25">
      <c r="A711">
        <v>710</v>
      </c>
      <c r="B711">
        <v>45</v>
      </c>
      <c r="C711" s="24" t="s">
        <v>470</v>
      </c>
      <c r="D711" s="12">
        <v>6.2</v>
      </c>
      <c r="E711" s="13">
        <v>0.1</v>
      </c>
      <c r="F711" s="7">
        <v>15.8571428571429</v>
      </c>
      <c r="G711" s="7">
        <f t="shared" si="124"/>
        <v>6.1000000000000005</v>
      </c>
      <c r="H711" s="15">
        <f t="shared" si="125"/>
        <v>6.3</v>
      </c>
      <c r="I711" s="11">
        <f>IFERROR(F711/SQRT(F711^2+U711), "X")</f>
        <v>9.0907414049634136E-2</v>
      </c>
      <c r="J711" s="32">
        <f>IFERROR(SQRT((1-I711^2)/U711), "X")</f>
        <v>5.7328999851120471E-3</v>
      </c>
      <c r="K711" s="32">
        <f t="shared" si="126"/>
        <v>174.4317889021145</v>
      </c>
      <c r="L711" s="8">
        <v>0</v>
      </c>
      <c r="M711" s="9">
        <v>1</v>
      </c>
      <c r="N711" s="8">
        <v>0</v>
      </c>
      <c r="O711" s="9">
        <v>0</v>
      </c>
      <c r="P711" s="9">
        <v>1</v>
      </c>
      <c r="Q711" s="9">
        <v>0</v>
      </c>
      <c r="R711" s="9">
        <v>0</v>
      </c>
      <c r="S711" s="8">
        <v>30184</v>
      </c>
      <c r="T711" s="9">
        <v>8</v>
      </c>
      <c r="U711" s="9">
        <f t="shared" si="127"/>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21"/>
        <v>0.77900000000000003</v>
      </c>
      <c r="AR711" s="39">
        <v>0.221</v>
      </c>
      <c r="AS711" s="38">
        <f t="shared" si="122"/>
        <v>0.78700000000000003</v>
      </c>
      <c r="AT711" s="39">
        <v>0.21299999999999999</v>
      </c>
      <c r="AU711">
        <v>0</v>
      </c>
      <c r="AV711" s="17">
        <v>1</v>
      </c>
      <c r="AW711">
        <f t="shared" si="12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f>W711+X711+6</f>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34</v>
      </c>
      <c r="CZ711" s="33" t="s">
        <v>85</v>
      </c>
    </row>
    <row r="712" spans="1:104" x14ac:dyDescent="0.25">
      <c r="A712">
        <v>711</v>
      </c>
      <c r="B712">
        <v>45</v>
      </c>
      <c r="C712" s="24" t="s">
        <v>470</v>
      </c>
      <c r="D712" s="12">
        <v>5.3</v>
      </c>
      <c r="E712" s="13">
        <v>0.1</v>
      </c>
      <c r="F712" s="7">
        <v>16.8571428571429</v>
      </c>
      <c r="G712" s="7">
        <f t="shared" si="124"/>
        <v>5.2</v>
      </c>
      <c r="H712" s="15">
        <f t="shared" si="125"/>
        <v>5.3999999999999995</v>
      </c>
      <c r="I712" s="11">
        <f>IFERROR(F712/SQRT(F712^2+U712), "X")</f>
        <v>7.9462540652765284E-2</v>
      </c>
      <c r="J712" s="32">
        <f>IFERROR(SQRT((1-I712^2)/U712), "X")</f>
        <v>4.7138795302487761E-3</v>
      </c>
      <c r="K712" s="32">
        <f t="shared" si="126"/>
        <v>212.13949011277018</v>
      </c>
      <c r="L712" s="8">
        <v>0</v>
      </c>
      <c r="M712" s="9">
        <v>1</v>
      </c>
      <c r="N712" s="8">
        <v>0</v>
      </c>
      <c r="O712" s="9">
        <v>0</v>
      </c>
      <c r="P712" s="9">
        <v>1</v>
      </c>
      <c r="Q712" s="9">
        <v>0</v>
      </c>
      <c r="R712" s="9">
        <v>0</v>
      </c>
      <c r="S712" s="8">
        <v>44729</v>
      </c>
      <c r="T712" s="9">
        <v>9</v>
      </c>
      <c r="U712" s="9">
        <f t="shared" si="127"/>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21"/>
        <v>0.77900000000000003</v>
      </c>
      <c r="AR712" s="39">
        <v>0.221</v>
      </c>
      <c r="AS712" s="38">
        <f t="shared" si="122"/>
        <v>0.78700000000000003</v>
      </c>
      <c r="AT712" s="39">
        <v>0.21299999999999999</v>
      </c>
      <c r="AU712">
        <v>0</v>
      </c>
      <c r="AV712" s="17">
        <v>1</v>
      </c>
      <c r="AW712">
        <f t="shared" si="12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f>W712+X712+6</f>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34</v>
      </c>
      <c r="CZ712" s="33" t="s">
        <v>85</v>
      </c>
    </row>
    <row r="713" spans="1:104" x14ac:dyDescent="0.25">
      <c r="A713">
        <v>712</v>
      </c>
      <c r="B713">
        <v>45</v>
      </c>
      <c r="C713" s="24" t="s">
        <v>470</v>
      </c>
      <c r="D713" s="12">
        <v>5.7</v>
      </c>
      <c r="E713" s="13">
        <v>0.2</v>
      </c>
      <c r="F713" s="7">
        <v>17.8571428571429</v>
      </c>
      <c r="G713" s="7">
        <f t="shared" si="124"/>
        <v>5.5</v>
      </c>
      <c r="H713" s="15">
        <f t="shared" si="125"/>
        <v>5.9</v>
      </c>
      <c r="I713" s="11">
        <f>IFERROR(F713/SQRT(F713^2+U713), "X")</f>
        <v>0.10159251351266772</v>
      </c>
      <c r="J713" s="32">
        <f>IFERROR(SQRT((1-I713^2)/U713), "X")</f>
        <v>5.6891807567093786E-3</v>
      </c>
      <c r="K713" s="32">
        <f t="shared" si="126"/>
        <v>175.77223202491459</v>
      </c>
      <c r="L713" s="8">
        <v>0</v>
      </c>
      <c r="M713" s="9">
        <v>1</v>
      </c>
      <c r="N713" s="8">
        <v>0</v>
      </c>
      <c r="O713" s="9">
        <v>0</v>
      </c>
      <c r="P713" s="9">
        <v>1</v>
      </c>
      <c r="Q713" s="9">
        <v>0</v>
      </c>
      <c r="R713" s="9">
        <v>0</v>
      </c>
      <c r="S713" s="8">
        <v>30588</v>
      </c>
      <c r="T713" s="9">
        <v>10</v>
      </c>
      <c r="U713" s="9">
        <f t="shared" si="127"/>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21"/>
        <v>0.78400000000000003</v>
      </c>
      <c r="AR713" s="39">
        <v>0.216</v>
      </c>
      <c r="AS713" s="38">
        <f t="shared" si="122"/>
        <v>0.76300000000000001</v>
      </c>
      <c r="AT713" s="39">
        <v>0.23699999999999999</v>
      </c>
      <c r="AU713">
        <v>0</v>
      </c>
      <c r="AV713" s="17">
        <v>1</v>
      </c>
      <c r="AW713">
        <f t="shared" si="12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f>W713+X713+6</f>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34</v>
      </c>
      <c r="CZ713" s="33" t="s">
        <v>85</v>
      </c>
    </row>
    <row r="714" spans="1:104" x14ac:dyDescent="0.25">
      <c r="A714">
        <v>713</v>
      </c>
      <c r="B714">
        <v>45</v>
      </c>
      <c r="C714" s="24" t="s">
        <v>470</v>
      </c>
      <c r="D714" s="12">
        <v>4.7</v>
      </c>
      <c r="E714" s="13">
        <v>0.2</v>
      </c>
      <c r="F714" s="7">
        <v>18.8571428571429</v>
      </c>
      <c r="G714" s="7">
        <f t="shared" si="124"/>
        <v>4.5</v>
      </c>
      <c r="H714" s="15">
        <f t="shared" si="125"/>
        <v>4.9000000000000004</v>
      </c>
      <c r="I714" s="11">
        <f>IFERROR(F714/SQRT(F714^2+U714), "X")</f>
        <v>0.17153072758098822</v>
      </c>
      <c r="J714" s="32">
        <f>IFERROR(SQRT((1-I714^2)/U714), "X")</f>
        <v>9.0963264626281425E-3</v>
      </c>
      <c r="K714" s="32">
        <f t="shared" si="126"/>
        <v>109.93448884101248</v>
      </c>
      <c r="L714" s="8">
        <v>0</v>
      </c>
      <c r="M714" s="9">
        <v>1</v>
      </c>
      <c r="N714" s="8">
        <v>0</v>
      </c>
      <c r="O714" s="9">
        <v>0</v>
      </c>
      <c r="P714" s="9">
        <v>1</v>
      </c>
      <c r="Q714" s="9">
        <v>0</v>
      </c>
      <c r="R714" s="9">
        <v>0</v>
      </c>
      <c r="S714" s="8">
        <v>11742</v>
      </c>
      <c r="T714" s="9">
        <v>11</v>
      </c>
      <c r="U714" s="9">
        <f t="shared" si="127"/>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21"/>
        <v>0.78400000000000003</v>
      </c>
      <c r="AR714" s="39">
        <v>0.216</v>
      </c>
      <c r="AS714" s="38">
        <f t="shared" si="122"/>
        <v>0.76300000000000001</v>
      </c>
      <c r="AT714" s="39">
        <v>0.23699999999999999</v>
      </c>
      <c r="AU714">
        <v>0</v>
      </c>
      <c r="AV714" s="17">
        <v>1</v>
      </c>
      <c r="AW714">
        <f t="shared" si="12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f>W714+X714+6</f>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34</v>
      </c>
      <c r="CZ714" s="33" t="s">
        <v>85</v>
      </c>
    </row>
    <row r="715" spans="1:104" x14ac:dyDescent="0.25">
      <c r="A715">
        <v>714</v>
      </c>
      <c r="B715">
        <v>45</v>
      </c>
      <c r="C715" s="24" t="s">
        <v>470</v>
      </c>
      <c r="D715" s="12">
        <v>6.1</v>
      </c>
      <c r="E715" s="13">
        <v>0.2</v>
      </c>
      <c r="F715" s="7">
        <v>19.8571428571429</v>
      </c>
      <c r="G715" s="7">
        <f t="shared" si="124"/>
        <v>5.8999999999999995</v>
      </c>
      <c r="H715" s="15">
        <f t="shared" si="125"/>
        <v>6.3</v>
      </c>
      <c r="I715" s="11">
        <f>IFERROR(F715/SQRT(F715^2+U715), "X")</f>
        <v>0.22852540124391141</v>
      </c>
      <c r="J715" s="32">
        <f>IFERROR(SQRT((1-I715^2)/U715), "X")</f>
        <v>1.1508473443937959E-2</v>
      </c>
      <c r="K715" s="32">
        <f t="shared" si="126"/>
        <v>86.892497503806283</v>
      </c>
      <c r="L715" s="8">
        <v>0</v>
      </c>
      <c r="M715" s="9">
        <v>1</v>
      </c>
      <c r="N715" s="8">
        <v>0</v>
      </c>
      <c r="O715" s="9">
        <v>0</v>
      </c>
      <c r="P715" s="9">
        <v>1</v>
      </c>
      <c r="Q715" s="9">
        <v>0</v>
      </c>
      <c r="R715" s="9">
        <v>0</v>
      </c>
      <c r="S715" s="8">
        <v>7169</v>
      </c>
      <c r="T715" s="9">
        <v>12</v>
      </c>
      <c r="U715" s="9">
        <f t="shared" si="127"/>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21"/>
        <v>0.78200000000000003</v>
      </c>
      <c r="AR715" s="39">
        <v>0.218</v>
      </c>
      <c r="AS715" s="38">
        <f t="shared" si="122"/>
        <v>0.77600000000000002</v>
      </c>
      <c r="AT715" s="39">
        <v>0.224</v>
      </c>
      <c r="AU715">
        <v>0</v>
      </c>
      <c r="AV715" s="17">
        <v>1</v>
      </c>
      <c r="AW715">
        <f t="shared" si="12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f>W715+X715+6</f>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34</v>
      </c>
      <c r="CZ715" s="33" t="s">
        <v>85</v>
      </c>
    </row>
    <row r="716" spans="1:104" x14ac:dyDescent="0.25">
      <c r="A716">
        <v>715</v>
      </c>
      <c r="B716">
        <v>45</v>
      </c>
      <c r="C716" s="24" t="s">
        <v>470</v>
      </c>
      <c r="D716" s="12">
        <v>5.0999999999999996</v>
      </c>
      <c r="E716" s="13">
        <v>0.2</v>
      </c>
      <c r="F716" s="7">
        <v>20.8571428571429</v>
      </c>
      <c r="G716" s="7">
        <f t="shared" si="124"/>
        <v>4.8999999999999995</v>
      </c>
      <c r="H716" s="15">
        <f t="shared" si="125"/>
        <v>5.3</v>
      </c>
      <c r="I716" s="11">
        <f>IFERROR(F716/SQRT(F716^2+U716), "X")</f>
        <v>0.1870236989817278</v>
      </c>
      <c r="J716" s="32">
        <f>IFERROR(SQRT((1-I716^2)/U716), "X")</f>
        <v>8.9668896772061094E-3</v>
      </c>
      <c r="K716" s="32">
        <f t="shared" si="126"/>
        <v>111.5213899131609</v>
      </c>
      <c r="L716" s="8">
        <v>0</v>
      </c>
      <c r="M716" s="9">
        <v>1</v>
      </c>
      <c r="N716" s="8">
        <v>0</v>
      </c>
      <c r="O716" s="9">
        <v>0</v>
      </c>
      <c r="P716" s="9">
        <v>1</v>
      </c>
      <c r="Q716" s="9">
        <v>0</v>
      </c>
      <c r="R716" s="9">
        <v>0</v>
      </c>
      <c r="S716" s="8">
        <v>12016</v>
      </c>
      <c r="T716" s="9">
        <v>13</v>
      </c>
      <c r="U716" s="9">
        <f t="shared" si="127"/>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21"/>
        <v>0.78200000000000003</v>
      </c>
      <c r="AR716" s="39">
        <v>0.218</v>
      </c>
      <c r="AS716" s="38">
        <f t="shared" si="122"/>
        <v>0.77600000000000002</v>
      </c>
      <c r="AT716" s="39">
        <v>0.224</v>
      </c>
      <c r="AU716">
        <v>0</v>
      </c>
      <c r="AV716" s="17">
        <v>1</v>
      </c>
      <c r="AW716">
        <f t="shared" si="12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f>W716+X716+6</f>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34</v>
      </c>
      <c r="CZ716" s="33" t="s">
        <v>85</v>
      </c>
    </row>
    <row r="717" spans="1:104" x14ac:dyDescent="0.25">
      <c r="A717">
        <v>716</v>
      </c>
      <c r="B717">
        <v>45</v>
      </c>
      <c r="C717" s="24" t="s">
        <v>470</v>
      </c>
      <c r="D717" s="12">
        <v>6.7</v>
      </c>
      <c r="E717" s="13">
        <v>0.2</v>
      </c>
      <c r="F717" s="7">
        <v>21.8571428571429</v>
      </c>
      <c r="G717" s="7">
        <f t="shared" si="124"/>
        <v>6.5</v>
      </c>
      <c r="H717" s="15">
        <f t="shared" si="125"/>
        <v>6.9</v>
      </c>
      <c r="I717" s="11">
        <f>IFERROR(F717/SQRT(F717^2+U717), "X")</f>
        <v>0.24917046667358211</v>
      </c>
      <c r="J717" s="32">
        <f>IFERROR(SQRT((1-I717^2)/U717), "X")</f>
        <v>1.1399955991601773E-2</v>
      </c>
      <c r="K717" s="32">
        <f t="shared" si="126"/>
        <v>87.719636877255439</v>
      </c>
      <c r="L717" s="8">
        <v>0</v>
      </c>
      <c r="M717" s="9">
        <v>1</v>
      </c>
      <c r="N717" s="8">
        <v>0</v>
      </c>
      <c r="O717" s="9">
        <v>0</v>
      </c>
      <c r="P717" s="9">
        <v>1</v>
      </c>
      <c r="Q717" s="9">
        <v>0</v>
      </c>
      <c r="R717" s="9">
        <v>0</v>
      </c>
      <c r="S717" s="8">
        <v>7232</v>
      </c>
      <c r="T717" s="9">
        <v>14</v>
      </c>
      <c r="U717" s="9">
        <f t="shared" si="127"/>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21"/>
        <v>0.77900000000000003</v>
      </c>
      <c r="AR717" s="39">
        <v>0.221</v>
      </c>
      <c r="AS717" s="38">
        <f t="shared" si="122"/>
        <v>0.78800000000000003</v>
      </c>
      <c r="AT717" s="39">
        <v>0.21199999999999999</v>
      </c>
      <c r="AU717">
        <v>0</v>
      </c>
      <c r="AV717" s="17">
        <v>1</v>
      </c>
      <c r="AW717">
        <f t="shared" si="12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f>W717+X717+6</f>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34</v>
      </c>
      <c r="CZ717" s="33" t="s">
        <v>85</v>
      </c>
    </row>
    <row r="718" spans="1:104" x14ac:dyDescent="0.25">
      <c r="A718">
        <v>717</v>
      </c>
      <c r="B718">
        <v>45</v>
      </c>
      <c r="C718" s="24" t="s">
        <v>470</v>
      </c>
      <c r="D718" s="12">
        <v>5.9</v>
      </c>
      <c r="E718" s="13">
        <v>0.2</v>
      </c>
      <c r="F718" s="7">
        <v>22.8571428571429</v>
      </c>
      <c r="G718" s="7">
        <f t="shared" si="124"/>
        <v>5.7</v>
      </c>
      <c r="H718" s="15">
        <f t="shared" si="125"/>
        <v>6.1000000000000005</v>
      </c>
      <c r="I718" s="11">
        <f>IFERROR(F718/SQRT(F718^2+U718), "X")</f>
        <v>0.19895758177591516</v>
      </c>
      <c r="J718" s="32">
        <f>IFERROR(SQRT((1-I718^2)/U718), "X")</f>
        <v>8.7043942026962719E-3</v>
      </c>
      <c r="K718" s="32">
        <f t="shared" si="126"/>
        <v>114.88450278254173</v>
      </c>
      <c r="L718" s="8">
        <v>0</v>
      </c>
      <c r="M718" s="9">
        <v>1</v>
      </c>
      <c r="N718" s="8">
        <v>0</v>
      </c>
      <c r="O718" s="9">
        <v>0</v>
      </c>
      <c r="P718" s="9">
        <v>1</v>
      </c>
      <c r="Q718" s="9">
        <v>0</v>
      </c>
      <c r="R718" s="9">
        <v>0</v>
      </c>
      <c r="S718" s="8">
        <v>12692</v>
      </c>
      <c r="T718" s="9">
        <v>15</v>
      </c>
      <c r="U718" s="9">
        <f t="shared" si="127"/>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21"/>
        <v>0.77900000000000003</v>
      </c>
      <c r="AR718" s="39">
        <v>0.221</v>
      </c>
      <c r="AS718" s="38">
        <f t="shared" si="122"/>
        <v>0.78800000000000003</v>
      </c>
      <c r="AT718" s="39">
        <v>0.21199999999999999</v>
      </c>
      <c r="AU718">
        <v>0</v>
      </c>
      <c r="AV718" s="17">
        <v>1</v>
      </c>
      <c r="AW718">
        <f t="shared" si="12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f>W718+X718+6</f>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34</v>
      </c>
      <c r="CZ718" s="33" t="s">
        <v>85</v>
      </c>
    </row>
    <row r="719" spans="1:104" x14ac:dyDescent="0.25">
      <c r="A719">
        <v>718</v>
      </c>
      <c r="B719">
        <v>45</v>
      </c>
      <c r="C719" s="24" t="s">
        <v>470</v>
      </c>
      <c r="D719" s="12">
        <v>6.2</v>
      </c>
      <c r="E719" s="13">
        <v>0.2</v>
      </c>
      <c r="F719" s="7">
        <v>23.8571428571429</v>
      </c>
      <c r="G719" s="7">
        <f t="shared" si="124"/>
        <v>6</v>
      </c>
      <c r="H719" s="15">
        <f t="shared" si="125"/>
        <v>6.4</v>
      </c>
      <c r="I719" s="11">
        <f>IFERROR(F719/SQRT(F719^2+U719), "X")</f>
        <v>0.26411655224629221</v>
      </c>
      <c r="J719" s="32">
        <f>IFERROR(SQRT((1-I719^2)/U719), "X")</f>
        <v>1.1070753686970311E-2</v>
      </c>
      <c r="K719" s="32">
        <f t="shared" si="126"/>
        <v>90.328086801980504</v>
      </c>
      <c r="L719" s="8">
        <v>0</v>
      </c>
      <c r="M719" s="9">
        <v>1</v>
      </c>
      <c r="N719" s="8">
        <v>0</v>
      </c>
      <c r="O719" s="9">
        <v>0</v>
      </c>
      <c r="P719" s="9">
        <v>1</v>
      </c>
      <c r="Q719" s="9">
        <v>0</v>
      </c>
      <c r="R719" s="9">
        <v>0</v>
      </c>
      <c r="S719" s="8">
        <v>7607</v>
      </c>
      <c r="T719" s="9">
        <v>16</v>
      </c>
      <c r="U719" s="9">
        <f t="shared" si="127"/>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21"/>
        <v>0.77900000000000003</v>
      </c>
      <c r="AR719" s="39">
        <v>0.221</v>
      </c>
      <c r="AS719" s="38">
        <f t="shared" si="122"/>
        <v>0.78700000000000003</v>
      </c>
      <c r="AT719" s="39">
        <v>0.21299999999999999</v>
      </c>
      <c r="AU719">
        <v>0</v>
      </c>
      <c r="AV719" s="17">
        <v>1</v>
      </c>
      <c r="AW719">
        <f t="shared" si="12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f>W719+X719+6</f>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34</v>
      </c>
      <c r="CZ719" s="33" t="s">
        <v>85</v>
      </c>
    </row>
    <row r="720" spans="1:104" x14ac:dyDescent="0.25">
      <c r="A720">
        <v>719</v>
      </c>
      <c r="B720">
        <v>45</v>
      </c>
      <c r="C720" s="24" t="s">
        <v>470</v>
      </c>
      <c r="D720" s="12">
        <v>5</v>
      </c>
      <c r="E720" s="13">
        <v>0.2</v>
      </c>
      <c r="F720" s="7">
        <v>24.8571428571429</v>
      </c>
      <c r="G720" s="7">
        <f t="shared" si="124"/>
        <v>4.8</v>
      </c>
      <c r="H720" s="15">
        <f t="shared" si="125"/>
        <v>5.2</v>
      </c>
      <c r="I720" s="11">
        <f>IFERROR(F720/SQRT(F720^2+U720), "X")</f>
        <v>0.21617458945617005</v>
      </c>
      <c r="J720" s="32">
        <f>IFERROR(SQRT((1-I720^2)/U720), "X")</f>
        <v>8.6966788861677462E-3</v>
      </c>
      <c r="K720" s="32">
        <f t="shared" si="126"/>
        <v>114.9864233334545</v>
      </c>
      <c r="L720" s="8">
        <v>0</v>
      </c>
      <c r="M720" s="9">
        <v>1</v>
      </c>
      <c r="N720" s="8">
        <v>0</v>
      </c>
      <c r="O720" s="9">
        <v>0</v>
      </c>
      <c r="P720" s="9">
        <v>1</v>
      </c>
      <c r="Q720" s="9">
        <v>0</v>
      </c>
      <c r="R720" s="9">
        <v>0</v>
      </c>
      <c r="S720" s="8">
        <v>12622</v>
      </c>
      <c r="T720" s="9">
        <v>17</v>
      </c>
      <c r="U720" s="9">
        <f t="shared" si="127"/>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21"/>
        <v>0.77900000000000003</v>
      </c>
      <c r="AR720" s="39">
        <v>0.221</v>
      </c>
      <c r="AS720" s="38">
        <f t="shared" si="122"/>
        <v>0.78700000000000003</v>
      </c>
      <c r="AT720" s="39">
        <v>0.21299999999999999</v>
      </c>
      <c r="AU720">
        <v>0</v>
      </c>
      <c r="AV720" s="17">
        <v>1</v>
      </c>
      <c r="AW720">
        <f t="shared" si="12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f>W720+X720+6</f>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34</v>
      </c>
      <c r="CZ720" s="33" t="s">
        <v>85</v>
      </c>
    </row>
    <row r="721" spans="1:104" x14ac:dyDescent="0.25">
      <c r="A721">
        <v>720</v>
      </c>
      <c r="B721">
        <v>45</v>
      </c>
      <c r="C721" s="24" t="s">
        <v>470</v>
      </c>
      <c r="D721" s="12">
        <v>7.74</v>
      </c>
      <c r="E721" s="13">
        <v>0.03</v>
      </c>
      <c r="F721" s="7">
        <v>25.8571428571429</v>
      </c>
      <c r="G721" s="7">
        <f t="shared" si="124"/>
        <v>7.71</v>
      </c>
      <c r="H721" s="15">
        <f t="shared" si="125"/>
        <v>7.7700000000000005</v>
      </c>
      <c r="I721" s="11">
        <f>IFERROR(F721/SQRT(F721^2+U721), "X")</f>
        <v>4.1483160549381434E-2</v>
      </c>
      <c r="J721" s="32">
        <f>IFERROR(SQRT((1-I721^2)/U721), "X")</f>
        <v>1.6043211262191687E-3</v>
      </c>
      <c r="K721" s="32">
        <f t="shared" si="126"/>
        <v>623.3166064182268</v>
      </c>
      <c r="L721" s="8">
        <v>0</v>
      </c>
      <c r="M721" s="9">
        <v>1</v>
      </c>
      <c r="N721" s="8">
        <v>0</v>
      </c>
      <c r="O721" s="9">
        <v>0</v>
      </c>
      <c r="P721" s="9">
        <v>1</v>
      </c>
      <c r="Q721" s="9">
        <v>0</v>
      </c>
      <c r="R721" s="9">
        <v>0</v>
      </c>
      <c r="S721" s="8">
        <v>387866</v>
      </c>
      <c r="T721" s="9">
        <v>10</v>
      </c>
      <c r="U721" s="9">
        <f t="shared" si="127"/>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21"/>
        <v>0.77900000000000003</v>
      </c>
      <c r="AR721" s="39">
        <v>0.221</v>
      </c>
      <c r="AS721" s="38">
        <f t="shared" si="122"/>
        <v>0.78700000000000003</v>
      </c>
      <c r="AT721" s="39">
        <v>0.21299999999999999</v>
      </c>
      <c r="AU721">
        <v>0</v>
      </c>
      <c r="AV721" s="17">
        <v>1</v>
      </c>
      <c r="AW721">
        <f t="shared" si="12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f>W721+X721+6</f>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34</v>
      </c>
      <c r="CZ721" s="33" t="s">
        <v>85</v>
      </c>
    </row>
    <row r="722" spans="1:104" x14ac:dyDescent="0.25">
      <c r="A722">
        <v>721</v>
      </c>
      <c r="B722">
        <v>45</v>
      </c>
      <c r="C722" s="24" t="s">
        <v>470</v>
      </c>
      <c r="D722" s="12">
        <v>6.24</v>
      </c>
      <c r="E722" s="13">
        <v>0.03</v>
      </c>
      <c r="F722" s="7">
        <v>26.8571428571429</v>
      </c>
      <c r="G722" s="7">
        <f t="shared" si="124"/>
        <v>6.21</v>
      </c>
      <c r="H722" s="15">
        <f t="shared" si="125"/>
        <v>6.2700000000000005</v>
      </c>
      <c r="I722" s="11">
        <f>IFERROR(F722/SQRT(F722^2+U722), "X")</f>
        <v>4.3084780708946675E-2</v>
      </c>
      <c r="J722" s="32">
        <f>IFERROR(SQRT((1-I722^2)/U722), "X")</f>
        <v>1.604220558311842E-3</v>
      </c>
      <c r="K722" s="32">
        <f t="shared" si="126"/>
        <v>623.355681872275</v>
      </c>
      <c r="L722" s="8">
        <v>0</v>
      </c>
      <c r="M722" s="9">
        <v>1</v>
      </c>
      <c r="N722" s="8">
        <v>0</v>
      </c>
      <c r="O722" s="9">
        <v>0</v>
      </c>
      <c r="P722" s="9">
        <v>1</v>
      </c>
      <c r="Q722" s="9">
        <v>0</v>
      </c>
      <c r="R722" s="9">
        <v>0</v>
      </c>
      <c r="S722" s="8">
        <v>387866</v>
      </c>
      <c r="T722" s="9">
        <v>14</v>
      </c>
      <c r="U722" s="9">
        <f t="shared" si="127"/>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21"/>
        <v>0.77900000000000003</v>
      </c>
      <c r="AR722" s="39">
        <v>0.221</v>
      </c>
      <c r="AS722" s="38">
        <f t="shared" si="122"/>
        <v>0.78700000000000003</v>
      </c>
      <c r="AT722" s="39">
        <v>0.21299999999999999</v>
      </c>
      <c r="AU722">
        <v>0</v>
      </c>
      <c r="AV722" s="17">
        <v>1</v>
      </c>
      <c r="AW722">
        <f t="shared" si="12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f>W722+X722+6</f>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34</v>
      </c>
      <c r="CZ722" s="33" t="s">
        <v>85</v>
      </c>
    </row>
    <row r="723" spans="1:104" x14ac:dyDescent="0.25">
      <c r="A723">
        <v>722</v>
      </c>
      <c r="B723">
        <v>45</v>
      </c>
      <c r="C723" s="24" t="s">
        <v>470</v>
      </c>
      <c r="D723" s="12">
        <v>6.15</v>
      </c>
      <c r="E723" s="13">
        <v>0.03</v>
      </c>
      <c r="F723" s="7">
        <v>27.8571428571429</v>
      </c>
      <c r="G723" s="7">
        <f t="shared" si="124"/>
        <v>6.12</v>
      </c>
      <c r="H723" s="15">
        <f t="shared" si="125"/>
        <v>6.1800000000000006</v>
      </c>
      <c r="I723" s="11">
        <f>IFERROR(F723/SQRT(F723^2+U723), "X")</f>
        <v>4.8876541744417183E-2</v>
      </c>
      <c r="J723" s="32">
        <f>IFERROR(SQRT((1-I723^2)/U723), "X")</f>
        <v>1.7545425241585627E-3</v>
      </c>
      <c r="K723" s="32">
        <f t="shared" si="126"/>
        <v>569.94913843970608</v>
      </c>
      <c r="L723" s="8">
        <v>0</v>
      </c>
      <c r="M723" s="9">
        <v>1</v>
      </c>
      <c r="N723" s="8">
        <v>0</v>
      </c>
      <c r="O723" s="9">
        <v>0</v>
      </c>
      <c r="P723" s="9">
        <v>1</v>
      </c>
      <c r="Q723" s="9">
        <v>0</v>
      </c>
      <c r="R723" s="9">
        <v>0</v>
      </c>
      <c r="S723" s="8">
        <v>324084</v>
      </c>
      <c r="T723" s="9">
        <v>17</v>
      </c>
      <c r="U723" s="9">
        <f t="shared" si="127"/>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21"/>
        <v>0.77900000000000003</v>
      </c>
      <c r="AR723" s="39">
        <v>0.221</v>
      </c>
      <c r="AS723" s="38">
        <f t="shared" si="122"/>
        <v>0.78700000000000003</v>
      </c>
      <c r="AT723" s="39">
        <v>0.21299999999999999</v>
      </c>
      <c r="AU723">
        <v>0</v>
      </c>
      <c r="AV723" s="17">
        <v>1</v>
      </c>
      <c r="AW723">
        <f t="shared" si="12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f>W723+X723+6</f>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34</v>
      </c>
      <c r="CZ723" s="33" t="s">
        <v>85</v>
      </c>
    </row>
    <row r="724" spans="1:104" x14ac:dyDescent="0.25">
      <c r="A724">
        <v>723</v>
      </c>
      <c r="B724">
        <v>45</v>
      </c>
      <c r="C724" s="24" t="s">
        <v>470</v>
      </c>
      <c r="D724" s="12">
        <v>6.05</v>
      </c>
      <c r="E724" s="13">
        <v>0.04</v>
      </c>
      <c r="F724" s="7">
        <v>28.8571428571429</v>
      </c>
      <c r="G724" s="7">
        <f t="shared" si="124"/>
        <v>6.01</v>
      </c>
      <c r="H724" s="15">
        <f t="shared" si="125"/>
        <v>6.09</v>
      </c>
      <c r="I724" s="11">
        <f>IFERROR(F724/SQRT(F724^2+U724), "X")</f>
        <v>5.7129223619062877E-2</v>
      </c>
      <c r="J724" s="32">
        <f>IFERROR(SQRT((1-I724^2)/U724), "X")</f>
        <v>1.9797255709576213E-3</v>
      </c>
      <c r="K724" s="32">
        <f t="shared" si="126"/>
        <v>505.12051501980943</v>
      </c>
      <c r="L724" s="8">
        <v>0</v>
      </c>
      <c r="M724" s="9">
        <v>1</v>
      </c>
      <c r="N724" s="8">
        <v>0</v>
      </c>
      <c r="O724" s="9">
        <v>0</v>
      </c>
      <c r="P724" s="9">
        <v>1</v>
      </c>
      <c r="Q724" s="9">
        <v>0</v>
      </c>
      <c r="R724" s="9">
        <v>0</v>
      </c>
      <c r="S724" s="8">
        <v>254332</v>
      </c>
      <c r="T724" s="9">
        <v>17</v>
      </c>
      <c r="U724" s="9">
        <f t="shared" si="127"/>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21"/>
        <v>0.77900000000000003</v>
      </c>
      <c r="AR724" s="39">
        <v>0.221</v>
      </c>
      <c r="AS724" s="38">
        <f t="shared" si="122"/>
        <v>0.78700000000000003</v>
      </c>
      <c r="AT724" s="39">
        <v>0.21299999999999999</v>
      </c>
      <c r="AU724">
        <v>0</v>
      </c>
      <c r="AV724" s="17">
        <v>1</v>
      </c>
      <c r="AW724">
        <f t="shared" si="12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f>W724+X724+6</f>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34</v>
      </c>
      <c r="CZ724" s="33" t="s">
        <v>85</v>
      </c>
    </row>
    <row r="725" spans="1:104" x14ac:dyDescent="0.25">
      <c r="A725">
        <v>724</v>
      </c>
      <c r="B725">
        <v>45</v>
      </c>
      <c r="C725" s="24" t="s">
        <v>470</v>
      </c>
      <c r="D725" s="12">
        <v>5.93</v>
      </c>
      <c r="E725" s="13">
        <v>7.0000000000000007E-2</v>
      </c>
      <c r="F725" s="7">
        <v>29.8571428571429</v>
      </c>
      <c r="G725" s="7">
        <f t="shared" si="124"/>
        <v>5.8599999999999994</v>
      </c>
      <c r="H725" s="15">
        <f t="shared" si="125"/>
        <v>6</v>
      </c>
      <c r="I725" s="11">
        <f>IFERROR(F725/SQRT(F725^2+U725), "X")</f>
        <v>0.11234859231156773</v>
      </c>
      <c r="J725" s="32">
        <f>IFERROR(SQRT((1-I725^2)/U725), "X")</f>
        <v>3.7628715128276216E-3</v>
      </c>
      <c r="K725" s="32">
        <f t="shared" si="126"/>
        <v>265.75449004596675</v>
      </c>
      <c r="L725" s="8">
        <v>0</v>
      </c>
      <c r="M725" s="9">
        <v>1</v>
      </c>
      <c r="N725" s="8">
        <v>0</v>
      </c>
      <c r="O725" s="9">
        <v>0</v>
      </c>
      <c r="P725" s="9">
        <v>1</v>
      </c>
      <c r="Q725" s="9">
        <v>0</v>
      </c>
      <c r="R725" s="9">
        <v>0</v>
      </c>
      <c r="S725" s="8">
        <v>69752</v>
      </c>
      <c r="T725" s="9">
        <v>17</v>
      </c>
      <c r="U725" s="9">
        <f t="shared" si="127"/>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21"/>
        <v>0.77900000000000003</v>
      </c>
      <c r="AR725" s="39">
        <v>0.221</v>
      </c>
      <c r="AS725" s="38">
        <f t="shared" si="122"/>
        <v>0.78700000000000003</v>
      </c>
      <c r="AT725" s="39">
        <v>0.21299999999999999</v>
      </c>
      <c r="AU725">
        <v>0</v>
      </c>
      <c r="AV725" s="17">
        <v>1</v>
      </c>
      <c r="AW725">
        <f t="shared" si="12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f>W725+X725+6</f>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34</v>
      </c>
      <c r="CZ725" s="33" t="s">
        <v>85</v>
      </c>
    </row>
    <row r="726" spans="1:104" x14ac:dyDescent="0.25">
      <c r="A726">
        <v>725</v>
      </c>
      <c r="B726">
        <v>45</v>
      </c>
      <c r="C726" s="24" t="s">
        <v>470</v>
      </c>
      <c r="D726" s="12">
        <v>3.66</v>
      </c>
      <c r="E726" s="13">
        <v>0.04</v>
      </c>
      <c r="F726" s="7">
        <v>30.8571428571429</v>
      </c>
      <c r="G726" s="7">
        <f t="shared" si="124"/>
        <v>3.62</v>
      </c>
      <c r="H726" s="15">
        <f t="shared" si="125"/>
        <v>3.7</v>
      </c>
      <c r="I726" s="11">
        <f>IFERROR(F726/SQRT(F726^2+U726), "X")</f>
        <v>5.7097529664404303E-2</v>
      </c>
      <c r="J726" s="32">
        <f>IFERROR(SQRT((1-I726^2)/U726), "X")</f>
        <v>1.8503829057908777E-3</v>
      </c>
      <c r="K726" s="32">
        <f t="shared" si="126"/>
        <v>540.42868471733266</v>
      </c>
      <c r="L726" s="8">
        <v>0</v>
      </c>
      <c r="M726" s="9">
        <v>1</v>
      </c>
      <c r="N726" s="8">
        <v>0</v>
      </c>
      <c r="O726" s="9">
        <v>0</v>
      </c>
      <c r="P726" s="9">
        <v>1</v>
      </c>
      <c r="Q726" s="9">
        <v>0</v>
      </c>
      <c r="R726" s="9">
        <v>0</v>
      </c>
      <c r="S726" s="8">
        <v>291130</v>
      </c>
      <c r="T726" s="9">
        <v>18</v>
      </c>
      <c r="U726" s="9">
        <f t="shared" si="127"/>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21"/>
        <v>0.77900000000000003</v>
      </c>
      <c r="AR726" s="39">
        <v>0.221</v>
      </c>
      <c r="AS726" s="38">
        <f t="shared" si="122"/>
        <v>0.78700000000000003</v>
      </c>
      <c r="AT726" s="39">
        <v>0.21299999999999999</v>
      </c>
      <c r="AU726">
        <v>0</v>
      </c>
      <c r="AV726" s="17">
        <v>1</v>
      </c>
      <c r="AW726">
        <f t="shared" si="12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f>W726+X726+6</f>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34</v>
      </c>
      <c r="CZ726" s="33" t="s">
        <v>85</v>
      </c>
    </row>
    <row r="727" spans="1:104" x14ac:dyDescent="0.25">
      <c r="A727">
        <v>726</v>
      </c>
      <c r="B727">
        <v>45</v>
      </c>
      <c r="C727" s="24" t="s">
        <v>470</v>
      </c>
      <c r="D727" s="12">
        <v>5.84</v>
      </c>
      <c r="E727" s="13">
        <v>0.04</v>
      </c>
      <c r="F727" s="7">
        <v>31.8571428571429</v>
      </c>
      <c r="G727" s="7">
        <f t="shared" si="124"/>
        <v>5.8</v>
      </c>
      <c r="H727" s="15">
        <f t="shared" si="125"/>
        <v>5.88</v>
      </c>
      <c r="I727" s="11">
        <f>IFERROR(F727/SQRT(F727^2+U727), "X")</f>
        <v>5.587417340674182E-2</v>
      </c>
      <c r="J727" s="32">
        <f>IFERROR(SQRT((1-I727^2)/U727), "X")</f>
        <v>1.753897819942566E-3</v>
      </c>
      <c r="K727" s="32">
        <f t="shared" si="126"/>
        <v>570.158642441751</v>
      </c>
      <c r="L727" s="8">
        <v>0</v>
      </c>
      <c r="M727" s="9">
        <v>1</v>
      </c>
      <c r="N727" s="8">
        <v>0</v>
      </c>
      <c r="O727" s="9">
        <v>0</v>
      </c>
      <c r="P727" s="9">
        <v>1</v>
      </c>
      <c r="Q727" s="9">
        <v>0</v>
      </c>
      <c r="R727" s="9">
        <v>0</v>
      </c>
      <c r="S727" s="8">
        <v>324084</v>
      </c>
      <c r="T727" s="9">
        <v>17</v>
      </c>
      <c r="U727" s="9">
        <f t="shared" si="127"/>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21"/>
        <v>0.77900000000000003</v>
      </c>
      <c r="AR727" s="39">
        <v>0.221</v>
      </c>
      <c r="AS727" s="38">
        <f t="shared" si="122"/>
        <v>0.78700000000000003</v>
      </c>
      <c r="AT727" s="39">
        <v>0.21299999999999999</v>
      </c>
      <c r="AU727">
        <v>0</v>
      </c>
      <c r="AV727" s="17">
        <v>1</v>
      </c>
      <c r="AW727">
        <f t="shared" si="12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f>W727+X727+6</f>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34</v>
      </c>
      <c r="CZ727" s="33" t="s">
        <v>85</v>
      </c>
    </row>
    <row r="728" spans="1:104" x14ac:dyDescent="0.25">
      <c r="A728">
        <v>727</v>
      </c>
      <c r="B728">
        <v>45</v>
      </c>
      <c r="C728" s="24" t="s">
        <v>470</v>
      </c>
      <c r="D728" s="12">
        <v>7.79</v>
      </c>
      <c r="E728" s="13">
        <v>0.03</v>
      </c>
      <c r="F728" s="7">
        <v>32.857142857142897</v>
      </c>
      <c r="G728" s="7">
        <f t="shared" si="124"/>
        <v>7.76</v>
      </c>
      <c r="H728" s="15">
        <f t="shared" si="125"/>
        <v>7.82</v>
      </c>
      <c r="I728" s="11">
        <f>IFERROR(F728/SQRT(F728^2+U728), "X")</f>
        <v>5.2685549073099733E-2</v>
      </c>
      <c r="J728" s="32">
        <f>IFERROR(SQRT((1-I728^2)/U728), "X")</f>
        <v>1.603473232659555E-3</v>
      </c>
      <c r="K728" s="32">
        <f t="shared" si="126"/>
        <v>623.64620726557348</v>
      </c>
      <c r="L728" s="8">
        <v>0</v>
      </c>
      <c r="M728" s="9">
        <v>1</v>
      </c>
      <c r="N728" s="8">
        <v>0</v>
      </c>
      <c r="O728" s="9">
        <v>0</v>
      </c>
      <c r="P728" s="9">
        <v>1</v>
      </c>
      <c r="Q728" s="9">
        <v>0</v>
      </c>
      <c r="R728" s="9">
        <v>0</v>
      </c>
      <c r="S728" s="8">
        <v>387866</v>
      </c>
      <c r="T728" s="9">
        <v>10</v>
      </c>
      <c r="U728" s="9">
        <f t="shared" si="127"/>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21"/>
        <v>0.77900000000000003</v>
      </c>
      <c r="AR728" s="39">
        <v>0.221</v>
      </c>
      <c r="AS728" s="38">
        <f t="shared" si="122"/>
        <v>0.78700000000000003</v>
      </c>
      <c r="AT728" s="39">
        <v>0.21299999999999999</v>
      </c>
      <c r="AU728">
        <v>0</v>
      </c>
      <c r="AV728" s="17">
        <v>1</v>
      </c>
      <c r="AW728">
        <f t="shared" si="12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f>W728+X728+6</f>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34</v>
      </c>
      <c r="CZ728" s="33" t="s">
        <v>85</v>
      </c>
    </row>
    <row r="729" spans="1:104" x14ac:dyDescent="0.25">
      <c r="A729">
        <v>728</v>
      </c>
      <c r="B729">
        <v>45</v>
      </c>
      <c r="C729" s="24" t="s">
        <v>470</v>
      </c>
      <c r="D729" s="12">
        <v>6.23</v>
      </c>
      <c r="E729" s="13">
        <v>0.03</v>
      </c>
      <c r="F729" s="7">
        <v>33.857142857142897</v>
      </c>
      <c r="G729" s="7">
        <f t="shared" si="124"/>
        <v>6.2</v>
      </c>
      <c r="H729" s="15">
        <f t="shared" si="125"/>
        <v>6.2600000000000007</v>
      </c>
      <c r="I729" s="11">
        <f>IFERROR(F729/SQRT(F729^2+U729), "X")</f>
        <v>5.4284645881501149E-2</v>
      </c>
      <c r="J729" s="32">
        <f>IFERROR(SQRT((1-I729^2)/U729), "X")</f>
        <v>1.6033439711835762E-3</v>
      </c>
      <c r="K729" s="32">
        <f t="shared" si="126"/>
        <v>623.69648557808068</v>
      </c>
      <c r="L729" s="8">
        <v>0</v>
      </c>
      <c r="M729" s="9">
        <v>1</v>
      </c>
      <c r="N729" s="8">
        <v>0</v>
      </c>
      <c r="O729" s="9">
        <v>0</v>
      </c>
      <c r="P729" s="9">
        <v>1</v>
      </c>
      <c r="Q729" s="9">
        <v>0</v>
      </c>
      <c r="R729" s="9">
        <v>0</v>
      </c>
      <c r="S729" s="8">
        <v>387866</v>
      </c>
      <c r="T729" s="9">
        <v>14</v>
      </c>
      <c r="U729" s="9">
        <f t="shared" si="127"/>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21"/>
        <v>0.77900000000000003</v>
      </c>
      <c r="AR729" s="39">
        <v>0.221</v>
      </c>
      <c r="AS729" s="38">
        <f t="shared" si="122"/>
        <v>0.78700000000000003</v>
      </c>
      <c r="AT729" s="39">
        <v>0.21299999999999999</v>
      </c>
      <c r="AU729">
        <v>0</v>
      </c>
      <c r="AV729" s="17">
        <v>1</v>
      </c>
      <c r="AW729">
        <f t="shared" si="12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f>W729+X729+6</f>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34</v>
      </c>
      <c r="CZ729" s="33" t="s">
        <v>85</v>
      </c>
    </row>
    <row r="730" spans="1:104" x14ac:dyDescent="0.25">
      <c r="A730">
        <v>729</v>
      </c>
      <c r="B730">
        <v>45</v>
      </c>
      <c r="C730" s="24" t="s">
        <v>470</v>
      </c>
      <c r="D730" s="12">
        <v>6.15</v>
      </c>
      <c r="E730" s="13">
        <v>0.03</v>
      </c>
      <c r="F730" s="7">
        <v>34.857142857142897</v>
      </c>
      <c r="G730" s="7">
        <f t="shared" si="124"/>
        <v>6.12</v>
      </c>
      <c r="H730" s="15">
        <f t="shared" si="125"/>
        <v>6.1800000000000006</v>
      </c>
      <c r="I730" s="11">
        <f>IFERROR(F730/SQRT(F730^2+U730), "X")</f>
        <v>6.1117055763178253E-2</v>
      </c>
      <c r="J730" s="32">
        <f>IFERROR(SQRT((1-I730^2)/U730), "X")</f>
        <v>1.7533581571403578E-3</v>
      </c>
      <c r="K730" s="32">
        <f t="shared" si="126"/>
        <v>570.33413049559226</v>
      </c>
      <c r="L730" s="8">
        <v>0</v>
      </c>
      <c r="M730" s="9">
        <v>1</v>
      </c>
      <c r="N730" s="8">
        <v>0</v>
      </c>
      <c r="O730" s="9">
        <v>0</v>
      </c>
      <c r="P730" s="9">
        <v>1</v>
      </c>
      <c r="Q730" s="9">
        <v>0</v>
      </c>
      <c r="R730" s="9">
        <v>0</v>
      </c>
      <c r="S730" s="8">
        <v>324084</v>
      </c>
      <c r="T730" s="9">
        <v>17</v>
      </c>
      <c r="U730" s="9">
        <f t="shared" si="127"/>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21"/>
        <v>0.77900000000000003</v>
      </c>
      <c r="AR730" s="39">
        <v>0.221</v>
      </c>
      <c r="AS730" s="38">
        <f t="shared" si="122"/>
        <v>0.78700000000000003</v>
      </c>
      <c r="AT730" s="39">
        <v>0.21299999999999999</v>
      </c>
      <c r="AU730">
        <v>0</v>
      </c>
      <c r="AV730" s="17">
        <v>1</v>
      </c>
      <c r="AW730">
        <f t="shared" si="12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f>W730+X730+6</f>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34</v>
      </c>
      <c r="CZ730" s="33" t="s">
        <v>85</v>
      </c>
    </row>
    <row r="731" spans="1:104" x14ac:dyDescent="0.25">
      <c r="A731">
        <v>730</v>
      </c>
      <c r="B731">
        <v>45</v>
      </c>
      <c r="C731" s="24" t="s">
        <v>470</v>
      </c>
      <c r="D731" s="12">
        <v>6.05</v>
      </c>
      <c r="E731" s="13">
        <v>0.04</v>
      </c>
      <c r="F731" s="7">
        <v>35.857142857142897</v>
      </c>
      <c r="G731" s="7">
        <f t="shared" si="124"/>
        <v>6.01</v>
      </c>
      <c r="H731" s="15">
        <f t="shared" si="125"/>
        <v>6.09</v>
      </c>
      <c r="I731" s="11">
        <f>IFERROR(F731/SQRT(F731^2+U731), "X")</f>
        <v>7.0924369238987289E-2</v>
      </c>
      <c r="J731" s="32">
        <f>IFERROR(SQRT((1-I731^2)/U731), "X")</f>
        <v>1.9779704568641853E-3</v>
      </c>
      <c r="K731" s="32">
        <f t="shared" si="126"/>
        <v>505.56872400681345</v>
      </c>
      <c r="L731" s="8">
        <v>0</v>
      </c>
      <c r="M731" s="9">
        <v>1</v>
      </c>
      <c r="N731" s="8">
        <v>0</v>
      </c>
      <c r="O731" s="9">
        <v>0</v>
      </c>
      <c r="P731" s="9">
        <v>1</v>
      </c>
      <c r="Q731" s="9">
        <v>0</v>
      </c>
      <c r="R731" s="9">
        <v>0</v>
      </c>
      <c r="S731" s="8">
        <v>254332</v>
      </c>
      <c r="T731" s="9">
        <v>17</v>
      </c>
      <c r="U731" s="9">
        <f t="shared" si="127"/>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21"/>
        <v>0.77900000000000003</v>
      </c>
      <c r="AR731" s="39">
        <v>0.221</v>
      </c>
      <c r="AS731" s="38">
        <f t="shared" si="122"/>
        <v>0.78700000000000003</v>
      </c>
      <c r="AT731" s="39">
        <v>0.21299999999999999</v>
      </c>
      <c r="AU731">
        <v>0</v>
      </c>
      <c r="AV731" s="17">
        <v>1</v>
      </c>
      <c r="AW731">
        <f t="shared" si="12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f>W731+X731+6</f>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34</v>
      </c>
      <c r="CZ731" s="33" t="s">
        <v>85</v>
      </c>
    </row>
    <row r="732" spans="1:104" x14ac:dyDescent="0.25">
      <c r="A732">
        <v>731</v>
      </c>
      <c r="B732">
        <v>45</v>
      </c>
      <c r="C732" s="24" t="s">
        <v>470</v>
      </c>
      <c r="D732" s="12">
        <v>5.91</v>
      </c>
      <c r="E732" s="13">
        <v>7.0000000000000007E-2</v>
      </c>
      <c r="F732" s="7">
        <v>36.857142857142897</v>
      </c>
      <c r="G732" s="7">
        <f t="shared" si="124"/>
        <v>5.84</v>
      </c>
      <c r="H732" s="15">
        <f t="shared" si="125"/>
        <v>5.98</v>
      </c>
      <c r="I732" s="11">
        <f>IFERROR(F732/SQRT(F732^2+U732), "X")</f>
        <v>0.13823242550242379</v>
      </c>
      <c r="J732" s="32">
        <f>IFERROR(SQRT((1-I732^2)/U732), "X")</f>
        <v>3.75049216479444E-3</v>
      </c>
      <c r="K732" s="32">
        <f t="shared" si="126"/>
        <v>266.63167287400768</v>
      </c>
      <c r="L732" s="8">
        <v>0</v>
      </c>
      <c r="M732" s="9">
        <v>1</v>
      </c>
      <c r="N732" s="8">
        <v>0</v>
      </c>
      <c r="O732" s="9">
        <v>0</v>
      </c>
      <c r="P732" s="9">
        <v>1</v>
      </c>
      <c r="Q732" s="9">
        <v>0</v>
      </c>
      <c r="R732" s="9">
        <v>0</v>
      </c>
      <c r="S732" s="8">
        <v>69752</v>
      </c>
      <c r="T732" s="9">
        <v>17</v>
      </c>
      <c r="U732" s="9">
        <f t="shared" si="127"/>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21"/>
        <v>0.77900000000000003</v>
      </c>
      <c r="AR732" s="39">
        <v>0.221</v>
      </c>
      <c r="AS732" s="38">
        <f t="shared" si="122"/>
        <v>0.78700000000000003</v>
      </c>
      <c r="AT732" s="39">
        <v>0.21299999999999999</v>
      </c>
      <c r="AU732">
        <v>0</v>
      </c>
      <c r="AV732" s="17">
        <v>1</v>
      </c>
      <c r="AW732">
        <f t="shared" si="12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f>W732+X732+6</f>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34</v>
      </c>
      <c r="CZ732" s="33" t="s">
        <v>85</v>
      </c>
    </row>
    <row r="733" spans="1:104" x14ac:dyDescent="0.25">
      <c r="A733">
        <v>732</v>
      </c>
      <c r="B733">
        <v>45</v>
      </c>
      <c r="C733" s="24" t="s">
        <v>470</v>
      </c>
      <c r="D733" s="12">
        <v>3.66</v>
      </c>
      <c r="E733" s="13">
        <v>0.04</v>
      </c>
      <c r="F733" s="7">
        <v>37.857142857142897</v>
      </c>
      <c r="G733" s="7">
        <f t="shared" si="124"/>
        <v>3.62</v>
      </c>
      <c r="H733" s="15">
        <f t="shared" si="125"/>
        <v>3.7</v>
      </c>
      <c r="I733" s="11">
        <f>IFERROR(F733/SQRT(F733^2+U733), "X")</f>
        <v>6.9992598169546796E-2</v>
      </c>
      <c r="J733" s="32">
        <f>IFERROR(SQRT((1-I733^2)/U733), "X")</f>
        <v>1.8488610837238757E-3</v>
      </c>
      <c r="K733" s="32">
        <f t="shared" si="126"/>
        <v>540.87351873178818</v>
      </c>
      <c r="L733" s="8">
        <v>0</v>
      </c>
      <c r="M733" s="9">
        <v>1</v>
      </c>
      <c r="N733" s="8">
        <v>0</v>
      </c>
      <c r="O733" s="9">
        <v>0</v>
      </c>
      <c r="P733" s="9">
        <v>1</v>
      </c>
      <c r="Q733" s="9">
        <v>0</v>
      </c>
      <c r="R733" s="9">
        <v>0</v>
      </c>
      <c r="S733" s="8">
        <v>291130</v>
      </c>
      <c r="T733" s="9">
        <v>18</v>
      </c>
      <c r="U733" s="9">
        <f t="shared" si="127"/>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21"/>
        <v>0.77900000000000003</v>
      </c>
      <c r="AR733" s="39">
        <v>0.221</v>
      </c>
      <c r="AS733" s="38">
        <f t="shared" si="122"/>
        <v>0.78700000000000003</v>
      </c>
      <c r="AT733" s="39">
        <v>0.21299999999999999</v>
      </c>
      <c r="AU733">
        <v>0</v>
      </c>
      <c r="AV733" s="17">
        <v>1</v>
      </c>
      <c r="AW733">
        <f t="shared" si="12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f>W733+X733+6</f>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34</v>
      </c>
      <c r="CZ733" s="33" t="s">
        <v>85</v>
      </c>
    </row>
    <row r="734" spans="1:104" s="141" customFormat="1" x14ac:dyDescent="0.25">
      <c r="A734" s="141">
        <v>733</v>
      </c>
      <c r="B734" s="141">
        <v>45</v>
      </c>
      <c r="C734" s="142" t="s">
        <v>470</v>
      </c>
      <c r="D734" s="143">
        <v>5.84</v>
      </c>
      <c r="E734" s="144">
        <v>0.04</v>
      </c>
      <c r="F734" s="145">
        <v>38.857142857142897</v>
      </c>
      <c r="G734" s="145">
        <f t="shared" si="124"/>
        <v>5.8</v>
      </c>
      <c r="H734" s="146">
        <f t="shared" si="125"/>
        <v>5.88</v>
      </c>
      <c r="I734" s="147">
        <f>IFERROR(F734/SQRT(F734^2+U734), "X")</f>
        <v>6.8099630283182694E-2</v>
      </c>
      <c r="J734" s="148">
        <f>IFERROR(SQRT((1-I734^2)/U734), "X")</f>
        <v>1.7525640146407295E-3</v>
      </c>
      <c r="K734" s="148">
        <f t="shared" si="126"/>
        <v>570.59256703099493</v>
      </c>
      <c r="L734" s="149">
        <v>0</v>
      </c>
      <c r="M734" s="150">
        <v>1</v>
      </c>
      <c r="N734" s="149">
        <v>0</v>
      </c>
      <c r="O734" s="150">
        <v>0</v>
      </c>
      <c r="P734" s="150">
        <v>1</v>
      </c>
      <c r="Q734" s="150">
        <v>0</v>
      </c>
      <c r="R734" s="150">
        <v>0</v>
      </c>
      <c r="S734" s="149">
        <v>324084</v>
      </c>
      <c r="T734" s="150">
        <v>17</v>
      </c>
      <c r="U734" s="150">
        <f t="shared" si="127"/>
        <v>324066</v>
      </c>
      <c r="V734" s="150">
        <f>COUNTIF(B:B,B734)</f>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21"/>
        <v>0.77900000000000003</v>
      </c>
      <c r="AR734" s="156">
        <v>0.221</v>
      </c>
      <c r="AS734" s="169">
        <f t="shared" si="122"/>
        <v>0.78700000000000003</v>
      </c>
      <c r="AT734" s="156">
        <v>0.21299999999999999</v>
      </c>
      <c r="AU734">
        <v>0</v>
      </c>
      <c r="AV734" s="155">
        <v>1</v>
      </c>
      <c r="AW734" s="141">
        <f t="shared" si="123"/>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f>W734+X734+6</f>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34</v>
      </c>
      <c r="CU734" s="157"/>
      <c r="CZ734" s="33" t="s">
        <v>85</v>
      </c>
    </row>
    <row r="735" spans="1:104" x14ac:dyDescent="0.25">
      <c r="A735">
        <v>734</v>
      </c>
      <c r="B735">
        <v>46</v>
      </c>
      <c r="C735" s="24" t="s">
        <v>471</v>
      </c>
      <c r="D735" s="12">
        <v>8.5</v>
      </c>
      <c r="E735" s="13">
        <v>1.6</v>
      </c>
      <c r="F735" s="7">
        <f t="shared" ref="F735:F766" si="128">D735/E735</f>
        <v>5.3125</v>
      </c>
      <c r="G735" s="7">
        <f t="shared" si="124"/>
        <v>6.9</v>
      </c>
      <c r="H735" s="15">
        <f t="shared" si="125"/>
        <v>10.1</v>
      </c>
      <c r="I735" s="11">
        <f>IFERROR(F735/SQRT(F735^2+U735), "X")</f>
        <v>0.3708397595494462</v>
      </c>
      <c r="J735" s="32">
        <f>IFERROR(SQRT((1-I735^2)/U735), "X")</f>
        <v>6.9805131209307508E-2</v>
      </c>
      <c r="K735" s="32">
        <f t="shared" si="126"/>
        <v>14.325594446653865</v>
      </c>
      <c r="L735" s="8">
        <v>1</v>
      </c>
      <c r="M735" s="9">
        <v>0</v>
      </c>
      <c r="N735" s="8">
        <v>1</v>
      </c>
      <c r="O735" s="9">
        <v>0</v>
      </c>
      <c r="P735" s="9">
        <v>0</v>
      </c>
      <c r="Q735" s="9">
        <v>0</v>
      </c>
      <c r="R735" s="9">
        <v>0</v>
      </c>
      <c r="S735" s="8">
        <v>180</v>
      </c>
      <c r="T735" s="9">
        <v>2</v>
      </c>
      <c r="U735" s="9">
        <f t="shared" si="127"/>
        <v>177</v>
      </c>
      <c r="V735" s="9">
        <f>COUNTIF(B:B,B735)</f>
        <v>14</v>
      </c>
      <c r="W735" s="7">
        <v>7.8</v>
      </c>
      <c r="X735" s="7">
        <f>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29">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37</v>
      </c>
      <c r="CZ735" s="33" t="s">
        <v>85</v>
      </c>
    </row>
    <row r="736" spans="1:104" x14ac:dyDescent="0.25">
      <c r="A736">
        <v>735</v>
      </c>
      <c r="B736">
        <v>46</v>
      </c>
      <c r="C736" s="24" t="s">
        <v>471</v>
      </c>
      <c r="D736" s="12">
        <v>8.1</v>
      </c>
      <c r="E736" s="13">
        <v>1.7</v>
      </c>
      <c r="F736" s="7">
        <f t="shared" si="128"/>
        <v>4.7647058823529411</v>
      </c>
      <c r="G736" s="7">
        <f t="shared" si="124"/>
        <v>6.3999999999999995</v>
      </c>
      <c r="H736" s="15">
        <f t="shared" si="125"/>
        <v>9.7999999999999989</v>
      </c>
      <c r="I736" s="11">
        <f>IFERROR(F736/SQRT(F736^2+U736), "X")</f>
        <v>0.34323574598937379</v>
      </c>
      <c r="J736" s="32">
        <f>IFERROR(SQRT((1-I736^2)/U736), "X")</f>
        <v>7.2037131874313015E-2</v>
      </c>
      <c r="K736" s="32">
        <f t="shared" si="126"/>
        <v>13.881729796582585</v>
      </c>
      <c r="L736" s="8">
        <v>1</v>
      </c>
      <c r="M736" s="9">
        <v>0</v>
      </c>
      <c r="N736" s="8">
        <v>1</v>
      </c>
      <c r="O736" s="9">
        <v>0</v>
      </c>
      <c r="P736" s="9">
        <v>0</v>
      </c>
      <c r="Q736" s="9">
        <v>0</v>
      </c>
      <c r="R736" s="9">
        <v>0</v>
      </c>
      <c r="S736" s="8">
        <v>180</v>
      </c>
      <c r="T736" s="9">
        <v>9</v>
      </c>
      <c r="U736" s="9">
        <f t="shared" si="127"/>
        <v>170</v>
      </c>
      <c r="V736" s="9">
        <f>COUNTIF(B:B,B736)</f>
        <v>14</v>
      </c>
      <c r="W736" s="7">
        <v>7.8</v>
      </c>
      <c r="X736" s="7">
        <f>BL736-W736-7</f>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29"/>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37</v>
      </c>
      <c r="CZ736" s="33" t="s">
        <v>85</v>
      </c>
    </row>
    <row r="737" spans="1:104" x14ac:dyDescent="0.25">
      <c r="A737">
        <v>736</v>
      </c>
      <c r="B737">
        <v>46</v>
      </c>
      <c r="C737" s="24" t="s">
        <v>471</v>
      </c>
      <c r="D737" s="12">
        <v>7.3</v>
      </c>
      <c r="E737" s="13">
        <v>1.6</v>
      </c>
      <c r="F737" s="7">
        <f t="shared" si="128"/>
        <v>4.5625</v>
      </c>
      <c r="G737" s="7">
        <f t="shared" si="124"/>
        <v>5.6999999999999993</v>
      </c>
      <c r="H737" s="15">
        <f t="shared" si="125"/>
        <v>8.9</v>
      </c>
      <c r="I737" s="11">
        <f>IFERROR(F737/SQRT(F737^2+U737), "X")</f>
        <v>0.33115857421468636</v>
      </c>
      <c r="J737" s="32">
        <f>IFERROR(SQRT((1-I737^2)/U737), "X")</f>
        <v>7.2582701197739477E-2</v>
      </c>
      <c r="K737" s="32">
        <f t="shared" si="126"/>
        <v>13.777387497272478</v>
      </c>
      <c r="L737" s="8">
        <v>1</v>
      </c>
      <c r="M737" s="9">
        <v>0</v>
      </c>
      <c r="N737" s="8">
        <v>1</v>
      </c>
      <c r="O737" s="9">
        <v>0</v>
      </c>
      <c r="P737" s="9">
        <v>0</v>
      </c>
      <c r="Q737" s="9">
        <v>0</v>
      </c>
      <c r="R737" s="9">
        <v>0</v>
      </c>
      <c r="S737" s="8">
        <v>180</v>
      </c>
      <c r="T737" s="9">
        <v>10</v>
      </c>
      <c r="U737" s="9">
        <f t="shared" si="127"/>
        <v>169</v>
      </c>
      <c r="V737" s="9">
        <f>COUNTIF(B:B,B737)</f>
        <v>14</v>
      </c>
      <c r="W737" s="7">
        <v>7.8</v>
      </c>
      <c r="X737" s="7">
        <f>BL737-W737-7</f>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29"/>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37</v>
      </c>
      <c r="CZ737" s="33" t="s">
        <v>85</v>
      </c>
    </row>
    <row r="738" spans="1:104" x14ac:dyDescent="0.25">
      <c r="A738">
        <v>737</v>
      </c>
      <c r="B738">
        <v>46</v>
      </c>
      <c r="C738" s="24" t="s">
        <v>471</v>
      </c>
      <c r="D738" s="12">
        <v>7.4</v>
      </c>
      <c r="E738" s="13">
        <v>2</v>
      </c>
      <c r="F738" s="7">
        <f t="shared" si="128"/>
        <v>3.7</v>
      </c>
      <c r="G738" s="7">
        <f t="shared" si="124"/>
        <v>5.4</v>
      </c>
      <c r="H738" s="15">
        <f t="shared" si="125"/>
        <v>9.4</v>
      </c>
      <c r="I738" s="11">
        <f>IFERROR(F738/SQRT(F738^2+U738), "X")</f>
        <v>0.27374382805481862</v>
      </c>
      <c r="J738" s="32">
        <f>IFERROR(SQRT((1-I738^2)/U738), "X")</f>
        <v>7.3984818393194207E-2</v>
      </c>
      <c r="K738" s="32">
        <f t="shared" si="126"/>
        <v>13.516286472252652</v>
      </c>
      <c r="L738" s="8">
        <v>1</v>
      </c>
      <c r="M738" s="9">
        <v>0</v>
      </c>
      <c r="N738" s="8">
        <v>1</v>
      </c>
      <c r="O738" s="9">
        <v>0</v>
      </c>
      <c r="P738" s="9">
        <v>0</v>
      </c>
      <c r="Q738" s="9">
        <v>0</v>
      </c>
      <c r="R738" s="9">
        <v>0</v>
      </c>
      <c r="S738" s="8">
        <v>180</v>
      </c>
      <c r="T738" s="9">
        <v>10</v>
      </c>
      <c r="U738" s="9">
        <f t="shared" si="127"/>
        <v>169</v>
      </c>
      <c r="V738" s="9">
        <f>COUNTIF(B:B,B738)</f>
        <v>14</v>
      </c>
      <c r="W738" s="7">
        <v>7.8</v>
      </c>
      <c r="X738" s="7">
        <f>BL738-W738-7</f>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29"/>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37</v>
      </c>
      <c r="CZ738" s="33" t="s">
        <v>85</v>
      </c>
    </row>
    <row r="739" spans="1:104" x14ac:dyDescent="0.25">
      <c r="A739">
        <v>738</v>
      </c>
      <c r="B739">
        <v>46</v>
      </c>
      <c r="C739" s="24" t="s">
        <v>471</v>
      </c>
      <c r="D739" s="12">
        <v>10.199999999999999</v>
      </c>
      <c r="E739" s="13">
        <v>0.8</v>
      </c>
      <c r="F739" s="7">
        <f t="shared" si="128"/>
        <v>12.749999999999998</v>
      </c>
      <c r="G739" s="7">
        <f t="shared" si="124"/>
        <v>9.3999999999999986</v>
      </c>
      <c r="H739" s="15">
        <f t="shared" si="125"/>
        <v>11</v>
      </c>
      <c r="I739" s="11">
        <f>IFERROR(F739/SQRT(F739^2+U739), "X")</f>
        <v>0.32484076433121012</v>
      </c>
      <c r="J739" s="32">
        <f>IFERROR(SQRT((1-I739^2)/U739), "X")</f>
        <v>2.5477707006369425E-2</v>
      </c>
      <c r="K739" s="32">
        <f t="shared" si="126"/>
        <v>39.25</v>
      </c>
      <c r="L739" s="8">
        <v>1</v>
      </c>
      <c r="M739" s="9">
        <v>0</v>
      </c>
      <c r="N739" s="8">
        <v>1</v>
      </c>
      <c r="O739" s="9">
        <v>0</v>
      </c>
      <c r="P739" s="9">
        <v>0</v>
      </c>
      <c r="Q739" s="9">
        <v>0</v>
      </c>
      <c r="R739" s="9">
        <v>0</v>
      </c>
      <c r="S739" s="8">
        <v>1381</v>
      </c>
      <c r="T739" s="9">
        <v>2</v>
      </c>
      <c r="U739" s="9">
        <f t="shared" si="127"/>
        <v>1378</v>
      </c>
      <c r="V739" s="9">
        <f>COUNTIF(B:B,B739)</f>
        <v>14</v>
      </c>
      <c r="W739" s="7">
        <v>8.75</v>
      </c>
      <c r="X739" s="7">
        <f>BL739-W739-7</f>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29"/>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37</v>
      </c>
      <c r="CZ739" s="33" t="s">
        <v>85</v>
      </c>
    </row>
    <row r="740" spans="1:104" x14ac:dyDescent="0.25">
      <c r="A740">
        <v>739</v>
      </c>
      <c r="B740">
        <v>46</v>
      </c>
      <c r="C740" s="24" t="s">
        <v>471</v>
      </c>
      <c r="D740" s="12">
        <v>9.3000000000000007</v>
      </c>
      <c r="E740" s="13">
        <v>0.8</v>
      </c>
      <c r="F740" s="7">
        <f t="shared" si="128"/>
        <v>11.625</v>
      </c>
      <c r="G740" s="7">
        <f t="shared" si="124"/>
        <v>8.5</v>
      </c>
      <c r="H740" s="15">
        <f t="shared" si="125"/>
        <v>10.100000000000001</v>
      </c>
      <c r="I740" s="11">
        <f>IFERROR(F740/SQRT(F740^2+U740), "X")</f>
        <v>0.29954370702335192</v>
      </c>
      <c r="J740" s="32">
        <f>IFERROR(SQRT((1-I740^2)/U740), "X")</f>
        <v>2.5767200604159306E-2</v>
      </c>
      <c r="K740" s="32">
        <f t="shared" si="126"/>
        <v>38.80902762244888</v>
      </c>
      <c r="L740" s="8">
        <v>1</v>
      </c>
      <c r="M740" s="9">
        <v>0</v>
      </c>
      <c r="N740" s="8">
        <v>1</v>
      </c>
      <c r="O740" s="9">
        <v>0</v>
      </c>
      <c r="P740" s="9">
        <v>0</v>
      </c>
      <c r="Q740" s="9">
        <v>0</v>
      </c>
      <c r="R740" s="9">
        <v>0</v>
      </c>
      <c r="S740" s="8">
        <v>1381</v>
      </c>
      <c r="T740" s="9">
        <v>9</v>
      </c>
      <c r="U740" s="9">
        <f t="shared" si="127"/>
        <v>1371</v>
      </c>
      <c r="V740" s="9">
        <f>COUNTIF(B:B,B740)</f>
        <v>14</v>
      </c>
      <c r="W740" s="7">
        <v>8.75</v>
      </c>
      <c r="X740" s="7">
        <f>BL740-W740-7</f>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29"/>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37</v>
      </c>
      <c r="CZ740" s="33" t="s">
        <v>85</v>
      </c>
    </row>
    <row r="741" spans="1:104" x14ac:dyDescent="0.25">
      <c r="A741">
        <v>740</v>
      </c>
      <c r="B741">
        <v>46</v>
      </c>
      <c r="C741" s="24" t="s">
        <v>471</v>
      </c>
      <c r="D741" s="12">
        <v>9.1</v>
      </c>
      <c r="E741" s="13">
        <v>0.9</v>
      </c>
      <c r="F741" s="7">
        <f t="shared" si="128"/>
        <v>10.111111111111111</v>
      </c>
      <c r="G741" s="7">
        <f t="shared" si="124"/>
        <v>8.1999999999999993</v>
      </c>
      <c r="H741" s="15">
        <f t="shared" si="125"/>
        <v>10</v>
      </c>
      <c r="I741" s="11">
        <f>IFERROR(F741/SQRT(F741^2+U741), "X")</f>
        <v>0.26351805571440351</v>
      </c>
      <c r="J741" s="32">
        <f>IFERROR(SQRT((1-I741^2)/U741), "X")</f>
        <v>2.6062225290435514E-2</v>
      </c>
      <c r="K741" s="32">
        <f t="shared" si="126"/>
        <v>38.369708989008956</v>
      </c>
      <c r="L741" s="8">
        <v>1</v>
      </c>
      <c r="M741" s="9">
        <v>0</v>
      </c>
      <c r="N741" s="8">
        <v>1</v>
      </c>
      <c r="O741" s="9">
        <v>0</v>
      </c>
      <c r="P741" s="9">
        <v>0</v>
      </c>
      <c r="Q741" s="9">
        <v>0</v>
      </c>
      <c r="R741" s="9">
        <v>0</v>
      </c>
      <c r="S741" s="8">
        <v>1381</v>
      </c>
      <c r="T741" s="9">
        <v>10</v>
      </c>
      <c r="U741" s="9">
        <f t="shared" si="127"/>
        <v>1370</v>
      </c>
      <c r="V741" s="9">
        <f>COUNTIF(B:B,B741)</f>
        <v>14</v>
      </c>
      <c r="W741" s="7">
        <v>8.75</v>
      </c>
      <c r="X741" s="7">
        <f>BL741-W741-7</f>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29"/>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37</v>
      </c>
      <c r="CZ741" s="33" t="s">
        <v>85</v>
      </c>
    </row>
    <row r="742" spans="1:104" x14ac:dyDescent="0.25">
      <c r="A742">
        <v>741</v>
      </c>
      <c r="B742">
        <v>46</v>
      </c>
      <c r="C742" s="24" t="s">
        <v>471</v>
      </c>
      <c r="D742" s="12">
        <v>9</v>
      </c>
      <c r="E742" s="13">
        <v>0.8</v>
      </c>
      <c r="F742" s="7">
        <f t="shared" si="128"/>
        <v>11.25</v>
      </c>
      <c r="G742" s="7">
        <f t="shared" si="124"/>
        <v>8.1999999999999993</v>
      </c>
      <c r="H742" s="15">
        <f t="shared" si="125"/>
        <v>9.8000000000000007</v>
      </c>
      <c r="I742" s="11">
        <f>IFERROR(F742/SQRT(F742^2+U742), "X")</f>
        <v>0.29080715862584822</v>
      </c>
      <c r="J742" s="32">
        <f>IFERROR(SQRT((1-I742^2)/U742), "X")</f>
        <v>2.5849525211186511E-2</v>
      </c>
      <c r="K742" s="32">
        <f t="shared" si="126"/>
        <v>38.685430073866307</v>
      </c>
      <c r="L742" s="8">
        <v>1</v>
      </c>
      <c r="M742" s="9">
        <v>0</v>
      </c>
      <c r="N742" s="8">
        <v>1</v>
      </c>
      <c r="O742" s="9">
        <v>0</v>
      </c>
      <c r="P742" s="9">
        <v>0</v>
      </c>
      <c r="Q742" s="9">
        <v>0</v>
      </c>
      <c r="R742" s="9">
        <v>0</v>
      </c>
      <c r="S742" s="8">
        <v>1381</v>
      </c>
      <c r="T742" s="9">
        <v>10</v>
      </c>
      <c r="U742" s="9">
        <f t="shared" si="127"/>
        <v>1370</v>
      </c>
      <c r="V742" s="9">
        <f>COUNTIF(B:B,B742)</f>
        <v>14</v>
      </c>
      <c r="W742" s="7">
        <v>8.75</v>
      </c>
      <c r="X742" s="7">
        <f>BL742-W742-7</f>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29"/>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37</v>
      </c>
      <c r="CZ742" s="33" t="s">
        <v>85</v>
      </c>
    </row>
    <row r="743" spans="1:104" x14ac:dyDescent="0.25">
      <c r="A743">
        <v>742</v>
      </c>
      <c r="B743">
        <v>46</v>
      </c>
      <c r="C743" s="24" t="s">
        <v>471</v>
      </c>
      <c r="D743" s="12">
        <v>6.4</v>
      </c>
      <c r="E743" s="13">
        <v>1.5</v>
      </c>
      <c r="F743" s="7">
        <f t="shared" si="128"/>
        <v>4.2666666666666666</v>
      </c>
      <c r="G743" s="7">
        <f t="shared" si="124"/>
        <v>4.9000000000000004</v>
      </c>
      <c r="H743" s="15">
        <f t="shared" si="125"/>
        <v>7.9</v>
      </c>
      <c r="I743" s="11">
        <f>IFERROR(F743/SQRT(F743^2+U743), "X")</f>
        <v>0.2388109576210887</v>
      </c>
      <c r="J743" s="32">
        <f>IFERROR(SQRT((1-I743^2)/U743), "X")</f>
        <v>5.5971318192442665E-2</v>
      </c>
      <c r="K743" s="32">
        <f t="shared" si="126"/>
        <v>17.866293528441886</v>
      </c>
      <c r="L743" s="8">
        <v>1</v>
      </c>
      <c r="M743" s="9">
        <v>0</v>
      </c>
      <c r="N743" s="8">
        <v>1</v>
      </c>
      <c r="O743" s="9">
        <v>0</v>
      </c>
      <c r="P743" s="9">
        <v>0</v>
      </c>
      <c r="Q743" s="9">
        <v>0</v>
      </c>
      <c r="R743" s="9">
        <v>0</v>
      </c>
      <c r="S743" s="8">
        <v>304</v>
      </c>
      <c r="T743" s="9">
        <v>2</v>
      </c>
      <c r="U743" s="9">
        <f t="shared" si="127"/>
        <v>301</v>
      </c>
      <c r="V743" s="9">
        <f>COUNTIF(B:B,B743)</f>
        <v>14</v>
      </c>
      <c r="W743" s="7">
        <v>7.8</v>
      </c>
      <c r="X743" s="7">
        <f>BL743-W743-7</f>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29"/>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37</v>
      </c>
      <c r="CZ743" s="33" t="s">
        <v>85</v>
      </c>
    </row>
    <row r="744" spans="1:104" x14ac:dyDescent="0.25">
      <c r="A744">
        <v>743</v>
      </c>
      <c r="B744">
        <v>46</v>
      </c>
      <c r="C744" s="24" t="s">
        <v>471</v>
      </c>
      <c r="D744" s="12">
        <v>5.9</v>
      </c>
      <c r="E744" s="13">
        <v>1.6</v>
      </c>
      <c r="F744" s="7">
        <f t="shared" si="128"/>
        <v>3.6875</v>
      </c>
      <c r="G744" s="7">
        <f t="shared" si="124"/>
        <v>4.3000000000000007</v>
      </c>
      <c r="H744" s="15">
        <f t="shared" si="125"/>
        <v>7.5</v>
      </c>
      <c r="I744" s="11">
        <f>IFERROR(F744/SQRT(F744^2+U744), "X")</f>
        <v>0.21059478558883832</v>
      </c>
      <c r="J744" s="32">
        <f>IFERROR(SQRT((1-I744^2)/U744), "X")</f>
        <v>5.7110450329176492E-2</v>
      </c>
      <c r="K744" s="32">
        <f t="shared" si="126"/>
        <v>17.509930218307552</v>
      </c>
      <c r="L744" s="8">
        <v>1</v>
      </c>
      <c r="M744" s="9">
        <v>0</v>
      </c>
      <c r="N744" s="8">
        <v>1</v>
      </c>
      <c r="O744" s="9">
        <v>0</v>
      </c>
      <c r="P744" s="9">
        <v>0</v>
      </c>
      <c r="Q744" s="9">
        <v>0</v>
      </c>
      <c r="R744" s="9">
        <v>0</v>
      </c>
      <c r="S744" s="8">
        <v>304</v>
      </c>
      <c r="T744" s="9">
        <v>10</v>
      </c>
      <c r="U744" s="9">
        <f t="shared" si="127"/>
        <v>293</v>
      </c>
      <c r="V744" s="9">
        <f>COUNTIF(B:B,B744)</f>
        <v>14</v>
      </c>
      <c r="W744" s="7">
        <v>7.8</v>
      </c>
      <c r="X744" s="7">
        <f>BL744-W744-7</f>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29"/>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37</v>
      </c>
      <c r="CZ744" s="33" t="s">
        <v>85</v>
      </c>
    </row>
    <row r="745" spans="1:104" x14ac:dyDescent="0.25">
      <c r="A745">
        <v>744</v>
      </c>
      <c r="B745">
        <v>46</v>
      </c>
      <c r="C745" s="24" t="s">
        <v>471</v>
      </c>
      <c r="D745" s="12">
        <v>3.4</v>
      </c>
      <c r="E745" s="13">
        <v>1.5</v>
      </c>
      <c r="F745" s="7">
        <f t="shared" si="128"/>
        <v>2.2666666666666666</v>
      </c>
      <c r="G745" s="7">
        <f t="shared" si="124"/>
        <v>1.9</v>
      </c>
      <c r="H745" s="15">
        <f t="shared" si="125"/>
        <v>4.9000000000000004</v>
      </c>
      <c r="I745" s="11">
        <f>IFERROR(F745/SQRT(F745^2+U745), "X")</f>
        <v>0.13127413127413129</v>
      </c>
      <c r="J745" s="32">
        <f>IFERROR(SQRT((1-I745^2)/U745), "X")</f>
        <v>5.7915057915057917E-2</v>
      </c>
      <c r="K745" s="32">
        <f t="shared" si="126"/>
        <v>17.266666666666666</v>
      </c>
      <c r="L745" s="8">
        <v>1</v>
      </c>
      <c r="M745" s="9">
        <v>0</v>
      </c>
      <c r="N745" s="8">
        <v>1</v>
      </c>
      <c r="O745" s="9">
        <v>0</v>
      </c>
      <c r="P745" s="9">
        <v>0</v>
      </c>
      <c r="Q745" s="9">
        <v>0</v>
      </c>
      <c r="R745" s="9">
        <v>0</v>
      </c>
      <c r="S745" s="8">
        <v>304</v>
      </c>
      <c r="T745" s="9">
        <v>10</v>
      </c>
      <c r="U745" s="9">
        <f t="shared" si="127"/>
        <v>293</v>
      </c>
      <c r="V745" s="9">
        <f>COUNTIF(B:B,B745)</f>
        <v>14</v>
      </c>
      <c r="W745" s="7">
        <v>7.8</v>
      </c>
      <c r="X745" s="7">
        <f>BL745-W745-7</f>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29"/>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37</v>
      </c>
      <c r="CZ745" s="33" t="s">
        <v>85</v>
      </c>
    </row>
    <row r="746" spans="1:104" x14ac:dyDescent="0.25">
      <c r="A746">
        <v>745</v>
      </c>
      <c r="B746">
        <v>46</v>
      </c>
      <c r="C746" s="24" t="s">
        <v>471</v>
      </c>
      <c r="D746" s="12">
        <v>5.7</v>
      </c>
      <c r="E746" s="13">
        <v>0.9</v>
      </c>
      <c r="F746" s="7">
        <f t="shared" si="128"/>
        <v>6.333333333333333</v>
      </c>
      <c r="G746" s="7">
        <f t="shared" si="124"/>
        <v>4.8</v>
      </c>
      <c r="H746" s="15">
        <f t="shared" si="125"/>
        <v>6.6000000000000005</v>
      </c>
      <c r="I746" s="11">
        <f>IFERROR(F746/SQRT(F746^2+U746), "X")</f>
        <v>0.14776263744368376</v>
      </c>
      <c r="J746" s="32">
        <f>IFERROR(SQRT((1-I746^2)/U746), "X")</f>
        <v>2.3330942754265858E-2</v>
      </c>
      <c r="K746" s="32">
        <f t="shared" si="126"/>
        <v>42.861534166559075</v>
      </c>
      <c r="L746" s="8">
        <v>1</v>
      </c>
      <c r="M746" s="9">
        <v>0</v>
      </c>
      <c r="N746" s="8">
        <v>1</v>
      </c>
      <c r="O746" s="9">
        <v>0</v>
      </c>
      <c r="P746" s="9">
        <v>0</v>
      </c>
      <c r="Q746" s="9">
        <v>0</v>
      </c>
      <c r="R746" s="9">
        <v>0</v>
      </c>
      <c r="S746" s="8">
        <v>1800</v>
      </c>
      <c r="T746" s="9">
        <v>2</v>
      </c>
      <c r="U746" s="9">
        <f t="shared" si="127"/>
        <v>1797</v>
      </c>
      <c r="V746" s="9">
        <f>COUNTIF(B:B,B746)</f>
        <v>14</v>
      </c>
      <c r="W746" s="7">
        <v>8.75</v>
      </c>
      <c r="X746" s="7">
        <f>BL746-W746-7</f>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29"/>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37</v>
      </c>
      <c r="CZ746" s="33" t="s">
        <v>85</v>
      </c>
    </row>
    <row r="747" spans="1:104" x14ac:dyDescent="0.25">
      <c r="A747">
        <v>746</v>
      </c>
      <c r="B747">
        <v>46</v>
      </c>
      <c r="C747" s="24" t="s">
        <v>471</v>
      </c>
      <c r="D747" s="12">
        <v>5.7</v>
      </c>
      <c r="E747" s="13">
        <v>0.7</v>
      </c>
      <c r="F747" s="7">
        <f t="shared" si="128"/>
        <v>8.1428571428571441</v>
      </c>
      <c r="G747" s="7">
        <f t="shared" si="124"/>
        <v>5</v>
      </c>
      <c r="H747" s="15">
        <f t="shared" si="125"/>
        <v>6.4</v>
      </c>
      <c r="I747" s="11">
        <f>IFERROR(F747/SQRT(F747^2+U747), "X")</f>
        <v>0.18904666781928181</v>
      </c>
      <c r="J747" s="32">
        <f>IFERROR(SQRT((1-I747^2)/U747), "X")</f>
        <v>2.3216257451490741E-2</v>
      </c>
      <c r="K747" s="32">
        <f t="shared" si="126"/>
        <v>43.073264590102525</v>
      </c>
      <c r="L747" s="8">
        <v>1</v>
      </c>
      <c r="M747" s="9">
        <v>0</v>
      </c>
      <c r="N747" s="8">
        <v>1</v>
      </c>
      <c r="O747" s="9">
        <v>0</v>
      </c>
      <c r="P747" s="9">
        <v>0</v>
      </c>
      <c r="Q747" s="9">
        <v>0</v>
      </c>
      <c r="R747" s="9">
        <v>0</v>
      </c>
      <c r="S747" s="8">
        <v>1800</v>
      </c>
      <c r="T747" s="9">
        <v>10</v>
      </c>
      <c r="U747" s="9">
        <f t="shared" si="127"/>
        <v>1789</v>
      </c>
      <c r="V747" s="9">
        <f>COUNTIF(B:B,B747)</f>
        <v>14</v>
      </c>
      <c r="W747" s="7">
        <v>8.75</v>
      </c>
      <c r="X747" s="7">
        <f>BL747-W747-7</f>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29"/>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37</v>
      </c>
      <c r="CZ747" s="33" t="s">
        <v>85</v>
      </c>
    </row>
    <row r="748" spans="1:104" s="141" customFormat="1" x14ac:dyDescent="0.25">
      <c r="A748" s="141">
        <v>747</v>
      </c>
      <c r="B748" s="141">
        <v>46</v>
      </c>
      <c r="C748" s="142" t="s">
        <v>471</v>
      </c>
      <c r="D748" s="143">
        <v>4.3</v>
      </c>
      <c r="E748" s="144">
        <v>0.8</v>
      </c>
      <c r="F748" s="145">
        <f t="shared" si="128"/>
        <v>5.3749999999999991</v>
      </c>
      <c r="G748" s="145">
        <f t="shared" si="124"/>
        <v>3.5</v>
      </c>
      <c r="H748" s="146">
        <f t="shared" si="125"/>
        <v>5.0999999999999996</v>
      </c>
      <c r="I748" s="147">
        <f>IFERROR(F748/SQRT(F748^2+U748), "X")</f>
        <v>0.12606501899983297</v>
      </c>
      <c r="J748" s="148">
        <f>IFERROR(SQRT((1-I748^2)/U748), "X")</f>
        <v>2.3453957023224743E-2</v>
      </c>
      <c r="K748" s="148">
        <f t="shared" si="126"/>
        <v>42.636728591673162</v>
      </c>
      <c r="L748" s="149">
        <v>1</v>
      </c>
      <c r="M748" s="150">
        <v>0</v>
      </c>
      <c r="N748" s="149">
        <v>1</v>
      </c>
      <c r="O748" s="150">
        <v>0</v>
      </c>
      <c r="P748" s="150">
        <v>0</v>
      </c>
      <c r="Q748" s="150">
        <v>0</v>
      </c>
      <c r="R748" s="150">
        <v>0</v>
      </c>
      <c r="S748" s="149">
        <v>1800</v>
      </c>
      <c r="T748" s="150">
        <v>10</v>
      </c>
      <c r="U748" s="150">
        <f t="shared" si="127"/>
        <v>1789</v>
      </c>
      <c r="V748" s="150">
        <f>COUNTIF(B:B,B748)</f>
        <v>14</v>
      </c>
      <c r="W748" s="145">
        <v>8.75</v>
      </c>
      <c r="X748" s="145">
        <f>BL748-W748-7</f>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29"/>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37</v>
      </c>
      <c r="CU748" s="157"/>
      <c r="CZ748" s="33" t="s">
        <v>85</v>
      </c>
    </row>
    <row r="749" spans="1:104" x14ac:dyDescent="0.25">
      <c r="A749">
        <v>748</v>
      </c>
      <c r="B749">
        <v>47</v>
      </c>
      <c r="C749" s="24" t="s">
        <v>473</v>
      </c>
      <c r="D749" s="12">
        <v>18.399999999999999</v>
      </c>
      <c r="E749" s="13">
        <v>0.4</v>
      </c>
      <c r="F749" s="7">
        <f t="shared" si="128"/>
        <v>45.999999999999993</v>
      </c>
      <c r="G749" s="7">
        <f t="shared" si="124"/>
        <v>18</v>
      </c>
      <c r="H749" s="15">
        <f t="shared" si="125"/>
        <v>18.799999999999997</v>
      </c>
      <c r="I749" s="11">
        <f>IFERROR(F749/SQRT(F749^2+U749), "X")</f>
        <v>0.56442779993810444</v>
      </c>
      <c r="J749" s="32">
        <f>IFERROR(SQRT((1-I749^2)/U749), "X")</f>
        <v>1.2270169563871839E-2</v>
      </c>
      <c r="K749" s="32">
        <f t="shared" si="126"/>
        <v>81.498466243236749</v>
      </c>
      <c r="L749" s="8">
        <v>0</v>
      </c>
      <c r="M749" s="9">
        <v>1</v>
      </c>
      <c r="N749" s="8">
        <v>0</v>
      </c>
      <c r="O749" s="9">
        <v>0</v>
      </c>
      <c r="P749" s="9">
        <v>1</v>
      </c>
      <c r="Q749" s="9">
        <v>0</v>
      </c>
      <c r="R749" s="9">
        <v>0</v>
      </c>
      <c r="S749" s="8">
        <v>4530</v>
      </c>
      <c r="T749" s="9">
        <v>3</v>
      </c>
      <c r="U749" s="9">
        <f t="shared" si="127"/>
        <v>4526</v>
      </c>
      <c r="V749" s="9">
        <f>COUNTIF(B:B,B749)</f>
        <v>9</v>
      </c>
      <c r="W749" s="7">
        <f t="shared" ref="W749:W757" si="130">(0*AK749+9*AL749+15*AM749+18*AN749)</f>
        <v>10.29</v>
      </c>
      <c r="X749" s="7">
        <f>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31">1-AR749</f>
        <v>0.61</v>
      </c>
      <c r="AR749" s="39">
        <v>0.39</v>
      </c>
      <c r="AS749" s="38">
        <f t="shared" ref="AS749:AS757" si="132">1-AT749</f>
        <v>0.78800000000000003</v>
      </c>
      <c r="AT749" s="39">
        <v>0.21199999999999999</v>
      </c>
      <c r="AU749">
        <v>0</v>
      </c>
      <c r="AV749" s="17">
        <v>1</v>
      </c>
      <c r="AW749">
        <v>0.36820000000000003</v>
      </c>
      <c r="AX749" s="17">
        <f t="shared" ref="AX749:AX757" si="133">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0.29799999999999999</v>
      </c>
      <c r="CQ749">
        <v>1</v>
      </c>
      <c r="CR749">
        <v>1</v>
      </c>
      <c r="CS749">
        <v>0</v>
      </c>
      <c r="CT749">
        <v>41</v>
      </c>
      <c r="CZ749" s="33" t="s">
        <v>85</v>
      </c>
    </row>
    <row r="750" spans="1:104" x14ac:dyDescent="0.25">
      <c r="A750">
        <v>749</v>
      </c>
      <c r="B750">
        <v>47</v>
      </c>
      <c r="C750" s="24" t="s">
        <v>473</v>
      </c>
      <c r="D750" s="12">
        <v>16</v>
      </c>
      <c r="E750" s="13">
        <v>0.4</v>
      </c>
      <c r="F750" s="7">
        <f t="shared" si="128"/>
        <v>40</v>
      </c>
      <c r="G750" s="7">
        <f t="shared" si="124"/>
        <v>15.6</v>
      </c>
      <c r="H750" s="15">
        <f t="shared" si="125"/>
        <v>16.399999999999999</v>
      </c>
      <c r="I750" s="11">
        <f>IFERROR(F750/SQRT(F750^2+U750), "X")</f>
        <v>0.36366641995444088</v>
      </c>
      <c r="J750" s="32">
        <f>IFERROR(SQRT((1-I750^2)/U750), "X")</f>
        <v>9.0916604988610216E-3</v>
      </c>
      <c r="K750" s="32">
        <f t="shared" si="126"/>
        <v>109.99090871522064</v>
      </c>
      <c r="L750" s="8">
        <v>0</v>
      </c>
      <c r="M750" s="9">
        <v>1</v>
      </c>
      <c r="N750" s="8">
        <v>0</v>
      </c>
      <c r="O750" s="9">
        <v>0</v>
      </c>
      <c r="P750" s="9">
        <v>1</v>
      </c>
      <c r="Q750" s="9">
        <v>0</v>
      </c>
      <c r="R750" s="9">
        <v>0</v>
      </c>
      <c r="S750" s="8">
        <v>10502</v>
      </c>
      <c r="T750" s="9">
        <v>3</v>
      </c>
      <c r="U750" s="9">
        <f t="shared" si="127"/>
        <v>10498</v>
      </c>
      <c r="V750" s="9">
        <f>COUNTIF(B:B,B750)</f>
        <v>9</v>
      </c>
      <c r="W750" s="7">
        <f t="shared" si="130"/>
        <v>10.079999999999998</v>
      </c>
      <c r="X750" s="7">
        <f>BL750-W750-6</f>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31"/>
        <v>0.62</v>
      </c>
      <c r="AR750" s="39">
        <v>0.38</v>
      </c>
      <c r="AS750" s="38">
        <f t="shared" si="132"/>
        <v>0.80259999999999998</v>
      </c>
      <c r="AT750" s="39">
        <v>0.19739999999999999</v>
      </c>
      <c r="AU750">
        <v>0</v>
      </c>
      <c r="AV750" s="17">
        <v>1</v>
      </c>
      <c r="AW750">
        <v>0.39300000000000002</v>
      </c>
      <c r="AX750" s="17">
        <f t="shared" si="133"/>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0.29799999999999999</v>
      </c>
      <c r="CQ750">
        <v>1</v>
      </c>
      <c r="CR750">
        <v>1</v>
      </c>
      <c r="CS750">
        <v>0</v>
      </c>
      <c r="CT750">
        <v>41</v>
      </c>
      <c r="CZ750" s="33" t="s">
        <v>85</v>
      </c>
    </row>
    <row r="751" spans="1:104" x14ac:dyDescent="0.25">
      <c r="A751">
        <v>750</v>
      </c>
      <c r="B751">
        <v>47</v>
      </c>
      <c r="C751" s="24" t="s">
        <v>473</v>
      </c>
      <c r="D751" s="12">
        <v>16.399999999999999</v>
      </c>
      <c r="E751" s="13">
        <v>0.4</v>
      </c>
      <c r="F751" s="7">
        <f t="shared" si="128"/>
        <v>40.999999999999993</v>
      </c>
      <c r="G751" s="7">
        <f t="shared" si="124"/>
        <v>15.999999999999998</v>
      </c>
      <c r="H751" s="15">
        <f t="shared" si="125"/>
        <v>16.799999999999997</v>
      </c>
      <c r="I751" s="11">
        <f>IFERROR(F751/SQRT(F751^2+U751), "X")</f>
        <v>0.32424493852851566</v>
      </c>
      <c r="J751" s="32">
        <f>IFERROR(SQRT((1-I751^2)/U751), "X")</f>
        <v>7.9084131348418473E-3</v>
      </c>
      <c r="K751" s="32">
        <f t="shared" si="126"/>
        <v>126.44761761298628</v>
      </c>
      <c r="L751" s="8">
        <v>0</v>
      </c>
      <c r="M751" s="9">
        <v>1</v>
      </c>
      <c r="N751" s="8">
        <v>0</v>
      </c>
      <c r="O751" s="9">
        <v>0</v>
      </c>
      <c r="P751" s="9">
        <v>1</v>
      </c>
      <c r="Q751" s="9">
        <v>0</v>
      </c>
      <c r="R751" s="9">
        <v>0</v>
      </c>
      <c r="S751" s="8">
        <v>14312</v>
      </c>
      <c r="T751" s="9">
        <v>3</v>
      </c>
      <c r="U751" s="9">
        <f t="shared" si="127"/>
        <v>14308</v>
      </c>
      <c r="V751" s="9">
        <f>COUNTIF(B:B,B751)</f>
        <v>9</v>
      </c>
      <c r="W751" s="7">
        <f t="shared" si="130"/>
        <v>11.01</v>
      </c>
      <c r="X751" s="7">
        <f>BL751-W751-6</f>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31"/>
        <v>0.59000000000000008</v>
      </c>
      <c r="AR751" s="39">
        <v>0.41</v>
      </c>
      <c r="AS751" s="38">
        <f t="shared" si="132"/>
        <v>0.79889999999999994</v>
      </c>
      <c r="AT751" s="39">
        <v>0.2011</v>
      </c>
      <c r="AU751">
        <v>0</v>
      </c>
      <c r="AV751" s="17">
        <v>1</v>
      </c>
      <c r="AW751">
        <v>0.1943</v>
      </c>
      <c r="AX751" s="17">
        <f t="shared" si="133"/>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0.29799999999999999</v>
      </c>
      <c r="CQ751">
        <v>1</v>
      </c>
      <c r="CR751">
        <v>1</v>
      </c>
      <c r="CS751">
        <v>0</v>
      </c>
      <c r="CT751">
        <v>41</v>
      </c>
      <c r="CZ751" s="33" t="s">
        <v>85</v>
      </c>
    </row>
    <row r="752" spans="1:104" x14ac:dyDescent="0.25">
      <c r="A752">
        <v>751</v>
      </c>
      <c r="B752">
        <v>47</v>
      </c>
      <c r="C752" s="24" t="s">
        <v>473</v>
      </c>
      <c r="D752" s="12">
        <v>9.6</v>
      </c>
      <c r="E752" s="13">
        <v>0.4</v>
      </c>
      <c r="F752" s="7">
        <f t="shared" si="128"/>
        <v>23.999999999999996</v>
      </c>
      <c r="G752" s="7">
        <f t="shared" si="124"/>
        <v>9.1999999999999993</v>
      </c>
      <c r="H752" s="15">
        <f t="shared" si="125"/>
        <v>10</v>
      </c>
      <c r="I752" s="11">
        <f>IFERROR(F752/SQRT(F752^2+U752), "X")</f>
        <v>0.26153475390982339</v>
      </c>
      <c r="J752" s="32">
        <f>IFERROR(SQRT((1-I752^2)/U752), "X")</f>
        <v>1.0897281412909309E-2</v>
      </c>
      <c r="K752" s="32">
        <f t="shared" si="126"/>
        <v>91.766006778109286</v>
      </c>
      <c r="L752" s="8">
        <v>0</v>
      </c>
      <c r="M752" s="9">
        <v>1</v>
      </c>
      <c r="N752" s="8">
        <v>0</v>
      </c>
      <c r="O752" s="9">
        <v>0</v>
      </c>
      <c r="P752" s="9">
        <v>1</v>
      </c>
      <c r="Q752" s="9">
        <v>0</v>
      </c>
      <c r="R752" s="9">
        <v>0</v>
      </c>
      <c r="S752" s="8">
        <v>7860</v>
      </c>
      <c r="T752" s="9">
        <v>14</v>
      </c>
      <c r="U752" s="9">
        <f t="shared" si="127"/>
        <v>7845</v>
      </c>
      <c r="V752" s="9">
        <f>COUNTIF(B:B,B752)</f>
        <v>9</v>
      </c>
      <c r="W752" s="7">
        <f t="shared" si="130"/>
        <v>10.29</v>
      </c>
      <c r="X752" s="7">
        <f>BL752-W752-6</f>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31"/>
        <v>0.61</v>
      </c>
      <c r="AR752" s="39">
        <v>0.39</v>
      </c>
      <c r="AS752" s="38">
        <f t="shared" si="132"/>
        <v>0.78800000000000003</v>
      </c>
      <c r="AT752" s="39">
        <v>0.21199999999999999</v>
      </c>
      <c r="AU752">
        <v>0</v>
      </c>
      <c r="AV752" s="17">
        <v>1</v>
      </c>
      <c r="AW752">
        <v>0.36820000000000003</v>
      </c>
      <c r="AX752" s="17">
        <f t="shared" si="133"/>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0.29799999999999999</v>
      </c>
      <c r="CQ752">
        <v>1</v>
      </c>
      <c r="CR752">
        <v>1</v>
      </c>
      <c r="CS752">
        <v>0</v>
      </c>
      <c r="CT752">
        <v>41</v>
      </c>
      <c r="CZ752" s="33" t="s">
        <v>85</v>
      </c>
    </row>
    <row r="753" spans="1:104" x14ac:dyDescent="0.25">
      <c r="A753">
        <v>752</v>
      </c>
      <c r="B753">
        <v>47</v>
      </c>
      <c r="C753" s="24" t="s">
        <v>473</v>
      </c>
      <c r="D753" s="12">
        <v>8.9</v>
      </c>
      <c r="E753" s="13">
        <v>0.4</v>
      </c>
      <c r="F753" s="7">
        <f t="shared" si="128"/>
        <v>22.25</v>
      </c>
      <c r="G753" s="7">
        <f t="shared" si="124"/>
        <v>8.5</v>
      </c>
      <c r="H753" s="15">
        <f t="shared" si="125"/>
        <v>9.3000000000000007</v>
      </c>
      <c r="I753" s="11">
        <f>IFERROR(F753/SQRT(F753^2+U753), "X")</f>
        <v>0.21231860878491449</v>
      </c>
      <c r="J753" s="32">
        <f>IFERROR(SQRT((1-I753^2)/U753), "X")</f>
        <v>9.5424093835916619E-3</v>
      </c>
      <c r="K753" s="32">
        <f t="shared" si="126"/>
        <v>104.79533625119011</v>
      </c>
      <c r="L753" s="8">
        <v>0</v>
      </c>
      <c r="M753" s="9">
        <v>1</v>
      </c>
      <c r="N753" s="8">
        <v>0</v>
      </c>
      <c r="O753" s="9">
        <v>0</v>
      </c>
      <c r="P753" s="9">
        <v>1</v>
      </c>
      <c r="Q753" s="9">
        <v>0</v>
      </c>
      <c r="R753" s="9">
        <v>0</v>
      </c>
      <c r="S753" s="8">
        <v>10502</v>
      </c>
      <c r="T753" s="9">
        <v>14</v>
      </c>
      <c r="U753" s="9">
        <f t="shared" si="127"/>
        <v>10487</v>
      </c>
      <c r="V753" s="9">
        <f>COUNTIF(B:B,B753)</f>
        <v>9</v>
      </c>
      <c r="W753" s="7">
        <f t="shared" si="130"/>
        <v>10.079999999999998</v>
      </c>
      <c r="X753" s="7">
        <f>BL753-W753-6</f>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31"/>
        <v>0.62</v>
      </c>
      <c r="AR753" s="39">
        <v>0.38</v>
      </c>
      <c r="AS753" s="38">
        <f t="shared" si="132"/>
        <v>0.80259999999999998</v>
      </c>
      <c r="AT753" s="39">
        <v>0.19739999999999999</v>
      </c>
      <c r="AU753">
        <v>0</v>
      </c>
      <c r="AV753" s="17">
        <v>1</v>
      </c>
      <c r="AW753">
        <v>0.39300000000000002</v>
      </c>
      <c r="AX753" s="17">
        <f t="shared" si="133"/>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0.29799999999999999</v>
      </c>
      <c r="CQ753">
        <v>1</v>
      </c>
      <c r="CR753">
        <v>1</v>
      </c>
      <c r="CS753">
        <v>0</v>
      </c>
      <c r="CT753">
        <v>41</v>
      </c>
      <c r="CZ753" s="33" t="s">
        <v>85</v>
      </c>
    </row>
    <row r="754" spans="1:104" x14ac:dyDescent="0.25">
      <c r="A754">
        <v>753</v>
      </c>
      <c r="B754">
        <v>47</v>
      </c>
      <c r="C754" s="24" t="s">
        <v>473</v>
      </c>
      <c r="D754" s="12">
        <v>10.8</v>
      </c>
      <c r="E754" s="13">
        <v>0.3</v>
      </c>
      <c r="F754" s="7">
        <f t="shared" si="128"/>
        <v>36.000000000000007</v>
      </c>
      <c r="G754" s="7">
        <f t="shared" si="124"/>
        <v>10.5</v>
      </c>
      <c r="H754" s="15">
        <f t="shared" si="125"/>
        <v>11.100000000000001</v>
      </c>
      <c r="I754" s="11">
        <f>IFERROR(F754/SQRT(F754^2+U754), "X")</f>
        <v>0.28829536575931408</v>
      </c>
      <c r="J754" s="32">
        <f>IFERROR(SQRT((1-I754^2)/U754), "X")</f>
        <v>8.0082046044253896E-3</v>
      </c>
      <c r="K754" s="32">
        <f t="shared" si="126"/>
        <v>124.87193439680513</v>
      </c>
      <c r="L754" s="8">
        <v>0</v>
      </c>
      <c r="M754" s="9">
        <v>1</v>
      </c>
      <c r="N754" s="8">
        <v>0</v>
      </c>
      <c r="O754" s="9">
        <v>0</v>
      </c>
      <c r="P754" s="9">
        <v>1</v>
      </c>
      <c r="Q754" s="9">
        <v>0</v>
      </c>
      <c r="R754" s="9">
        <v>0</v>
      </c>
      <c r="S754" s="8">
        <v>14312</v>
      </c>
      <c r="T754" s="9">
        <v>14</v>
      </c>
      <c r="U754" s="9">
        <f t="shared" si="127"/>
        <v>14297</v>
      </c>
      <c r="V754" s="9">
        <f>COUNTIF(B:B,B754)</f>
        <v>9</v>
      </c>
      <c r="W754" s="7">
        <f t="shared" si="130"/>
        <v>11.01</v>
      </c>
      <c r="X754" s="7">
        <f>BL754-W754-6</f>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31"/>
        <v>0.59000000000000008</v>
      </c>
      <c r="AR754" s="39">
        <v>0.41</v>
      </c>
      <c r="AS754" s="38">
        <f t="shared" si="132"/>
        <v>0.79889999999999994</v>
      </c>
      <c r="AT754" s="39">
        <v>0.2011</v>
      </c>
      <c r="AU754">
        <v>0</v>
      </c>
      <c r="AV754" s="17">
        <v>1</v>
      </c>
      <c r="AW754">
        <v>0.1943</v>
      </c>
      <c r="AX754" s="17">
        <f t="shared" si="133"/>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0.29799999999999999</v>
      </c>
      <c r="CQ754">
        <v>1</v>
      </c>
      <c r="CR754">
        <v>1</v>
      </c>
      <c r="CS754">
        <v>0</v>
      </c>
      <c r="CT754">
        <v>41</v>
      </c>
      <c r="CZ754" s="33" t="s">
        <v>85</v>
      </c>
    </row>
    <row r="755" spans="1:104" x14ac:dyDescent="0.25">
      <c r="A755">
        <v>754</v>
      </c>
      <c r="B755">
        <v>47</v>
      </c>
      <c r="C755" s="24" t="s">
        <v>473</v>
      </c>
      <c r="D755" s="12">
        <v>10.8</v>
      </c>
      <c r="E755" s="13">
        <v>0.7</v>
      </c>
      <c r="F755" s="7">
        <f t="shared" si="128"/>
        <v>15.428571428571431</v>
      </c>
      <c r="G755" s="7">
        <f t="shared" si="124"/>
        <v>10.100000000000001</v>
      </c>
      <c r="H755" s="15">
        <f t="shared" si="125"/>
        <v>11.5</v>
      </c>
      <c r="I755" s="11">
        <f>IFERROR(F755/SQRT(F755^2+U755), "X")</f>
        <v>0.17160831599091331</v>
      </c>
      <c r="J755" s="32">
        <f>IFERROR(SQRT((1-I755^2)/U755), "X")</f>
        <v>1.1122761221633269E-2</v>
      </c>
      <c r="K755" s="32">
        <f t="shared" si="126"/>
        <v>89.905732944715666</v>
      </c>
      <c r="L755" s="8">
        <v>0</v>
      </c>
      <c r="M755" s="9">
        <v>1</v>
      </c>
      <c r="N755" s="8">
        <v>0</v>
      </c>
      <c r="O755" s="9">
        <v>0</v>
      </c>
      <c r="P755" s="9">
        <v>1</v>
      </c>
      <c r="Q755" s="9">
        <v>0</v>
      </c>
      <c r="R755" s="9">
        <v>0</v>
      </c>
      <c r="S755" s="8">
        <v>7860</v>
      </c>
      <c r="T755" s="9">
        <v>14</v>
      </c>
      <c r="U755" s="9">
        <f t="shared" si="127"/>
        <v>7845</v>
      </c>
      <c r="V755" s="9">
        <f>COUNTIF(B:B,B755)</f>
        <v>9</v>
      </c>
      <c r="W755" s="7">
        <f t="shared" si="130"/>
        <v>10.29</v>
      </c>
      <c r="X755" s="7">
        <f>BL755-W755-6</f>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31"/>
        <v>0.61</v>
      </c>
      <c r="AR755" s="39">
        <v>0.39</v>
      </c>
      <c r="AS755" s="38">
        <f t="shared" si="132"/>
        <v>0.78800000000000003</v>
      </c>
      <c r="AT755" s="39">
        <v>0.21199999999999999</v>
      </c>
      <c r="AU755">
        <v>0</v>
      </c>
      <c r="AV755" s="17">
        <v>1</v>
      </c>
      <c r="AW755">
        <v>0.36820000000000003</v>
      </c>
      <c r="AX755" s="17">
        <f t="shared" si="133"/>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0.29799999999999999</v>
      </c>
      <c r="CQ755">
        <v>1</v>
      </c>
      <c r="CR755">
        <v>1</v>
      </c>
      <c r="CS755">
        <v>0</v>
      </c>
      <c r="CT755">
        <v>41</v>
      </c>
      <c r="CZ755" s="33" t="s">
        <v>85</v>
      </c>
    </row>
    <row r="756" spans="1:104" x14ac:dyDescent="0.25">
      <c r="A756">
        <v>755</v>
      </c>
      <c r="B756">
        <v>47</v>
      </c>
      <c r="C756" s="24" t="s">
        <v>473</v>
      </c>
      <c r="D756" s="12">
        <v>12.3</v>
      </c>
      <c r="E756" s="13">
        <v>1</v>
      </c>
      <c r="F756" s="7">
        <f t="shared" si="128"/>
        <v>12.3</v>
      </c>
      <c r="G756" s="7">
        <f t="shared" si="124"/>
        <v>11.3</v>
      </c>
      <c r="H756" s="15">
        <f t="shared" si="125"/>
        <v>13.3</v>
      </c>
      <c r="I756" s="11">
        <f>IFERROR(F756/SQRT(F756^2+U756), "X")</f>
        <v>0.11925296861604824</v>
      </c>
      <c r="J756" s="32">
        <f>IFERROR(SQRT((1-I756^2)/U756), "X")</f>
        <v>9.6953633021177425E-3</v>
      </c>
      <c r="K756" s="32">
        <f t="shared" si="126"/>
        <v>103.14208646328618</v>
      </c>
      <c r="L756" s="8">
        <v>0</v>
      </c>
      <c r="M756" s="9">
        <v>1</v>
      </c>
      <c r="N756" s="8">
        <v>0</v>
      </c>
      <c r="O756" s="9">
        <v>0</v>
      </c>
      <c r="P756" s="9">
        <v>1</v>
      </c>
      <c r="Q756" s="9">
        <v>0</v>
      </c>
      <c r="R756" s="9">
        <v>0</v>
      </c>
      <c r="S756" s="8">
        <v>10502</v>
      </c>
      <c r="T756" s="9">
        <v>14</v>
      </c>
      <c r="U756" s="9">
        <f t="shared" si="127"/>
        <v>10487</v>
      </c>
      <c r="V756" s="9">
        <f>COUNTIF(B:B,B756)</f>
        <v>9</v>
      </c>
      <c r="W756" s="7">
        <f t="shared" si="130"/>
        <v>10.079999999999998</v>
      </c>
      <c r="X756" s="7">
        <f>BL756-W756-6</f>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31"/>
        <v>0.62</v>
      </c>
      <c r="AR756" s="39">
        <v>0.38</v>
      </c>
      <c r="AS756" s="38">
        <f t="shared" si="132"/>
        <v>0.80259999999999998</v>
      </c>
      <c r="AT756" s="39">
        <v>0.19739999999999999</v>
      </c>
      <c r="AU756">
        <v>0</v>
      </c>
      <c r="AV756" s="17">
        <v>1</v>
      </c>
      <c r="AW756">
        <v>0.39300000000000002</v>
      </c>
      <c r="AX756" s="17">
        <f t="shared" si="133"/>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0.29799999999999999</v>
      </c>
      <c r="CQ756">
        <v>1</v>
      </c>
      <c r="CR756">
        <v>1</v>
      </c>
      <c r="CS756">
        <v>0</v>
      </c>
      <c r="CT756">
        <v>41</v>
      </c>
      <c r="CZ756" s="33" t="s">
        <v>85</v>
      </c>
    </row>
    <row r="757" spans="1:104" s="141" customFormat="1" x14ac:dyDescent="0.25">
      <c r="A757" s="141">
        <v>756</v>
      </c>
      <c r="B757" s="141">
        <v>47</v>
      </c>
      <c r="C757" s="142" t="s">
        <v>473</v>
      </c>
      <c r="D757" s="143">
        <v>17.399999999999999</v>
      </c>
      <c r="E757" s="144">
        <v>1</v>
      </c>
      <c r="F757" s="145">
        <f t="shared" si="128"/>
        <v>17.399999999999999</v>
      </c>
      <c r="G757" s="145">
        <f t="shared" si="124"/>
        <v>16.399999999999999</v>
      </c>
      <c r="H757" s="146">
        <f t="shared" si="125"/>
        <v>18.399999999999999</v>
      </c>
      <c r="I757" s="147">
        <f>IFERROR(F757/SQRT(F757^2+U757), "X")</f>
        <v>0.14400460822119579</v>
      </c>
      <c r="J757" s="148">
        <f>IFERROR(SQRT((1-I757^2)/U757), "X")</f>
        <v>8.2761269092641258E-3</v>
      </c>
      <c r="K757" s="148">
        <f t="shared" si="126"/>
        <v>120.82946660479803</v>
      </c>
      <c r="L757" s="149">
        <v>0</v>
      </c>
      <c r="M757" s="150">
        <v>1</v>
      </c>
      <c r="N757" s="149">
        <v>0</v>
      </c>
      <c r="O757" s="150">
        <v>0</v>
      </c>
      <c r="P757" s="150">
        <v>1</v>
      </c>
      <c r="Q757" s="150">
        <v>0</v>
      </c>
      <c r="R757" s="150">
        <v>0</v>
      </c>
      <c r="S757" s="149">
        <v>14312</v>
      </c>
      <c r="T757" s="150">
        <v>14</v>
      </c>
      <c r="U757" s="150">
        <f t="shared" si="127"/>
        <v>14297</v>
      </c>
      <c r="V757" s="150">
        <f>COUNTIF(B:B,B757)</f>
        <v>9</v>
      </c>
      <c r="W757" s="145">
        <f t="shared" si="130"/>
        <v>11.01</v>
      </c>
      <c r="X757" s="145">
        <f>BL757-W757-6</f>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31"/>
        <v>0.59000000000000008</v>
      </c>
      <c r="AR757" s="156">
        <v>0.41</v>
      </c>
      <c r="AS757" s="169">
        <f t="shared" si="132"/>
        <v>0.79889999999999994</v>
      </c>
      <c r="AT757" s="156">
        <v>0.2011</v>
      </c>
      <c r="AU757">
        <v>0</v>
      </c>
      <c r="AV757" s="155">
        <v>1</v>
      </c>
      <c r="AW757" s="141">
        <v>0.1943</v>
      </c>
      <c r="AX757" s="155">
        <f t="shared" si="133"/>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0.29799999999999999</v>
      </c>
      <c r="CQ757">
        <v>1</v>
      </c>
      <c r="CR757">
        <v>1</v>
      </c>
      <c r="CS757">
        <v>0</v>
      </c>
      <c r="CT757">
        <v>41</v>
      </c>
      <c r="CU757" s="157"/>
      <c r="CZ757" s="33" t="s">
        <v>85</v>
      </c>
    </row>
    <row r="758" spans="1:104" x14ac:dyDescent="0.25">
      <c r="A758">
        <v>757</v>
      </c>
      <c r="B758">
        <v>48</v>
      </c>
      <c r="C758" s="24" t="s">
        <v>475</v>
      </c>
      <c r="D758" s="12">
        <v>11.7</v>
      </c>
      <c r="E758" s="13">
        <v>0.3</v>
      </c>
      <c r="F758" s="7">
        <f t="shared" si="128"/>
        <v>39</v>
      </c>
      <c r="G758" s="7">
        <f t="shared" si="124"/>
        <v>11.399999999999999</v>
      </c>
      <c r="H758" s="15">
        <f t="shared" si="125"/>
        <v>12</v>
      </c>
      <c r="I758" s="11">
        <f>IFERROR(F758/SQRT(F758^2+U758), "X")</f>
        <v>0.38390587509210189</v>
      </c>
      <c r="J758" s="32">
        <f>IFERROR(SQRT((1-I758^2)/U758), "X")</f>
        <v>9.8437403869769714E-3</v>
      </c>
      <c r="K758" s="32">
        <f t="shared" si="126"/>
        <v>101.58740079360236</v>
      </c>
      <c r="L758" s="8">
        <v>0</v>
      </c>
      <c r="M758" s="9">
        <v>1</v>
      </c>
      <c r="N758" s="8">
        <v>0</v>
      </c>
      <c r="O758" s="9">
        <v>1</v>
      </c>
      <c r="P758" s="9">
        <v>0</v>
      </c>
      <c r="Q758" s="9">
        <v>0</v>
      </c>
      <c r="R758" s="9">
        <v>0</v>
      </c>
      <c r="S758" s="8">
        <v>8807</v>
      </c>
      <c r="T758" s="9">
        <v>7</v>
      </c>
      <c r="U758" s="9">
        <f t="shared" si="127"/>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34">1-SUM(AK758,AL758,AN758)</f>
        <v>0.498</v>
      </c>
      <c r="AN758" s="42">
        <v>0.193</v>
      </c>
      <c r="AO758" s="41">
        <v>1</v>
      </c>
      <c r="AP758" s="17">
        <v>0</v>
      </c>
      <c r="AQ758">
        <v>0.6391</v>
      </c>
      <c r="AR758" s="39">
        <f>1-AQ758</f>
        <v>0.3609</v>
      </c>
      <c r="AS758" t="s">
        <v>98</v>
      </c>
      <c r="AT758" s="39" t="s">
        <v>98</v>
      </c>
      <c r="AU758">
        <v>0</v>
      </c>
      <c r="AV758" s="17">
        <v>1</v>
      </c>
      <c r="AW758">
        <f t="shared" ref="AW758:AW771" si="135">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36</v>
      </c>
      <c r="CZ758" s="33" t="s">
        <v>85</v>
      </c>
    </row>
    <row r="759" spans="1:104" x14ac:dyDescent="0.25">
      <c r="A759">
        <v>758</v>
      </c>
      <c r="B759">
        <v>48</v>
      </c>
      <c r="C759" s="24" t="s">
        <v>475</v>
      </c>
      <c r="D759" s="12">
        <v>10.9</v>
      </c>
      <c r="E759" s="13">
        <v>0.3</v>
      </c>
      <c r="F759" s="7">
        <f t="shared" si="128"/>
        <v>36.333333333333336</v>
      </c>
      <c r="G759" s="7">
        <f t="shared" si="124"/>
        <v>10.6</v>
      </c>
      <c r="H759" s="15">
        <f t="shared" si="125"/>
        <v>11.200000000000001</v>
      </c>
      <c r="I759" s="11">
        <f>IFERROR(F759/SQRT(F759^2+U759), "X")</f>
        <v>0.43610467768547451</v>
      </c>
      <c r="J759" s="32">
        <f>IFERROR(SQRT((1-I759^2)/U759), "X")</f>
        <v>1.2002881037214894E-2</v>
      </c>
      <c r="K759" s="32">
        <f t="shared" si="126"/>
        <v>83.313330932757154</v>
      </c>
      <c r="L759" s="8">
        <v>0</v>
      </c>
      <c r="M759" s="9">
        <v>1</v>
      </c>
      <c r="N759" s="8">
        <v>0</v>
      </c>
      <c r="O759" s="9">
        <v>1</v>
      </c>
      <c r="P759" s="9">
        <v>0</v>
      </c>
      <c r="Q759" s="9">
        <v>0</v>
      </c>
      <c r="R759" s="9">
        <v>0</v>
      </c>
      <c r="S759" s="8">
        <v>5629</v>
      </c>
      <c r="T759" s="9">
        <v>7</v>
      </c>
      <c r="U759" s="9">
        <f t="shared" si="127"/>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34"/>
        <v>0.54899999999999993</v>
      </c>
      <c r="AN759" s="42">
        <v>0.16200000000000001</v>
      </c>
      <c r="AO759" s="41">
        <v>1</v>
      </c>
      <c r="AP759" s="17">
        <v>0</v>
      </c>
      <c r="AQ759">
        <v>1</v>
      </c>
      <c r="AR759" s="39">
        <v>0</v>
      </c>
      <c r="AS759" t="s">
        <v>98</v>
      </c>
      <c r="AT759" s="39" t="s">
        <v>98</v>
      </c>
      <c r="AU759">
        <v>0</v>
      </c>
      <c r="AV759" s="17">
        <v>1</v>
      </c>
      <c r="AW759">
        <f t="shared" si="135"/>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W759+X759+6</f>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36</v>
      </c>
      <c r="CZ759" s="33" t="s">
        <v>85</v>
      </c>
    </row>
    <row r="760" spans="1:104" x14ac:dyDescent="0.25">
      <c r="A760">
        <v>759</v>
      </c>
      <c r="B760">
        <v>48</v>
      </c>
      <c r="C760" s="24" t="s">
        <v>475</v>
      </c>
      <c r="D760" s="12">
        <v>11.8</v>
      </c>
      <c r="E760" s="13">
        <v>0.4</v>
      </c>
      <c r="F760" s="7">
        <f t="shared" si="128"/>
        <v>29.5</v>
      </c>
      <c r="G760" s="7">
        <f t="shared" si="124"/>
        <v>11.4</v>
      </c>
      <c r="H760" s="15">
        <f t="shared" si="125"/>
        <v>12.200000000000001</v>
      </c>
      <c r="I760" s="11">
        <f>IFERROR(F760/SQRT(F760^2+U760), "X")</f>
        <v>0.46410676243477589</v>
      </c>
      <c r="J760" s="32">
        <f>IFERROR(SQRT((1-I760^2)/U760), "X")</f>
        <v>1.5732432624907658E-2</v>
      </c>
      <c r="K760" s="32">
        <f t="shared" si="126"/>
        <v>63.562960912783161</v>
      </c>
      <c r="L760" s="8">
        <v>0</v>
      </c>
      <c r="M760" s="9">
        <v>1</v>
      </c>
      <c r="N760" s="8">
        <v>0</v>
      </c>
      <c r="O760" s="9">
        <v>1</v>
      </c>
      <c r="P760" s="9">
        <v>0</v>
      </c>
      <c r="Q760" s="9">
        <v>0</v>
      </c>
      <c r="R760" s="9">
        <v>0</v>
      </c>
      <c r="S760" s="8">
        <v>3178</v>
      </c>
      <c r="T760" s="9">
        <v>7</v>
      </c>
      <c r="U760" s="9">
        <f t="shared" si="127"/>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34"/>
        <v>0.40800000000000003</v>
      </c>
      <c r="AN760" s="42">
        <v>0.249</v>
      </c>
      <c r="AO760" s="41">
        <v>1</v>
      </c>
      <c r="AP760" s="17">
        <v>0</v>
      </c>
      <c r="AQ760">
        <v>0</v>
      </c>
      <c r="AR760" s="39">
        <v>1</v>
      </c>
      <c r="AS760" t="s">
        <v>98</v>
      </c>
      <c r="AT760" s="39" t="s">
        <v>98</v>
      </c>
      <c r="AU760">
        <v>0</v>
      </c>
      <c r="AV760" s="17">
        <v>1</v>
      </c>
      <c r="AW760">
        <f t="shared" si="135"/>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W760+X760+6</f>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36</v>
      </c>
      <c r="CZ760" s="33" t="s">
        <v>85</v>
      </c>
    </row>
    <row r="761" spans="1:104" x14ac:dyDescent="0.25">
      <c r="A761">
        <v>760</v>
      </c>
      <c r="B761">
        <v>48</v>
      </c>
      <c r="C761" s="24" t="s">
        <v>475</v>
      </c>
      <c r="D761" s="12">
        <v>4.5</v>
      </c>
      <c r="E761" s="13">
        <v>0.5</v>
      </c>
      <c r="F761" s="7">
        <f t="shared" si="128"/>
        <v>9</v>
      </c>
      <c r="G761" s="7">
        <f t="shared" si="124"/>
        <v>4</v>
      </c>
      <c r="H761" s="15">
        <f t="shared" si="125"/>
        <v>5</v>
      </c>
      <c r="I761" s="11">
        <f>IFERROR(F761/SQRT(F761^2+U761), "X")</f>
        <v>0.12928579327743625</v>
      </c>
      <c r="J761" s="32">
        <f>IFERROR(SQRT((1-I761^2)/U761), "X")</f>
        <v>1.4365088141937361E-2</v>
      </c>
      <c r="K761" s="32">
        <f t="shared" si="126"/>
        <v>69.613217135828449</v>
      </c>
      <c r="L761" s="8">
        <v>0</v>
      </c>
      <c r="M761" s="9">
        <v>1</v>
      </c>
      <c r="N761" s="8">
        <v>0</v>
      </c>
      <c r="O761" s="9">
        <v>1</v>
      </c>
      <c r="P761" s="9">
        <v>0</v>
      </c>
      <c r="Q761" s="9">
        <v>0</v>
      </c>
      <c r="R761" s="9">
        <v>0</v>
      </c>
      <c r="S761" s="8">
        <v>4777</v>
      </c>
      <c r="T761" s="9">
        <v>11</v>
      </c>
      <c r="U761" s="9">
        <f t="shared" si="127"/>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34"/>
        <v>0.40800000000000003</v>
      </c>
      <c r="AN761" s="42">
        <v>0.249</v>
      </c>
      <c r="AO761" s="41">
        <v>1</v>
      </c>
      <c r="AP761" s="17">
        <v>0</v>
      </c>
      <c r="AQ761">
        <v>0</v>
      </c>
      <c r="AR761" s="39">
        <v>1</v>
      </c>
      <c r="AS761" t="s">
        <v>98</v>
      </c>
      <c r="AT761" s="39" t="s">
        <v>98</v>
      </c>
      <c r="AU761">
        <v>0</v>
      </c>
      <c r="AV761" s="17">
        <v>1</v>
      </c>
      <c r="AW761">
        <f t="shared" si="135"/>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W761+X761+6</f>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36</v>
      </c>
      <c r="CZ761" s="33" t="s">
        <v>85</v>
      </c>
    </row>
    <row r="762" spans="1:104" x14ac:dyDescent="0.25">
      <c r="A762">
        <v>761</v>
      </c>
      <c r="B762">
        <v>48</v>
      </c>
      <c r="C762" s="24" t="s">
        <v>475</v>
      </c>
      <c r="D762" s="12">
        <v>11</v>
      </c>
      <c r="E762" s="13">
        <v>0.5</v>
      </c>
      <c r="F762" s="7">
        <f t="shared" si="128"/>
        <v>22</v>
      </c>
      <c r="G762" s="7">
        <f t="shared" si="124"/>
        <v>10.5</v>
      </c>
      <c r="H762" s="15">
        <f t="shared" si="125"/>
        <v>11.5</v>
      </c>
      <c r="I762" s="11">
        <f>IFERROR(F762/SQRT(F762^2+U762), "X")</f>
        <v>0.30354213217309406</v>
      </c>
      <c r="J762" s="32">
        <f>IFERROR(SQRT((1-I762^2)/U762), "X")</f>
        <v>1.3797369644231547E-2</v>
      </c>
      <c r="K762" s="32">
        <f t="shared" si="126"/>
        <v>72.477582741148311</v>
      </c>
      <c r="L762" s="8">
        <v>0</v>
      </c>
      <c r="M762" s="9">
        <v>1</v>
      </c>
      <c r="N762" s="8">
        <v>0</v>
      </c>
      <c r="O762" s="9">
        <v>1</v>
      </c>
      <c r="P762" s="9">
        <v>0</v>
      </c>
      <c r="Q762" s="9">
        <v>0</v>
      </c>
      <c r="R762" s="9">
        <v>0</v>
      </c>
      <c r="S762" s="8">
        <v>4777</v>
      </c>
      <c r="T762" s="9">
        <v>7</v>
      </c>
      <c r="U762" s="9">
        <f t="shared" si="127"/>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34"/>
        <v>0.40800000000000003</v>
      </c>
      <c r="AN762" s="42">
        <v>0.249</v>
      </c>
      <c r="AO762" s="41">
        <v>1</v>
      </c>
      <c r="AP762" s="17">
        <v>0</v>
      </c>
      <c r="AQ762">
        <v>0</v>
      </c>
      <c r="AR762" s="39">
        <v>1</v>
      </c>
      <c r="AS762" t="s">
        <v>98</v>
      </c>
      <c r="AT762" s="39" t="s">
        <v>98</v>
      </c>
      <c r="AU762">
        <v>0</v>
      </c>
      <c r="AV762" s="17">
        <v>1</v>
      </c>
      <c r="AW762">
        <f t="shared" si="135"/>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W762+X762+6</f>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36</v>
      </c>
      <c r="CZ762" s="33" t="s">
        <v>85</v>
      </c>
    </row>
    <row r="763" spans="1:104" x14ac:dyDescent="0.25">
      <c r="A763">
        <v>762</v>
      </c>
      <c r="B763">
        <v>48</v>
      </c>
      <c r="C763" s="24" t="s">
        <v>475</v>
      </c>
      <c r="D763" s="12">
        <v>17.3</v>
      </c>
      <c r="E763" s="13">
        <v>0.8</v>
      </c>
      <c r="F763" s="7">
        <f t="shared" si="128"/>
        <v>21.625</v>
      </c>
      <c r="G763" s="7">
        <f t="shared" si="124"/>
        <v>16.5</v>
      </c>
      <c r="H763" s="15">
        <f t="shared" si="125"/>
        <v>18.100000000000001</v>
      </c>
      <c r="I763" s="11">
        <f>IFERROR(F763/SQRT(F763^2+U763), "X")</f>
        <v>0.29280132979162882</v>
      </c>
      <c r="J763" s="32">
        <f>IFERROR(SQRT((1-I763^2)/U763), "X")</f>
        <v>1.3539945886318095E-2</v>
      </c>
      <c r="K763" s="32">
        <f t="shared" si="126"/>
        <v>73.855538891812301</v>
      </c>
      <c r="L763" s="8">
        <v>0</v>
      </c>
      <c r="M763" s="9">
        <v>1</v>
      </c>
      <c r="N763" s="8">
        <v>0</v>
      </c>
      <c r="O763" s="9">
        <v>1</v>
      </c>
      <c r="P763" s="9">
        <v>0</v>
      </c>
      <c r="Q763" s="9">
        <v>0</v>
      </c>
      <c r="R763" s="9">
        <v>0</v>
      </c>
      <c r="S763" s="8">
        <v>4994</v>
      </c>
      <c r="T763" s="9">
        <v>6</v>
      </c>
      <c r="U763" s="9">
        <f t="shared" si="127"/>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34"/>
        <v>0.498</v>
      </c>
      <c r="AN763" s="42">
        <v>0.193</v>
      </c>
      <c r="AO763" s="41">
        <v>1</v>
      </c>
      <c r="AP763" s="17">
        <v>0</v>
      </c>
      <c r="AQ763">
        <v>0.65210000000000001</v>
      </c>
      <c r="AR763" s="39">
        <f>1-AQ763</f>
        <v>0.34789999999999999</v>
      </c>
      <c r="AS763" t="s">
        <v>98</v>
      </c>
      <c r="AT763" s="39" t="s">
        <v>98</v>
      </c>
      <c r="AU763">
        <v>0</v>
      </c>
      <c r="AV763" s="17">
        <v>1</v>
      </c>
      <c r="AW763">
        <f t="shared" si="135"/>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W763+X763+6</f>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36</v>
      </c>
      <c r="CZ763" s="33" t="s">
        <v>85</v>
      </c>
    </row>
    <row r="764" spans="1:104" x14ac:dyDescent="0.25">
      <c r="A764">
        <v>763</v>
      </c>
      <c r="B764">
        <v>48</v>
      </c>
      <c r="C764" s="24" t="s">
        <v>475</v>
      </c>
      <c r="D764" s="12">
        <v>16.3</v>
      </c>
      <c r="E764" s="13">
        <v>1</v>
      </c>
      <c r="F764" s="7">
        <f t="shared" si="128"/>
        <v>16.3</v>
      </c>
      <c r="G764" s="7">
        <f t="shared" si="124"/>
        <v>15.3</v>
      </c>
      <c r="H764" s="15">
        <f t="shared" si="125"/>
        <v>17.3</v>
      </c>
      <c r="I764" s="11">
        <f>IFERROR(F764/SQRT(F764^2+U764), "X")</f>
        <v>0.27490479659359807</v>
      </c>
      <c r="J764" s="32">
        <f>IFERROR(SQRT((1-I764^2)/U764), "X")</f>
        <v>1.6865324944392517E-2</v>
      </c>
      <c r="K764" s="32">
        <f t="shared" si="126"/>
        <v>59.293254253751329</v>
      </c>
      <c r="L764" s="8">
        <v>0</v>
      </c>
      <c r="M764" s="9">
        <v>1</v>
      </c>
      <c r="N764" s="8">
        <v>0</v>
      </c>
      <c r="O764" s="9">
        <v>1</v>
      </c>
      <c r="P764" s="9">
        <v>0</v>
      </c>
      <c r="Q764" s="9">
        <v>0</v>
      </c>
      <c r="R764" s="9">
        <v>0</v>
      </c>
      <c r="S764" s="8">
        <v>3257</v>
      </c>
      <c r="T764" s="9">
        <v>6</v>
      </c>
      <c r="U764" s="9">
        <f t="shared" si="127"/>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34"/>
        <v>0.54899999999999993</v>
      </c>
      <c r="AN764" s="42">
        <v>0.16200000000000001</v>
      </c>
      <c r="AO764" s="41">
        <v>1</v>
      </c>
      <c r="AP764" s="17">
        <v>0</v>
      </c>
      <c r="AQ764">
        <v>1</v>
      </c>
      <c r="AR764" s="39">
        <v>0</v>
      </c>
      <c r="AS764" t="s">
        <v>98</v>
      </c>
      <c r="AT764" s="39" t="s">
        <v>98</v>
      </c>
      <c r="AU764">
        <v>0</v>
      </c>
      <c r="AV764" s="17">
        <v>1</v>
      </c>
      <c r="AW764">
        <f t="shared" si="135"/>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W764+X764+6</f>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36</v>
      </c>
      <c r="CZ764" s="33" t="s">
        <v>85</v>
      </c>
    </row>
    <row r="765" spans="1:104" x14ac:dyDescent="0.25">
      <c r="A765">
        <v>764</v>
      </c>
      <c r="B765">
        <v>48</v>
      </c>
      <c r="C765" s="24" t="s">
        <v>475</v>
      </c>
      <c r="D765" s="12">
        <v>18.7</v>
      </c>
      <c r="E765" s="13">
        <v>1.2</v>
      </c>
      <c r="F765" s="7">
        <f t="shared" si="128"/>
        <v>15.583333333333334</v>
      </c>
      <c r="G765" s="7">
        <f t="shared" si="124"/>
        <v>17.5</v>
      </c>
      <c r="H765" s="15">
        <f t="shared" si="125"/>
        <v>19.899999999999999</v>
      </c>
      <c r="I765" s="11">
        <f>IFERROR(F765/SQRT(F765^2+U765), "X")</f>
        <v>0.35084427767354598</v>
      </c>
      <c r="J765" s="32">
        <f>IFERROR(SQRT((1-I765^2)/U765), "X")</f>
        <v>2.2514071294559099E-2</v>
      </c>
      <c r="K765" s="32">
        <f t="shared" si="126"/>
        <v>44.416666666666664</v>
      </c>
      <c r="L765" s="8">
        <v>0</v>
      </c>
      <c r="M765" s="9">
        <v>1</v>
      </c>
      <c r="N765" s="8">
        <v>0</v>
      </c>
      <c r="O765" s="9">
        <v>1</v>
      </c>
      <c r="P765" s="9">
        <v>0</v>
      </c>
      <c r="Q765" s="9">
        <v>0</v>
      </c>
      <c r="R765" s="9">
        <v>0</v>
      </c>
      <c r="S765" s="8">
        <v>1737</v>
      </c>
      <c r="T765" s="9">
        <v>6</v>
      </c>
      <c r="U765" s="9">
        <f t="shared" si="127"/>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34"/>
        <v>0.40800000000000003</v>
      </c>
      <c r="AN765" s="42">
        <v>0.249</v>
      </c>
      <c r="AO765" s="41">
        <v>1</v>
      </c>
      <c r="AP765" s="17">
        <v>0</v>
      </c>
      <c r="AQ765">
        <v>0</v>
      </c>
      <c r="AR765" s="39">
        <v>1</v>
      </c>
      <c r="AS765" t="s">
        <v>98</v>
      </c>
      <c r="AT765" s="39" t="s">
        <v>98</v>
      </c>
      <c r="AU765">
        <v>0</v>
      </c>
      <c r="AV765" s="17">
        <v>1</v>
      </c>
      <c r="AW765">
        <f t="shared" si="135"/>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W765+X765+6</f>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36</v>
      </c>
      <c r="CZ765" s="33" t="s">
        <v>85</v>
      </c>
    </row>
    <row r="766" spans="1:104" x14ac:dyDescent="0.25">
      <c r="A766">
        <v>765</v>
      </c>
      <c r="B766">
        <v>48</v>
      </c>
      <c r="C766" s="24" t="s">
        <v>475</v>
      </c>
      <c r="D766" s="12">
        <v>10.8</v>
      </c>
      <c r="E766" s="13">
        <v>1.1000000000000001</v>
      </c>
      <c r="F766" s="7">
        <f t="shared" si="128"/>
        <v>9.8181818181818183</v>
      </c>
      <c r="G766" s="7">
        <f t="shared" si="124"/>
        <v>9.7000000000000011</v>
      </c>
      <c r="H766" s="15">
        <f t="shared" si="125"/>
        <v>11.9</v>
      </c>
      <c r="I766" s="11">
        <f>IFERROR(F766/SQRT(F766^2+U766), "X")</f>
        <v>0.36180549224905884</v>
      </c>
      <c r="J766" s="32">
        <f>IFERROR(SQRT((1-I766^2)/U766), "X")</f>
        <v>3.6850559395737476E-2</v>
      </c>
      <c r="K766" s="32">
        <f t="shared" si="126"/>
        <v>27.136630118990013</v>
      </c>
      <c r="L766" s="8">
        <v>0</v>
      </c>
      <c r="M766" s="9">
        <v>1</v>
      </c>
      <c r="N766" s="8">
        <v>0</v>
      </c>
      <c r="O766" s="9">
        <v>1</v>
      </c>
      <c r="P766" s="9">
        <v>0</v>
      </c>
      <c r="Q766" s="9">
        <v>0</v>
      </c>
      <c r="R766" s="9">
        <v>0</v>
      </c>
      <c r="S766" s="8">
        <v>648</v>
      </c>
      <c r="T766" s="9">
        <v>7</v>
      </c>
      <c r="U766" s="9">
        <f t="shared" si="127"/>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34"/>
        <v>0.498</v>
      </c>
      <c r="AN766" s="42">
        <v>0.193</v>
      </c>
      <c r="AO766" s="41">
        <v>1</v>
      </c>
      <c r="AP766" s="17">
        <v>0</v>
      </c>
      <c r="AQ766">
        <v>0.6391</v>
      </c>
      <c r="AR766" s="39">
        <f>1-AQ766</f>
        <v>0.3609</v>
      </c>
      <c r="AS766" t="s">
        <v>98</v>
      </c>
      <c r="AT766" s="39" t="s">
        <v>98</v>
      </c>
      <c r="AU766">
        <v>0</v>
      </c>
      <c r="AV766" s="17">
        <v>1</v>
      </c>
      <c r="AW766">
        <f t="shared" si="135"/>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W766+X766+6</f>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36</v>
      </c>
      <c r="CZ766" s="33" t="s">
        <v>85</v>
      </c>
    </row>
    <row r="767" spans="1:104" s="141" customFormat="1" x14ac:dyDescent="0.25">
      <c r="A767" s="141">
        <v>766</v>
      </c>
      <c r="B767" s="141">
        <v>48</v>
      </c>
      <c r="C767" s="142" t="s">
        <v>475</v>
      </c>
      <c r="D767" s="143">
        <v>5</v>
      </c>
      <c r="E767" s="144">
        <v>2.4</v>
      </c>
      <c r="F767" s="145">
        <f t="shared" ref="F767:F786" si="136">D767/E767</f>
        <v>2.0833333333333335</v>
      </c>
      <c r="G767" s="145">
        <f t="shared" si="124"/>
        <v>2.6</v>
      </c>
      <c r="H767" s="146">
        <f t="shared" si="125"/>
        <v>7.4</v>
      </c>
      <c r="I767" s="147">
        <f>IFERROR(F767/SQRT(F767^2+U767), "X")</f>
        <v>8.1946074150553536E-2</v>
      </c>
      <c r="J767" s="148">
        <f>IFERROR(SQRT((1-I767^2)/U767), "X")</f>
        <v>3.9334115592265698E-2</v>
      </c>
      <c r="K767" s="148">
        <f t="shared" si="126"/>
        <v>25.423223198048234</v>
      </c>
      <c r="L767" s="149">
        <v>0</v>
      </c>
      <c r="M767" s="150">
        <v>1</v>
      </c>
      <c r="N767" s="149">
        <v>0</v>
      </c>
      <c r="O767" s="150">
        <v>1</v>
      </c>
      <c r="P767" s="150">
        <v>0</v>
      </c>
      <c r="Q767" s="150">
        <v>0</v>
      </c>
      <c r="R767" s="150">
        <v>0</v>
      </c>
      <c r="S767" s="149">
        <v>648</v>
      </c>
      <c r="T767" s="150">
        <v>5</v>
      </c>
      <c r="U767" s="150">
        <f t="shared" si="127"/>
        <v>642</v>
      </c>
      <c r="V767" s="150">
        <f>COUNTIF(B:B,B767)</f>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34"/>
        <v>0.498</v>
      </c>
      <c r="AN767" s="153">
        <v>0.193</v>
      </c>
      <c r="AO767" s="154">
        <v>1</v>
      </c>
      <c r="AP767" s="155">
        <v>0</v>
      </c>
      <c r="AQ767" s="141">
        <v>0.6391</v>
      </c>
      <c r="AR767" s="156">
        <f>1-AQ767</f>
        <v>0.3609</v>
      </c>
      <c r="AS767" s="141" t="s">
        <v>98</v>
      </c>
      <c r="AT767" s="156" t="s">
        <v>98</v>
      </c>
      <c r="AU767">
        <v>0</v>
      </c>
      <c r="AV767" s="155">
        <v>1</v>
      </c>
      <c r="AW767" s="141">
        <f t="shared" si="135"/>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W767+X767+6</f>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36</v>
      </c>
      <c r="CU767" s="157"/>
      <c r="CZ767" s="33" t="s">
        <v>85</v>
      </c>
    </row>
    <row r="768" spans="1:104" x14ac:dyDescent="0.25">
      <c r="A768">
        <v>767</v>
      </c>
      <c r="B768">
        <v>49</v>
      </c>
      <c r="C768" s="24" t="s">
        <v>476</v>
      </c>
      <c r="D768" s="12">
        <v>1.5</v>
      </c>
      <c r="E768" s="13">
        <v>0.2</v>
      </c>
      <c r="F768" s="7">
        <f t="shared" si="136"/>
        <v>7.5</v>
      </c>
      <c r="G768" s="7">
        <f t="shared" si="124"/>
        <v>1.3</v>
      </c>
      <c r="H768" s="15">
        <f t="shared" si="125"/>
        <v>1.7</v>
      </c>
      <c r="I768" s="11">
        <f>IFERROR(F768/SQRT(F768^2+U768), "X")</f>
        <v>3.4257559150632909E-2</v>
      </c>
      <c r="J768" s="32">
        <f>IFERROR(SQRT((1-I768^2)/U768), "X")</f>
        <v>4.5676745534177212E-3</v>
      </c>
      <c r="K768" s="32">
        <f t="shared" si="126"/>
        <v>218.9297832639497</v>
      </c>
      <c r="L768" s="8">
        <v>0</v>
      </c>
      <c r="M768" s="9">
        <v>1</v>
      </c>
      <c r="N768" s="8">
        <v>0</v>
      </c>
      <c r="O768" s="9">
        <v>0</v>
      </c>
      <c r="P768" s="9">
        <v>0</v>
      </c>
      <c r="Q768" s="9">
        <v>1</v>
      </c>
      <c r="R768" s="9">
        <v>0</v>
      </c>
      <c r="S768" s="8">
        <v>47881</v>
      </c>
      <c r="T768" s="9">
        <v>6</v>
      </c>
      <c r="U768" s="9">
        <f t="shared" si="127"/>
        <v>47874</v>
      </c>
      <c r="V768" s="9">
        <f>COUNTIF(B:B,B768)</f>
        <v>4</v>
      </c>
      <c r="W768" s="7">
        <f>(6*AL768+11*AM768)</f>
        <v>9.8500000000000014</v>
      </c>
      <c r="X768" s="7">
        <f>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35"/>
        <v>0.86519999999999997</v>
      </c>
      <c r="AX768" s="17">
        <v>0.1348</v>
      </c>
      <c r="AY768" s="17" t="s">
        <v>477</v>
      </c>
      <c r="AZ768">
        <v>1</v>
      </c>
      <c r="BA768">
        <v>0</v>
      </c>
      <c r="BB768">
        <v>0</v>
      </c>
      <c r="BC768">
        <v>0</v>
      </c>
      <c r="BD768">
        <v>0</v>
      </c>
      <c r="BE768">
        <v>0</v>
      </c>
      <c r="BF768" s="17">
        <v>0</v>
      </c>
      <c r="BG768">
        <v>1</v>
      </c>
      <c r="BH768">
        <v>0</v>
      </c>
      <c r="BI768" s="17">
        <v>0</v>
      </c>
      <c r="BJ768">
        <v>16480</v>
      </c>
      <c r="BK768">
        <v>326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29</v>
      </c>
      <c r="CZ768" s="33" t="s">
        <v>85</v>
      </c>
    </row>
    <row r="769" spans="1:104" x14ac:dyDescent="0.25">
      <c r="A769">
        <v>768</v>
      </c>
      <c r="B769">
        <v>49</v>
      </c>
      <c r="C769" s="24" t="s">
        <v>476</v>
      </c>
      <c r="D769" s="12">
        <v>2.7</v>
      </c>
      <c r="E769" s="13">
        <v>0.2</v>
      </c>
      <c r="F769" s="7">
        <f t="shared" si="136"/>
        <v>13.5</v>
      </c>
      <c r="G769" s="7">
        <f t="shared" si="124"/>
        <v>2.5</v>
      </c>
      <c r="H769" s="15">
        <f t="shared" si="125"/>
        <v>2.9000000000000004</v>
      </c>
      <c r="I769" s="11">
        <f>IFERROR(F769/SQRT(F769^2+U769), "X")</f>
        <v>6.1583355408391327E-2</v>
      </c>
      <c r="J769" s="32">
        <f>IFERROR(SQRT((1-I769^2)/U769), "X")</f>
        <v>4.5617300302512095E-3</v>
      </c>
      <c r="K769" s="32">
        <f t="shared" si="126"/>
        <v>219.21507703622942</v>
      </c>
      <c r="L769" s="8">
        <v>0</v>
      </c>
      <c r="M769" s="9">
        <v>1</v>
      </c>
      <c r="N769" s="8">
        <v>0</v>
      </c>
      <c r="O769" s="9">
        <v>0</v>
      </c>
      <c r="P769" s="9">
        <v>0</v>
      </c>
      <c r="Q769" s="9">
        <v>1</v>
      </c>
      <c r="R769" s="9">
        <v>0</v>
      </c>
      <c r="S769" s="8">
        <v>47881</v>
      </c>
      <c r="T769" s="9">
        <v>7</v>
      </c>
      <c r="U769" s="9">
        <f t="shared" si="127"/>
        <v>47873</v>
      </c>
      <c r="V769" s="9">
        <f>COUNTIF(B:B,B769)</f>
        <v>4</v>
      </c>
      <c r="W769" s="7">
        <f>(6*AL769+11*AM769)</f>
        <v>9.8500000000000014</v>
      </c>
      <c r="X769" s="7">
        <f>BL769-W769-6</f>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35"/>
        <v>0.86519999999999997</v>
      </c>
      <c r="AX769" s="17">
        <v>0.1348</v>
      </c>
      <c r="AY769" s="17" t="s">
        <v>477</v>
      </c>
      <c r="AZ769">
        <v>1</v>
      </c>
      <c r="BA769">
        <v>0</v>
      </c>
      <c r="BB769">
        <v>0</v>
      </c>
      <c r="BC769">
        <v>0</v>
      </c>
      <c r="BD769">
        <v>0</v>
      </c>
      <c r="BE769">
        <v>0</v>
      </c>
      <c r="BF769" s="17">
        <v>0</v>
      </c>
      <c r="BG769">
        <v>1</v>
      </c>
      <c r="BH769">
        <v>0</v>
      </c>
      <c r="BI769" s="17">
        <v>0</v>
      </c>
      <c r="BJ769">
        <v>16480</v>
      </c>
      <c r="BK769">
        <v>326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29</v>
      </c>
      <c r="CZ769" s="33" t="s">
        <v>85</v>
      </c>
    </row>
    <row r="770" spans="1:104" x14ac:dyDescent="0.25">
      <c r="A770">
        <v>769</v>
      </c>
      <c r="B770">
        <v>49</v>
      </c>
      <c r="C770" s="24" t="s">
        <v>476</v>
      </c>
      <c r="D770" s="12">
        <v>2.6</v>
      </c>
      <c r="E770" s="13">
        <v>1.6</v>
      </c>
      <c r="F770" s="7">
        <f t="shared" si="136"/>
        <v>1.625</v>
      </c>
      <c r="G770" s="7">
        <f t="shared" ref="G770:G833" si="137">D770-E770</f>
        <v>1</v>
      </c>
      <c r="H770" s="15">
        <f t="shared" ref="H770:H833" si="138">D770+E770</f>
        <v>4.2</v>
      </c>
      <c r="I770" s="11">
        <f>IFERROR(F770/SQRT(F770^2+U770), "X")</f>
        <v>7.4267031656713844E-3</v>
      </c>
      <c r="J770" s="32">
        <f>IFERROR(SQRT((1-I770^2)/U770), "X")</f>
        <v>4.5702788711823898E-3</v>
      </c>
      <c r="K770" s="32">
        <f t="shared" ref="K770:K833" si="139">IFERROR(1/J770, "X")</f>
        <v>218.8050287927588</v>
      </c>
      <c r="L770" s="8">
        <v>0</v>
      </c>
      <c r="M770" s="9">
        <v>1</v>
      </c>
      <c r="N770" s="8">
        <v>0</v>
      </c>
      <c r="O770" s="9">
        <v>0</v>
      </c>
      <c r="P770" s="9">
        <v>0</v>
      </c>
      <c r="Q770" s="9">
        <v>1</v>
      </c>
      <c r="R770" s="9">
        <v>0</v>
      </c>
      <c r="S770" s="8">
        <v>47881</v>
      </c>
      <c r="T770" s="9">
        <v>7</v>
      </c>
      <c r="U770" s="9">
        <f t="shared" ref="U770:U833" si="140">S770-T770-1</f>
        <v>47873</v>
      </c>
      <c r="V770" s="9">
        <f>COUNTIF(B:B,B770)</f>
        <v>4</v>
      </c>
      <c r="W770" s="7">
        <f>(6*AL770+11*AM770)</f>
        <v>9.8500000000000014</v>
      </c>
      <c r="X770" s="7">
        <f>BL770-W770-6</f>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35"/>
        <v>0.86519999999999997</v>
      </c>
      <c r="AX770" s="17">
        <v>0.1348</v>
      </c>
      <c r="AY770" s="17" t="s">
        <v>477</v>
      </c>
      <c r="AZ770">
        <v>1</v>
      </c>
      <c r="BA770">
        <v>0</v>
      </c>
      <c r="BB770">
        <v>0</v>
      </c>
      <c r="BC770">
        <v>0</v>
      </c>
      <c r="BD770">
        <v>0</v>
      </c>
      <c r="BE770">
        <v>0</v>
      </c>
      <c r="BF770" s="17">
        <v>0</v>
      </c>
      <c r="BG770">
        <v>1</v>
      </c>
      <c r="BH770">
        <v>0</v>
      </c>
      <c r="BI770" s="17">
        <v>0</v>
      </c>
      <c r="BJ770">
        <v>16480</v>
      </c>
      <c r="BK770">
        <v>326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29</v>
      </c>
      <c r="CZ770" s="33" t="s">
        <v>85</v>
      </c>
    </row>
    <row r="771" spans="1:104" s="141" customFormat="1" x14ac:dyDescent="0.25">
      <c r="A771" s="141">
        <v>770</v>
      </c>
      <c r="B771" s="141">
        <v>49</v>
      </c>
      <c r="C771" s="142" t="s">
        <v>476</v>
      </c>
      <c r="D771" s="143">
        <v>4.0999999999999996</v>
      </c>
      <c r="E771" s="144">
        <v>1.8</v>
      </c>
      <c r="F771" s="145">
        <f t="shared" si="136"/>
        <v>2.2777777777777777</v>
      </c>
      <c r="G771" s="145">
        <f t="shared" si="137"/>
        <v>2.2999999999999998</v>
      </c>
      <c r="H771" s="146">
        <f t="shared" si="138"/>
        <v>5.8999999999999995</v>
      </c>
      <c r="I771" s="147">
        <f>IFERROR(F771/SQRT(F771^2+U771), "X")</f>
        <v>1.0409802681932152E-2</v>
      </c>
      <c r="J771" s="148">
        <f>IFERROR(SQRT((1-I771^2)/U771), "X")</f>
        <v>4.5701572749946035E-3</v>
      </c>
      <c r="K771" s="148">
        <f t="shared" si="139"/>
        <v>218.81085044303663</v>
      </c>
      <c r="L771" s="149">
        <v>0</v>
      </c>
      <c r="M771" s="150">
        <v>1</v>
      </c>
      <c r="N771" s="149">
        <v>0</v>
      </c>
      <c r="O771" s="150">
        <v>0</v>
      </c>
      <c r="P771" s="150">
        <v>0</v>
      </c>
      <c r="Q771" s="150">
        <v>1</v>
      </c>
      <c r="R771" s="150">
        <v>0</v>
      </c>
      <c r="S771" s="149">
        <v>47881</v>
      </c>
      <c r="T771" s="150">
        <v>7</v>
      </c>
      <c r="U771" s="150">
        <f t="shared" si="140"/>
        <v>47873</v>
      </c>
      <c r="V771" s="150">
        <f>COUNTIF(B:B,B771)</f>
        <v>4</v>
      </c>
      <c r="W771" s="145">
        <f>(6*AL771+11*AM771)</f>
        <v>9.8500000000000014</v>
      </c>
      <c r="X771" s="145">
        <f>BL771-W771-6</f>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35"/>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29</v>
      </c>
      <c r="CU771" s="157"/>
      <c r="CZ771" s="33" t="s">
        <v>85</v>
      </c>
    </row>
    <row r="772" spans="1:104" x14ac:dyDescent="0.25">
      <c r="A772">
        <v>771</v>
      </c>
      <c r="B772">
        <v>50</v>
      </c>
      <c r="C772" s="24" t="s">
        <v>478</v>
      </c>
      <c r="D772" s="12">
        <v>8.6</v>
      </c>
      <c r="E772" s="13">
        <v>0.5</v>
      </c>
      <c r="F772" s="7">
        <f t="shared" si="136"/>
        <v>17.2</v>
      </c>
      <c r="G772" s="7">
        <f t="shared" si="137"/>
        <v>8.1</v>
      </c>
      <c r="H772" s="15">
        <f t="shared" si="138"/>
        <v>9.1</v>
      </c>
      <c r="I772" s="11">
        <f>IFERROR(F772/SQRT(F772^2+U772), "X")</f>
        <v>9.4587141279251663E-2</v>
      </c>
      <c r="J772" s="32">
        <f>IFERROR(SQRT((1-I772^2)/U772), "X")</f>
        <v>5.499252399956492E-3</v>
      </c>
      <c r="K772" s="32">
        <f t="shared" si="139"/>
        <v>181.8428992289773</v>
      </c>
      <c r="L772" s="8">
        <v>0</v>
      </c>
      <c r="M772" s="9">
        <v>1</v>
      </c>
      <c r="N772" s="8">
        <v>0</v>
      </c>
      <c r="O772" s="9">
        <v>0</v>
      </c>
      <c r="P772" s="9">
        <v>0</v>
      </c>
      <c r="Q772" s="9">
        <v>1</v>
      </c>
      <c r="R772" s="9">
        <v>0</v>
      </c>
      <c r="S772" s="8">
        <v>32775</v>
      </c>
      <c r="T772" s="9">
        <v>3</v>
      </c>
      <c r="U772" s="9">
        <f t="shared" si="140"/>
        <v>32771</v>
      </c>
      <c r="V772" s="9">
        <f>COUNTIF(B:B,B772)</f>
        <v>6</v>
      </c>
      <c r="W772" s="7">
        <v>12.6</v>
      </c>
      <c r="X772" s="7">
        <f>BL772-W772-6</f>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0.29799999999999999</v>
      </c>
      <c r="CQ772">
        <v>7</v>
      </c>
      <c r="CR772">
        <v>0</v>
      </c>
      <c r="CS772">
        <v>1</v>
      </c>
      <c r="CT772">
        <v>38</v>
      </c>
      <c r="CZ772" s="33" t="s">
        <v>85</v>
      </c>
    </row>
    <row r="773" spans="1:104" x14ac:dyDescent="0.25">
      <c r="A773">
        <v>772</v>
      </c>
      <c r="B773">
        <v>50</v>
      </c>
      <c r="C773" s="24" t="s">
        <v>478</v>
      </c>
      <c r="D773" s="12">
        <v>9</v>
      </c>
      <c r="E773" s="13">
        <v>0.7</v>
      </c>
      <c r="F773" s="7">
        <f t="shared" si="136"/>
        <v>12.857142857142858</v>
      </c>
      <c r="G773" s="7">
        <f t="shared" si="137"/>
        <v>8.3000000000000007</v>
      </c>
      <c r="H773" s="15">
        <f t="shared" si="138"/>
        <v>9.6999999999999993</v>
      </c>
      <c r="I773" s="11">
        <f>IFERROR(F773/SQRT(F773^2+U773), "X")</f>
        <v>7.0813475985194219E-2</v>
      </c>
      <c r="J773" s="32">
        <f>IFERROR(SQRT((1-I773^2)/U773), "X")</f>
        <v>5.5077147988484383E-3</v>
      </c>
      <c r="K773" s="32">
        <f t="shared" si="139"/>
        <v>181.5635043791813</v>
      </c>
      <c r="L773" s="8">
        <v>0</v>
      </c>
      <c r="M773" s="9">
        <v>1</v>
      </c>
      <c r="N773" s="8">
        <v>0</v>
      </c>
      <c r="O773" s="9">
        <v>0</v>
      </c>
      <c r="P773" s="9">
        <v>0</v>
      </c>
      <c r="Q773" s="9">
        <v>1</v>
      </c>
      <c r="R773" s="9">
        <v>0</v>
      </c>
      <c r="S773" s="8">
        <v>32804</v>
      </c>
      <c r="T773" s="9">
        <v>3</v>
      </c>
      <c r="U773" s="9">
        <f t="shared" si="140"/>
        <v>32800</v>
      </c>
      <c r="V773" s="9">
        <f>COUNTIF(B:B,B773)</f>
        <v>6</v>
      </c>
      <c r="W773" s="7">
        <v>12.6</v>
      </c>
      <c r="X773" s="7">
        <f>BL773-W773-6</f>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0.29799999999999999</v>
      </c>
      <c r="CQ773">
        <v>7</v>
      </c>
      <c r="CR773">
        <v>0</v>
      </c>
      <c r="CS773">
        <v>1</v>
      </c>
      <c r="CT773">
        <v>38</v>
      </c>
      <c r="CZ773" s="33" t="s">
        <v>85</v>
      </c>
    </row>
    <row r="774" spans="1:104" x14ac:dyDescent="0.25">
      <c r="A774">
        <v>773</v>
      </c>
      <c r="B774">
        <v>50</v>
      </c>
      <c r="C774" s="24" t="s">
        <v>478</v>
      </c>
      <c r="D774" s="12">
        <v>10.3</v>
      </c>
      <c r="E774" s="13">
        <v>0.7</v>
      </c>
      <c r="F774" s="7">
        <f t="shared" si="136"/>
        <v>14.714285714285717</v>
      </c>
      <c r="G774" s="7">
        <f t="shared" si="137"/>
        <v>9.6000000000000014</v>
      </c>
      <c r="H774" s="15">
        <f t="shared" si="138"/>
        <v>11</v>
      </c>
      <c r="I774" s="11">
        <f>IFERROR(F774/SQRT(F774^2+U774), "X")</f>
        <v>8.0004977370878347E-2</v>
      </c>
      <c r="J774" s="32">
        <f>IFERROR(SQRT((1-I774^2)/U774), "X")</f>
        <v>5.4372314718072658E-3</v>
      </c>
      <c r="K774" s="32">
        <f t="shared" si="139"/>
        <v>183.91712863157045</v>
      </c>
      <c r="L774" s="8">
        <v>0</v>
      </c>
      <c r="M774" s="9">
        <v>1</v>
      </c>
      <c r="N774" s="8">
        <v>0</v>
      </c>
      <c r="O774" s="9">
        <v>0</v>
      </c>
      <c r="P774" s="9">
        <v>0</v>
      </c>
      <c r="Q774" s="9">
        <v>1</v>
      </c>
      <c r="R774" s="9">
        <v>0</v>
      </c>
      <c r="S774" s="8">
        <v>33613</v>
      </c>
      <c r="T774" s="9">
        <v>3</v>
      </c>
      <c r="U774" s="9">
        <f t="shared" si="140"/>
        <v>33609</v>
      </c>
      <c r="V774" s="9">
        <f>COUNTIF(B:B,B774)</f>
        <v>6</v>
      </c>
      <c r="W774" s="7">
        <v>12.6</v>
      </c>
      <c r="X774" s="7">
        <f>BL774-W774-6</f>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0.29799999999999999</v>
      </c>
      <c r="CQ774">
        <v>7</v>
      </c>
      <c r="CR774">
        <v>0</v>
      </c>
      <c r="CS774">
        <v>1</v>
      </c>
      <c r="CT774">
        <v>38</v>
      </c>
      <c r="CZ774" s="33" t="s">
        <v>85</v>
      </c>
    </row>
    <row r="775" spans="1:104" x14ac:dyDescent="0.25">
      <c r="A775">
        <v>774</v>
      </c>
      <c r="B775">
        <v>50</v>
      </c>
      <c r="C775" s="24" t="s">
        <v>478</v>
      </c>
      <c r="D775" s="12">
        <v>7.6</v>
      </c>
      <c r="E775" s="13">
        <v>0.3</v>
      </c>
      <c r="F775" s="7">
        <f t="shared" si="136"/>
        <v>25.333333333333332</v>
      </c>
      <c r="G775" s="7">
        <f t="shared" si="137"/>
        <v>7.3</v>
      </c>
      <c r="H775" s="15">
        <f t="shared" si="138"/>
        <v>7.8999999999999995</v>
      </c>
      <c r="I775" s="11">
        <f>IFERROR(F775/SQRT(F775^2+U775), "X")</f>
        <v>0.13855815394052531</v>
      </c>
      <c r="J775" s="32">
        <f>IFERROR(SQRT((1-I775^2)/U775), "X")</f>
        <v>5.4694008134417889E-3</v>
      </c>
      <c r="K775" s="32">
        <f t="shared" si="139"/>
        <v>182.83538437014258</v>
      </c>
      <c r="L775" s="8">
        <v>0</v>
      </c>
      <c r="M775" s="9">
        <v>1</v>
      </c>
      <c r="N775" s="8">
        <v>0</v>
      </c>
      <c r="O775" s="9">
        <v>0</v>
      </c>
      <c r="P775" s="9">
        <v>0</v>
      </c>
      <c r="Q775" s="9">
        <v>1</v>
      </c>
      <c r="R775" s="9">
        <v>0</v>
      </c>
      <c r="S775" s="8">
        <v>32791</v>
      </c>
      <c r="T775" s="9">
        <v>3</v>
      </c>
      <c r="U775" s="9">
        <f t="shared" si="140"/>
        <v>32787</v>
      </c>
      <c r="V775" s="9">
        <f>COUNTIF(B:B,B775)</f>
        <v>6</v>
      </c>
      <c r="W775" s="7">
        <v>12.8</v>
      </c>
      <c r="X775" s="7">
        <f>BL775-W775-6</f>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0.29799999999999999</v>
      </c>
      <c r="CQ775">
        <v>7</v>
      </c>
      <c r="CR775">
        <v>0</v>
      </c>
      <c r="CS775">
        <v>1</v>
      </c>
      <c r="CT775">
        <v>38</v>
      </c>
      <c r="CZ775" s="33" t="s">
        <v>85</v>
      </c>
    </row>
    <row r="776" spans="1:104" x14ac:dyDescent="0.25">
      <c r="A776">
        <v>775</v>
      </c>
      <c r="B776">
        <v>50</v>
      </c>
      <c r="C776" s="24" t="s">
        <v>478</v>
      </c>
      <c r="D776" s="12">
        <v>11.2</v>
      </c>
      <c r="E776" s="13">
        <v>0.5</v>
      </c>
      <c r="F776" s="7">
        <f t="shared" si="136"/>
        <v>22.4</v>
      </c>
      <c r="G776" s="7">
        <f t="shared" si="137"/>
        <v>10.7</v>
      </c>
      <c r="H776" s="15">
        <f t="shared" si="138"/>
        <v>11.7</v>
      </c>
      <c r="I776" s="11">
        <f>IFERROR(F776/SQRT(F776^2+U776), "X")</f>
        <v>0.12271852327728827</v>
      </c>
      <c r="J776" s="32">
        <f>IFERROR(SQRT((1-I776^2)/U776), "X")</f>
        <v>5.4785055034503698E-3</v>
      </c>
      <c r="K776" s="32">
        <f t="shared" si="139"/>
        <v>182.53153152263857</v>
      </c>
      <c r="L776" s="8">
        <v>0</v>
      </c>
      <c r="M776" s="9">
        <v>1</v>
      </c>
      <c r="N776" s="8">
        <v>0</v>
      </c>
      <c r="O776" s="9">
        <v>0</v>
      </c>
      <c r="P776" s="9">
        <v>0</v>
      </c>
      <c r="Q776" s="9">
        <v>1</v>
      </c>
      <c r="R776" s="9">
        <v>0</v>
      </c>
      <c r="S776" s="8">
        <v>32820</v>
      </c>
      <c r="T776" s="9">
        <v>3</v>
      </c>
      <c r="U776" s="9">
        <f t="shared" si="140"/>
        <v>32816</v>
      </c>
      <c r="V776" s="9">
        <f>COUNTIF(B:B,B776)</f>
        <v>6</v>
      </c>
      <c r="W776" s="7">
        <v>12.8</v>
      </c>
      <c r="X776" s="7">
        <f>BL776-W776-6</f>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0.29799999999999999</v>
      </c>
      <c r="CQ776">
        <v>7</v>
      </c>
      <c r="CR776">
        <v>0</v>
      </c>
      <c r="CS776">
        <v>1</v>
      </c>
      <c r="CT776">
        <v>38</v>
      </c>
      <c r="CZ776" s="33" t="s">
        <v>85</v>
      </c>
    </row>
    <row r="777" spans="1:104" s="141" customFormat="1" x14ac:dyDescent="0.25">
      <c r="A777" s="141">
        <v>776</v>
      </c>
      <c r="B777" s="141">
        <v>50</v>
      </c>
      <c r="C777" s="142" t="s">
        <v>478</v>
      </c>
      <c r="D777" s="143">
        <v>11.4</v>
      </c>
      <c r="E777" s="144">
        <v>0.5</v>
      </c>
      <c r="F777" s="145">
        <f t="shared" si="136"/>
        <v>22.8</v>
      </c>
      <c r="G777" s="145">
        <f t="shared" si="137"/>
        <v>10.9</v>
      </c>
      <c r="H777" s="146">
        <f t="shared" si="138"/>
        <v>11.9</v>
      </c>
      <c r="I777" s="147">
        <f>IFERROR(F777/SQRT(F777^2+U777), "X")</f>
        <v>0.12474327691742701</v>
      </c>
      <c r="J777" s="148">
        <f>IFERROR(SQRT((1-I777^2)/U777), "X")</f>
        <v>5.4711963560275002E-3</v>
      </c>
      <c r="K777" s="148">
        <f t="shared" si="139"/>
        <v>182.77538127439374</v>
      </c>
      <c r="L777" s="149">
        <v>0</v>
      </c>
      <c r="M777" s="150">
        <v>1</v>
      </c>
      <c r="N777" s="149">
        <v>0</v>
      </c>
      <c r="O777" s="150">
        <v>0</v>
      </c>
      <c r="P777" s="150">
        <v>0</v>
      </c>
      <c r="Q777" s="150">
        <v>1</v>
      </c>
      <c r="R777" s="150">
        <v>0</v>
      </c>
      <c r="S777" s="149">
        <v>32891</v>
      </c>
      <c r="T777" s="150">
        <v>3</v>
      </c>
      <c r="U777" s="150">
        <f t="shared" si="140"/>
        <v>32887</v>
      </c>
      <c r="V777" s="150">
        <f>COUNTIF(B:B,B777)</f>
        <v>6</v>
      </c>
      <c r="W777" s="145">
        <v>12.8</v>
      </c>
      <c r="X777" s="145">
        <f>BL777-W777-6</f>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0.29799999999999999</v>
      </c>
      <c r="CQ777">
        <v>7</v>
      </c>
      <c r="CR777">
        <v>0</v>
      </c>
      <c r="CS777">
        <v>1</v>
      </c>
      <c r="CT777">
        <v>38</v>
      </c>
      <c r="CU777" s="157"/>
      <c r="CZ777" s="33" t="s">
        <v>85</v>
      </c>
    </row>
    <row r="778" spans="1:104" s="124" customFormat="1" x14ac:dyDescent="0.25">
      <c r="A778" s="124">
        <v>777</v>
      </c>
      <c r="B778" s="124">
        <v>51</v>
      </c>
      <c r="C778" s="125" t="s">
        <v>480</v>
      </c>
      <c r="D778" s="126">
        <v>6.9290000000000003</v>
      </c>
      <c r="E778" s="127">
        <v>0.35099999999999998</v>
      </c>
      <c r="F778" s="128">
        <f t="shared" si="136"/>
        <v>19.740740740740744</v>
      </c>
      <c r="G778" s="128">
        <f t="shared" si="137"/>
        <v>6.5780000000000003</v>
      </c>
      <c r="H778" s="129">
        <f t="shared" si="138"/>
        <v>7.28</v>
      </c>
      <c r="I778" s="130">
        <f>IFERROR(F778/SQRT(F778^2+U778), "X")</f>
        <v>0.27982908448508376</v>
      </c>
      <c r="J778" s="131">
        <f>IFERROR(SQRT((1-I778^2)/U778), "X")</f>
        <v>1.4175206906373847E-2</v>
      </c>
      <c r="K778" s="131">
        <f t="shared" si="139"/>
        <v>70.545707488075706</v>
      </c>
      <c r="L778" s="132">
        <v>1</v>
      </c>
      <c r="M778" s="133">
        <v>0</v>
      </c>
      <c r="N778" s="132">
        <v>0</v>
      </c>
      <c r="O778" s="133">
        <v>0</v>
      </c>
      <c r="P778" s="133">
        <v>1</v>
      </c>
      <c r="Q778" s="133">
        <v>0</v>
      </c>
      <c r="R778" s="133">
        <v>0</v>
      </c>
      <c r="S778" s="132">
        <v>4596</v>
      </c>
      <c r="T778" s="133">
        <v>8</v>
      </c>
      <c r="U778" s="133">
        <f t="shared" si="140"/>
        <v>4587</v>
      </c>
      <c r="V778" s="133">
        <f>COUNTIF(B:B,B778)</f>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34</v>
      </c>
      <c r="CU778" s="140"/>
      <c r="CZ778" s="33" t="s">
        <v>85</v>
      </c>
    </row>
    <row r="779" spans="1:104" x14ac:dyDescent="0.25">
      <c r="A779">
        <v>778</v>
      </c>
      <c r="B779">
        <v>52</v>
      </c>
      <c r="C779" s="24" t="s">
        <v>481</v>
      </c>
      <c r="D779" s="12">
        <v>6.55</v>
      </c>
      <c r="E779" s="13">
        <v>0.03</v>
      </c>
      <c r="F779" s="7">
        <f t="shared" si="136"/>
        <v>218.33333333333334</v>
      </c>
      <c r="G779" s="7">
        <f t="shared" si="137"/>
        <v>6.52</v>
      </c>
      <c r="H779" s="15">
        <f t="shared" si="138"/>
        <v>6.58</v>
      </c>
      <c r="I779" s="11">
        <f>IFERROR(F779/SQRT(F779^2+U779), "X")</f>
        <v>0.38170020583238862</v>
      </c>
      <c r="J779" s="32">
        <f>IFERROR(SQRT((1-I779^2)/U779), "X")</f>
        <v>1.7482452175529249E-3</v>
      </c>
      <c r="K779" s="32">
        <f t="shared" si="139"/>
        <v>572.00213674814574</v>
      </c>
      <c r="L779" s="8">
        <v>1</v>
      </c>
      <c r="M779" s="9">
        <v>0</v>
      </c>
      <c r="N779" s="8">
        <v>0</v>
      </c>
      <c r="O779" s="9">
        <v>0</v>
      </c>
      <c r="P779" s="9">
        <v>0</v>
      </c>
      <c r="Q779" s="9">
        <v>1</v>
      </c>
      <c r="R779" s="9">
        <v>0</v>
      </c>
      <c r="S779" s="8">
        <v>279522</v>
      </c>
      <c r="T779" s="9">
        <v>4</v>
      </c>
      <c r="U779" s="9">
        <f t="shared" si="140"/>
        <v>279517</v>
      </c>
      <c r="V779" s="9">
        <f>COUNTIF(B:B,B779)</f>
        <v>8</v>
      </c>
      <c r="W779" s="7">
        <v>13.04</v>
      </c>
      <c r="X779" s="7">
        <f>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31</v>
      </c>
      <c r="CZ779" s="33" t="s">
        <v>85</v>
      </c>
    </row>
    <row r="780" spans="1:104" x14ac:dyDescent="0.25">
      <c r="A780">
        <v>779</v>
      </c>
      <c r="B780">
        <v>52</v>
      </c>
      <c r="C780" s="24" t="s">
        <v>481</v>
      </c>
      <c r="D780" s="12">
        <v>9.6</v>
      </c>
      <c r="E780" s="13">
        <v>4.4000000000000004</v>
      </c>
      <c r="F780" s="7">
        <f t="shared" si="136"/>
        <v>2.1818181818181817</v>
      </c>
      <c r="G780" s="7">
        <f t="shared" si="137"/>
        <v>5.1999999999999993</v>
      </c>
      <c r="H780" s="15">
        <f t="shared" si="138"/>
        <v>14</v>
      </c>
      <c r="I780" s="11">
        <f>IFERROR(F780/SQRT(F780^2+U780), "X")</f>
        <v>4.1267745656530536E-3</v>
      </c>
      <c r="J780" s="32">
        <f>IFERROR(SQRT((1-I780^2)/U780), "X")</f>
        <v>1.891438342590983E-3</v>
      </c>
      <c r="K780" s="32">
        <f t="shared" si="139"/>
        <v>528.69817507778339</v>
      </c>
      <c r="L780" s="8">
        <v>1</v>
      </c>
      <c r="M780" s="9">
        <v>0</v>
      </c>
      <c r="N780" s="8">
        <v>0</v>
      </c>
      <c r="O780" s="9">
        <v>0</v>
      </c>
      <c r="P780" s="9">
        <v>0</v>
      </c>
      <c r="Q780" s="9">
        <v>1</v>
      </c>
      <c r="R780" s="9">
        <v>0</v>
      </c>
      <c r="S780" s="8">
        <v>279522</v>
      </c>
      <c r="T780" s="9">
        <v>4</v>
      </c>
      <c r="U780" s="9">
        <f t="shared" si="140"/>
        <v>279517</v>
      </c>
      <c r="V780" s="9">
        <f>COUNTIF(B:B,B780)</f>
        <v>8</v>
      </c>
      <c r="W780" s="7">
        <v>13.04</v>
      </c>
      <c r="X780" s="7">
        <f>BL780-W780-6</f>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31</v>
      </c>
      <c r="CZ780" s="33" t="s">
        <v>85</v>
      </c>
    </row>
    <row r="781" spans="1:104" x14ac:dyDescent="0.25">
      <c r="A781">
        <v>780</v>
      </c>
      <c r="B781">
        <v>52</v>
      </c>
      <c r="C781" s="24" t="s">
        <v>481</v>
      </c>
      <c r="D781" s="12">
        <v>9.8000000000000007</v>
      </c>
      <c r="E781" s="13">
        <v>2</v>
      </c>
      <c r="F781" s="7">
        <f t="shared" si="136"/>
        <v>4.9000000000000004</v>
      </c>
      <c r="G781" s="7">
        <f t="shared" si="137"/>
        <v>7.8000000000000007</v>
      </c>
      <c r="H781" s="15">
        <f t="shared" si="138"/>
        <v>11.8</v>
      </c>
      <c r="I781" s="11">
        <f>IFERROR(F781/SQRT(F781^2+U781), "X")</f>
        <v>9.2677287664315669E-3</v>
      </c>
      <c r="J781" s="32">
        <f>IFERROR(SQRT((1-I781^2)/U781), "X")</f>
        <v>1.8913732176390956E-3</v>
      </c>
      <c r="K781" s="32">
        <f t="shared" si="139"/>
        <v>528.7163795457825</v>
      </c>
      <c r="L781" s="8">
        <v>1</v>
      </c>
      <c r="M781" s="9">
        <v>0</v>
      </c>
      <c r="N781" s="8">
        <v>0</v>
      </c>
      <c r="O781" s="9">
        <v>0</v>
      </c>
      <c r="P781" s="9">
        <v>0</v>
      </c>
      <c r="Q781" s="9">
        <v>1</v>
      </c>
      <c r="R781" s="9">
        <v>0</v>
      </c>
      <c r="S781" s="8">
        <v>279522</v>
      </c>
      <c r="T781" s="9">
        <v>4</v>
      </c>
      <c r="U781" s="9">
        <f t="shared" si="140"/>
        <v>279517</v>
      </c>
      <c r="V781" s="9">
        <f>COUNTIF(B:B,B781)</f>
        <v>8</v>
      </c>
      <c r="W781" s="7">
        <v>13.04</v>
      </c>
      <c r="X781" s="7">
        <f>BL781-W781-6</f>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31</v>
      </c>
      <c r="CZ781" s="33" t="s">
        <v>85</v>
      </c>
    </row>
    <row r="782" spans="1:104" x14ac:dyDescent="0.25">
      <c r="A782">
        <v>781</v>
      </c>
      <c r="B782">
        <v>52</v>
      </c>
      <c r="C782" s="24" t="s">
        <v>481</v>
      </c>
      <c r="D782" s="12">
        <v>9.8000000000000007</v>
      </c>
      <c r="E782" s="13">
        <v>1.8</v>
      </c>
      <c r="F782" s="7">
        <f t="shared" si="136"/>
        <v>5.4444444444444446</v>
      </c>
      <c r="G782" s="7">
        <f t="shared" si="137"/>
        <v>8</v>
      </c>
      <c r="H782" s="15">
        <f t="shared" si="138"/>
        <v>11.600000000000001</v>
      </c>
      <c r="I782" s="11">
        <f>IFERROR(F782/SQRT(F782^2+U782), "X")</f>
        <v>1.0297372675932382E-2</v>
      </c>
      <c r="J782" s="32">
        <f>IFERROR(SQRT((1-I782^2)/U782), "X")</f>
        <v>1.8913541649671723E-3</v>
      </c>
      <c r="K782" s="32">
        <f t="shared" si="139"/>
        <v>528.72170560258701</v>
      </c>
      <c r="L782" s="8">
        <v>1</v>
      </c>
      <c r="M782" s="9">
        <v>0</v>
      </c>
      <c r="N782" s="8">
        <v>0</v>
      </c>
      <c r="O782" s="9">
        <v>0</v>
      </c>
      <c r="P782" s="9">
        <v>0</v>
      </c>
      <c r="Q782" s="9">
        <v>1</v>
      </c>
      <c r="R782" s="9">
        <v>0</v>
      </c>
      <c r="S782" s="8">
        <v>279522</v>
      </c>
      <c r="T782" s="9">
        <v>4</v>
      </c>
      <c r="U782" s="9">
        <f t="shared" si="140"/>
        <v>279517</v>
      </c>
      <c r="V782" s="9">
        <f>COUNTIF(B:B,B782)</f>
        <v>8</v>
      </c>
      <c r="W782" s="7">
        <v>13.04</v>
      </c>
      <c r="X782" s="7">
        <f>BL782-W782-6</f>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31</v>
      </c>
      <c r="CZ782" s="33" t="s">
        <v>85</v>
      </c>
    </row>
    <row r="783" spans="1:104" x14ac:dyDescent="0.25">
      <c r="A783">
        <v>782</v>
      </c>
      <c r="B783">
        <v>52</v>
      </c>
      <c r="C783" s="24" t="s">
        <v>481</v>
      </c>
      <c r="D783" s="12">
        <v>7.43</v>
      </c>
      <c r="E783" s="13">
        <v>0.04</v>
      </c>
      <c r="F783" s="7">
        <f t="shared" si="136"/>
        <v>185.75</v>
      </c>
      <c r="G783" s="7">
        <f t="shared" si="137"/>
        <v>7.39</v>
      </c>
      <c r="H783" s="15">
        <f t="shared" si="138"/>
        <v>7.47</v>
      </c>
      <c r="I783" s="11">
        <f>IFERROR(F783/SQRT(F783^2+U783), "X")</f>
        <v>0.33147450030132436</v>
      </c>
      <c r="J783" s="32">
        <f>IFERROR(SQRT((1-I783^2)/U783), "X")</f>
        <v>1.7845195170999963E-3</v>
      </c>
      <c r="K783" s="32">
        <f t="shared" si="139"/>
        <v>560.37493029221071</v>
      </c>
      <c r="L783" s="8">
        <v>1</v>
      </c>
      <c r="M783" s="9">
        <v>0</v>
      </c>
      <c r="N783" s="8">
        <v>0</v>
      </c>
      <c r="O783" s="9">
        <v>0</v>
      </c>
      <c r="P783" s="9">
        <v>0</v>
      </c>
      <c r="Q783" s="9">
        <v>1</v>
      </c>
      <c r="R783" s="9">
        <v>0</v>
      </c>
      <c r="S783" s="8">
        <v>279522</v>
      </c>
      <c r="T783" s="9">
        <v>4</v>
      </c>
      <c r="U783" s="9">
        <f t="shared" si="140"/>
        <v>279517</v>
      </c>
      <c r="V783" s="9">
        <f>COUNTIF(B:B,B783)</f>
        <v>8</v>
      </c>
      <c r="W783" s="7">
        <v>13.04</v>
      </c>
      <c r="X783" s="7">
        <f>BL783-W783-6</f>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31</v>
      </c>
      <c r="CZ783" s="33" t="s">
        <v>85</v>
      </c>
    </row>
    <row r="784" spans="1:104" x14ac:dyDescent="0.25">
      <c r="A784">
        <v>783</v>
      </c>
      <c r="B784">
        <v>52</v>
      </c>
      <c r="C784" s="24" t="s">
        <v>481</v>
      </c>
      <c r="D784" s="12">
        <v>11.8</v>
      </c>
      <c r="E784" s="13">
        <v>5.6</v>
      </c>
      <c r="F784" s="7">
        <f t="shared" si="136"/>
        <v>2.1071428571428572</v>
      </c>
      <c r="G784" s="7">
        <f t="shared" si="137"/>
        <v>6.2000000000000011</v>
      </c>
      <c r="H784" s="15">
        <f t="shared" si="138"/>
        <v>17.399999999999999</v>
      </c>
      <c r="I784" s="11">
        <f>IFERROR(F784/SQRT(F784^2+U784), "X")</f>
        <v>3.9855330766543993E-3</v>
      </c>
      <c r="J784" s="32">
        <f>IFERROR(SQRT((1-I784^2)/U784), "X")</f>
        <v>1.8914394262088674E-3</v>
      </c>
      <c r="K784" s="32">
        <f t="shared" si="139"/>
        <v>528.69787218317833</v>
      </c>
      <c r="L784" s="8">
        <v>1</v>
      </c>
      <c r="M784" s="9">
        <v>0</v>
      </c>
      <c r="N784" s="8">
        <v>0</v>
      </c>
      <c r="O784" s="9">
        <v>0</v>
      </c>
      <c r="P784" s="9">
        <v>0</v>
      </c>
      <c r="Q784" s="9">
        <v>1</v>
      </c>
      <c r="R784" s="9">
        <v>0</v>
      </c>
      <c r="S784" s="8">
        <v>279522</v>
      </c>
      <c r="T784" s="9">
        <v>4</v>
      </c>
      <c r="U784" s="9">
        <f t="shared" si="140"/>
        <v>279517</v>
      </c>
      <c r="V784" s="9">
        <f>COUNTIF(B:B,B784)</f>
        <v>8</v>
      </c>
      <c r="W784" s="7">
        <v>13.04</v>
      </c>
      <c r="X784" s="7">
        <f>BL784-W784-6</f>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31</v>
      </c>
      <c r="CZ784" s="33" t="s">
        <v>85</v>
      </c>
    </row>
    <row r="785" spans="1:104" x14ac:dyDescent="0.25">
      <c r="A785">
        <v>784</v>
      </c>
      <c r="B785">
        <v>52</v>
      </c>
      <c r="C785" s="24" t="s">
        <v>481</v>
      </c>
      <c r="D785" s="12">
        <v>11.3</v>
      </c>
      <c r="E785" s="13">
        <v>2.2999999999999998</v>
      </c>
      <c r="F785" s="7">
        <f t="shared" si="136"/>
        <v>4.9130434782608701</v>
      </c>
      <c r="G785" s="7">
        <f t="shared" si="137"/>
        <v>9</v>
      </c>
      <c r="H785" s="15">
        <f t="shared" si="138"/>
        <v>13.600000000000001</v>
      </c>
      <c r="I785" s="11">
        <f>IFERROR(F785/SQRT(F785^2+U785), "X")</f>
        <v>9.2923967244782774E-3</v>
      </c>
      <c r="J785" s="32">
        <f>IFERROR(SQRT((1-I785^2)/U785), "X")</f>
        <v>1.8913727846283218E-3</v>
      </c>
      <c r="K785" s="32">
        <f t="shared" si="139"/>
        <v>528.71650059007925</v>
      </c>
      <c r="L785" s="8">
        <v>1</v>
      </c>
      <c r="M785" s="9">
        <v>0</v>
      </c>
      <c r="N785" s="8">
        <v>0</v>
      </c>
      <c r="O785" s="9">
        <v>0</v>
      </c>
      <c r="P785" s="9">
        <v>0</v>
      </c>
      <c r="Q785" s="9">
        <v>1</v>
      </c>
      <c r="R785" s="9">
        <v>0</v>
      </c>
      <c r="S785" s="8">
        <v>279522</v>
      </c>
      <c r="T785" s="9">
        <v>4</v>
      </c>
      <c r="U785" s="9">
        <f t="shared" si="140"/>
        <v>279517</v>
      </c>
      <c r="V785" s="9">
        <f>COUNTIF(B:B,B785)</f>
        <v>8</v>
      </c>
      <c r="W785" s="7">
        <v>13.04</v>
      </c>
      <c r="X785" s="7">
        <f>BL785-W785-6</f>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31</v>
      </c>
      <c r="CZ785" s="33" t="s">
        <v>85</v>
      </c>
    </row>
    <row r="786" spans="1:104" x14ac:dyDescent="0.25">
      <c r="A786">
        <v>785</v>
      </c>
      <c r="B786">
        <v>52</v>
      </c>
      <c r="C786" s="24" t="s">
        <v>481</v>
      </c>
      <c r="D786" s="12">
        <v>11.2</v>
      </c>
      <c r="E786" s="13">
        <v>2.1</v>
      </c>
      <c r="F786" s="7">
        <f t="shared" si="136"/>
        <v>5.333333333333333</v>
      </c>
      <c r="G786" s="7">
        <f t="shared" si="137"/>
        <v>9.1</v>
      </c>
      <c r="H786" s="15">
        <f t="shared" si="138"/>
        <v>13.299999999999999</v>
      </c>
      <c r="I786" s="11">
        <f>IFERROR(F786/SQRT(F786^2+U786), "X")</f>
        <v>1.0087243819210572E-2</v>
      </c>
      <c r="J786" s="32">
        <f>IFERROR(SQRT((1-I786^2)/U786), "X")</f>
        <v>1.8913582161019823E-3</v>
      </c>
      <c r="K786" s="32">
        <f t="shared" si="139"/>
        <v>528.72057312388029</v>
      </c>
      <c r="L786" s="8">
        <v>1</v>
      </c>
      <c r="M786" s="9">
        <v>0</v>
      </c>
      <c r="N786" s="8">
        <v>0</v>
      </c>
      <c r="O786" s="9">
        <v>0</v>
      </c>
      <c r="P786" s="9">
        <v>0</v>
      </c>
      <c r="Q786" s="9">
        <v>1</v>
      </c>
      <c r="R786" s="9">
        <v>0</v>
      </c>
      <c r="S786" s="8">
        <v>279522</v>
      </c>
      <c r="T786" s="9">
        <v>4</v>
      </c>
      <c r="U786" s="9">
        <f t="shared" si="140"/>
        <v>279517</v>
      </c>
      <c r="V786" s="9">
        <f>COUNTIF(B:B,B786)</f>
        <v>8</v>
      </c>
      <c r="W786" s="7">
        <v>13.04</v>
      </c>
      <c r="X786" s="7">
        <f>BL786-W786-6</f>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31</v>
      </c>
      <c r="CZ786" s="33" t="s">
        <v>85</v>
      </c>
    </row>
    <row r="787" spans="1:104" x14ac:dyDescent="0.25">
      <c r="A787">
        <v>786</v>
      </c>
      <c r="B787">
        <v>53</v>
      </c>
      <c r="C787" s="24" t="s">
        <v>4020</v>
      </c>
      <c r="D787" s="12">
        <v>8.5299999999999994</v>
      </c>
      <c r="E787" s="13">
        <f t="shared" ref="E787:E797" si="141">D787/F787</f>
        <v>0.92818280739934711</v>
      </c>
      <c r="F787" s="7">
        <v>9.19</v>
      </c>
      <c r="G787" s="7">
        <f t="shared" si="137"/>
        <v>7.6018171926006524</v>
      </c>
      <c r="H787" s="15">
        <f t="shared" si="138"/>
        <v>9.4581828073993464</v>
      </c>
      <c r="I787" s="11">
        <f>IFERROR(F787/SQRT(F787^2+U787), "X")</f>
        <v>0.4255103448500257</v>
      </c>
      <c r="J787" s="32">
        <f>IFERROR(SQRT((1-I787^2)/U787), "X")</f>
        <v>4.630145210555231E-2</v>
      </c>
      <c r="K787" s="32">
        <f t="shared" si="139"/>
        <v>21.59759477349272</v>
      </c>
      <c r="L787" s="8">
        <v>1</v>
      </c>
      <c r="M787" s="9">
        <v>0</v>
      </c>
      <c r="N787" s="8">
        <v>0</v>
      </c>
      <c r="O787" s="9">
        <v>1</v>
      </c>
      <c r="P787" s="9">
        <v>0</v>
      </c>
      <c r="Q787" s="9">
        <v>0</v>
      </c>
      <c r="R787" s="9">
        <v>0</v>
      </c>
      <c r="S787" s="8">
        <v>389</v>
      </c>
      <c r="T787" s="9">
        <v>6</v>
      </c>
      <c r="U787" s="9">
        <f t="shared" si="140"/>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17</v>
      </c>
      <c r="CZ787" s="33" t="s">
        <v>85</v>
      </c>
    </row>
    <row r="788" spans="1:104" x14ac:dyDescent="0.25">
      <c r="A788">
        <v>787</v>
      </c>
      <c r="B788">
        <v>53</v>
      </c>
      <c r="C788" s="24" t="s">
        <v>4020</v>
      </c>
      <c r="D788" s="12">
        <v>7.51</v>
      </c>
      <c r="E788" s="13">
        <f t="shared" si="141"/>
        <v>1.0080536912751676</v>
      </c>
      <c r="F788" s="7">
        <v>7.45</v>
      </c>
      <c r="G788" s="7">
        <f t="shared" si="137"/>
        <v>6.5019463087248326</v>
      </c>
      <c r="H788" s="15">
        <f t="shared" si="138"/>
        <v>8.518053691275167</v>
      </c>
      <c r="I788" s="11">
        <f>IFERROR(F788/SQRT(F788^2+U788), "X")</f>
        <v>0.4409113869173576</v>
      </c>
      <c r="J788" s="32">
        <f>IFERROR(SQRT((1-I788^2)/U788), "X")</f>
        <v>5.9182736498974167E-2</v>
      </c>
      <c r="K788" s="32">
        <f t="shared" si="139"/>
        <v>16.896819227298376</v>
      </c>
      <c r="L788" s="8">
        <v>1</v>
      </c>
      <c r="M788" s="9">
        <v>0</v>
      </c>
      <c r="N788" s="8">
        <v>0</v>
      </c>
      <c r="O788" s="9">
        <v>1</v>
      </c>
      <c r="P788" s="9">
        <v>0</v>
      </c>
      <c r="Q788" s="9">
        <v>0</v>
      </c>
      <c r="R788" s="9">
        <v>0</v>
      </c>
      <c r="S788" s="8">
        <v>237</v>
      </c>
      <c r="T788" s="9">
        <v>6</v>
      </c>
      <c r="U788" s="9">
        <f t="shared" si="140"/>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W788+X788+6</f>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17</v>
      </c>
      <c r="CZ788" s="33" t="s">
        <v>85</v>
      </c>
    </row>
    <row r="789" spans="1:104" x14ac:dyDescent="0.25">
      <c r="A789">
        <v>788</v>
      </c>
      <c r="B789">
        <v>53</v>
      </c>
      <c r="C789" s="24" t="s">
        <v>4020</v>
      </c>
      <c r="D789" s="12">
        <v>6.04</v>
      </c>
      <c r="E789" s="13">
        <f t="shared" si="141"/>
        <v>1.6547945205479453</v>
      </c>
      <c r="F789" s="7">
        <v>3.65</v>
      </c>
      <c r="G789" s="7">
        <f t="shared" si="137"/>
        <v>4.385205479452055</v>
      </c>
      <c r="H789" s="15">
        <f t="shared" si="138"/>
        <v>7.6947945205479451</v>
      </c>
      <c r="I789" s="11">
        <f>IFERROR(F789/SQRT(F789^2+U789), "X")</f>
        <v>0.23447470277510901</v>
      </c>
      <c r="J789" s="32">
        <f>IFERROR(SQRT((1-I789^2)/U789), "X")</f>
        <v>6.4239644595920284E-2</v>
      </c>
      <c r="K789" s="32">
        <f t="shared" si="139"/>
        <v>15.566711277594891</v>
      </c>
      <c r="L789" s="8">
        <v>1</v>
      </c>
      <c r="M789" s="9">
        <v>0</v>
      </c>
      <c r="N789" s="8">
        <v>0</v>
      </c>
      <c r="O789" s="9">
        <v>1</v>
      </c>
      <c r="P789" s="9">
        <v>0</v>
      </c>
      <c r="Q789" s="9">
        <v>0</v>
      </c>
      <c r="R789" s="9">
        <v>0</v>
      </c>
      <c r="S789" s="8">
        <v>237</v>
      </c>
      <c r="T789" s="9">
        <v>7</v>
      </c>
      <c r="U789" s="9">
        <f t="shared" si="140"/>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W789+X789+6</f>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17</v>
      </c>
      <c r="CZ789" s="33" t="s">
        <v>85</v>
      </c>
    </row>
    <row r="790" spans="1:104" x14ac:dyDescent="0.25">
      <c r="A790">
        <v>789</v>
      </c>
      <c r="B790">
        <v>53</v>
      </c>
      <c r="C790" s="24" t="s">
        <v>4020</v>
      </c>
      <c r="D790" s="12">
        <v>3.87</v>
      </c>
      <c r="E790" s="13">
        <f t="shared" si="141"/>
        <v>1.3253424657534247</v>
      </c>
      <c r="F790" s="7">
        <v>2.92</v>
      </c>
      <c r="G790" s="7">
        <f t="shared" si="137"/>
        <v>2.5446575342465754</v>
      </c>
      <c r="H790" s="15">
        <f t="shared" si="138"/>
        <v>5.1953424657534253</v>
      </c>
      <c r="I790" s="11">
        <f>IFERROR(F790/SQRT(F790^2+U790), "X")</f>
        <v>0.18946408995865949</v>
      </c>
      <c r="J790" s="32">
        <f>IFERROR(SQRT((1-I790^2)/U790), "X")</f>
        <v>6.4884962314609412E-2</v>
      </c>
      <c r="K790" s="32">
        <f t="shared" si="139"/>
        <v>15.411891512724841</v>
      </c>
      <c r="L790" s="8">
        <v>1</v>
      </c>
      <c r="M790" s="9">
        <v>0</v>
      </c>
      <c r="N790" s="8">
        <v>0</v>
      </c>
      <c r="O790" s="9">
        <v>1</v>
      </c>
      <c r="P790" s="9">
        <v>0</v>
      </c>
      <c r="Q790" s="9">
        <v>0</v>
      </c>
      <c r="R790" s="9">
        <v>0</v>
      </c>
      <c r="S790" s="8">
        <v>237</v>
      </c>
      <c r="T790" s="9">
        <v>7</v>
      </c>
      <c r="U790" s="9">
        <f t="shared" si="140"/>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W790+X790+6</f>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17</v>
      </c>
      <c r="CZ790" s="33" t="s">
        <v>85</v>
      </c>
    </row>
    <row r="791" spans="1:104" x14ac:dyDescent="0.25">
      <c r="A791">
        <v>790</v>
      </c>
      <c r="B791">
        <v>53</v>
      </c>
      <c r="C791" s="24" t="s">
        <v>4020</v>
      </c>
      <c r="D791" s="12">
        <v>7.28</v>
      </c>
      <c r="E791" s="13">
        <f t="shared" si="141"/>
        <v>2.1927710843373496</v>
      </c>
      <c r="F791" s="7">
        <v>3.32</v>
      </c>
      <c r="G791" s="7">
        <f t="shared" si="137"/>
        <v>5.0872289156626511</v>
      </c>
      <c r="H791" s="15">
        <f t="shared" si="138"/>
        <v>9.4727710843373494</v>
      </c>
      <c r="I791" s="11">
        <f>IFERROR(F791/SQRT(F791^2+U791), "X")</f>
        <v>0.26579365338014427</v>
      </c>
      <c r="J791" s="32">
        <f>IFERROR(SQRT((1-I791^2)/U791), "X")</f>
        <v>8.0058329331368777E-2</v>
      </c>
      <c r="K791" s="32">
        <f t="shared" si="139"/>
        <v>12.49089268227055</v>
      </c>
      <c r="L791" s="8">
        <v>1</v>
      </c>
      <c r="M791" s="9">
        <v>0</v>
      </c>
      <c r="N791" s="8">
        <v>0</v>
      </c>
      <c r="O791" s="9">
        <v>1</v>
      </c>
      <c r="P791" s="9">
        <v>0</v>
      </c>
      <c r="Q791" s="9">
        <v>0</v>
      </c>
      <c r="R791" s="9">
        <v>0</v>
      </c>
      <c r="S791" s="8">
        <v>152</v>
      </c>
      <c r="T791" s="9">
        <v>6</v>
      </c>
      <c r="U791" s="9">
        <f t="shared" si="140"/>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W791+X791+6</f>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17</v>
      </c>
      <c r="CZ791" s="33" t="s">
        <v>85</v>
      </c>
    </row>
    <row r="792" spans="1:104" x14ac:dyDescent="0.25">
      <c r="A792">
        <v>791</v>
      </c>
      <c r="B792">
        <v>53</v>
      </c>
      <c r="C792" s="24" t="s">
        <v>4020</v>
      </c>
      <c r="D792" s="12">
        <v>0.32</v>
      </c>
      <c r="E792" s="13">
        <f t="shared" si="141"/>
        <v>4</v>
      </c>
      <c r="F792" s="7">
        <v>0.08</v>
      </c>
      <c r="G792" s="7">
        <f t="shared" si="137"/>
        <v>-3.68</v>
      </c>
      <c r="H792" s="15">
        <f t="shared" si="138"/>
        <v>4.32</v>
      </c>
      <c r="I792" s="11">
        <f>IFERROR(F792/SQRT(F792^2+U792), "X")</f>
        <v>6.6665185234566068E-3</v>
      </c>
      <c r="J792" s="32">
        <f>IFERROR(SQRT((1-I792^2)/U792), "X")</f>
        <v>8.3331481543207589E-2</v>
      </c>
      <c r="K792" s="32">
        <f t="shared" si="139"/>
        <v>12.000266663703769</v>
      </c>
      <c r="L792" s="8">
        <v>1</v>
      </c>
      <c r="M792" s="9">
        <v>0</v>
      </c>
      <c r="N792" s="8">
        <v>0</v>
      </c>
      <c r="O792" s="9">
        <v>1</v>
      </c>
      <c r="P792" s="9">
        <v>0</v>
      </c>
      <c r="Q792" s="9">
        <v>0</v>
      </c>
      <c r="R792" s="9">
        <v>0</v>
      </c>
      <c r="S792" s="8">
        <v>152</v>
      </c>
      <c r="T792" s="9">
        <v>7</v>
      </c>
      <c r="U792" s="9">
        <f t="shared" si="140"/>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W792+X792+6</f>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17</v>
      </c>
      <c r="CZ792" s="33" t="s">
        <v>85</v>
      </c>
    </row>
    <row r="793" spans="1:104" x14ac:dyDescent="0.25">
      <c r="A793">
        <v>792</v>
      </c>
      <c r="B793">
        <v>53</v>
      </c>
      <c r="C793" s="24" t="s">
        <v>4020</v>
      </c>
      <c r="D793" s="12">
        <v>-0.45</v>
      </c>
      <c r="E793" s="13">
        <f t="shared" si="141"/>
        <v>10</v>
      </c>
      <c r="F793" s="7">
        <v>-4.4999999999999998E-2</v>
      </c>
      <c r="G793" s="7">
        <f t="shared" si="137"/>
        <v>-10.45</v>
      </c>
      <c r="H793" s="15">
        <f t="shared" si="138"/>
        <v>9.5500000000000007</v>
      </c>
      <c r="I793" s="11">
        <f>IFERROR(F793/SQRT(F793^2+U793), "X")</f>
        <v>-3.749973633090588E-3</v>
      </c>
      <c r="J793" s="32">
        <f>IFERROR(SQRT((1-I793^2)/U793), "X")</f>
        <v>8.3332747402013074E-2</v>
      </c>
      <c r="K793" s="32">
        <f t="shared" si="139"/>
        <v>12.00008437470337</v>
      </c>
      <c r="L793" s="8">
        <v>1</v>
      </c>
      <c r="M793" s="9">
        <v>0</v>
      </c>
      <c r="N793" s="8">
        <v>0</v>
      </c>
      <c r="O793" s="9">
        <v>1</v>
      </c>
      <c r="P793" s="9">
        <v>0</v>
      </c>
      <c r="Q793" s="9">
        <v>0</v>
      </c>
      <c r="R793" s="9">
        <v>0</v>
      </c>
      <c r="S793" s="8">
        <v>152</v>
      </c>
      <c r="T793" s="9">
        <v>7</v>
      </c>
      <c r="U793" s="9">
        <f t="shared" si="140"/>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W793+X793+6</f>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17</v>
      </c>
      <c r="CZ793" s="33" t="s">
        <v>85</v>
      </c>
    </row>
    <row r="794" spans="1:104" x14ac:dyDescent="0.25">
      <c r="A794">
        <v>793</v>
      </c>
      <c r="B794">
        <v>53</v>
      </c>
      <c r="C794" s="24" t="s">
        <v>4020</v>
      </c>
      <c r="D794" s="12">
        <v>2.2200000000000002</v>
      </c>
      <c r="E794" s="13">
        <f t="shared" si="141"/>
        <v>2.3368421052631581</v>
      </c>
      <c r="F794" s="7">
        <v>0.95</v>
      </c>
      <c r="G794" s="7">
        <f t="shared" si="137"/>
        <v>-0.11684210526315786</v>
      </c>
      <c r="H794" s="15">
        <f t="shared" si="138"/>
        <v>4.5568421052631578</v>
      </c>
      <c r="I794" s="11">
        <f>IFERROR(F794/SQRT(F794^2+U794), "X")</f>
        <v>6.3918016547565334E-2</v>
      </c>
      <c r="J794" s="32">
        <f>IFERROR(SQRT((1-I794^2)/U794), "X")</f>
        <v>6.7282122681647724E-2</v>
      </c>
      <c r="K794" s="32">
        <f t="shared" si="139"/>
        <v>14.86278910568269</v>
      </c>
      <c r="L794" s="8">
        <v>1</v>
      </c>
      <c r="M794" s="9">
        <v>0</v>
      </c>
      <c r="N794" s="8">
        <v>0</v>
      </c>
      <c r="O794" s="9">
        <v>1</v>
      </c>
      <c r="P794" s="9">
        <v>0</v>
      </c>
      <c r="Q794" s="9">
        <v>0</v>
      </c>
      <c r="R794" s="9">
        <v>0</v>
      </c>
      <c r="S794" s="8">
        <v>237</v>
      </c>
      <c r="T794" s="9">
        <v>16</v>
      </c>
      <c r="U794" s="9">
        <f t="shared" si="140"/>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W794+X794+6</f>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17</v>
      </c>
      <c r="CZ794" s="33" t="s">
        <v>85</v>
      </c>
    </row>
    <row r="795" spans="1:104" x14ac:dyDescent="0.25">
      <c r="A795">
        <v>794</v>
      </c>
      <c r="B795">
        <v>53</v>
      </c>
      <c r="C795" s="24" t="s">
        <v>4020</v>
      </c>
      <c r="D795" s="12">
        <v>4.82</v>
      </c>
      <c r="E795" s="13">
        <f t="shared" si="141"/>
        <v>2.9036144578313254</v>
      </c>
      <c r="F795" s="7">
        <v>1.66</v>
      </c>
      <c r="G795" s="7">
        <f t="shared" si="137"/>
        <v>1.9163855421686748</v>
      </c>
      <c r="H795" s="15">
        <f t="shared" si="138"/>
        <v>7.7236144578313262</v>
      </c>
      <c r="I795" s="11">
        <f>IFERROR(F795/SQRT(F795^2+U795), "X")</f>
        <v>0.1112227868108151</v>
      </c>
      <c r="J795" s="32">
        <f>IFERROR(SQRT((1-I795^2)/U795), "X")</f>
        <v>6.7001678801695844E-2</v>
      </c>
      <c r="K795" s="32">
        <f t="shared" si="139"/>
        <v>14.924999162479038</v>
      </c>
      <c r="L795" s="8">
        <v>1</v>
      </c>
      <c r="M795" s="9">
        <v>0</v>
      </c>
      <c r="N795" s="8">
        <v>0</v>
      </c>
      <c r="O795" s="9">
        <v>1</v>
      </c>
      <c r="P795" s="9">
        <v>0</v>
      </c>
      <c r="Q795" s="9">
        <v>0</v>
      </c>
      <c r="R795" s="9">
        <v>0</v>
      </c>
      <c r="S795" s="8">
        <v>237</v>
      </c>
      <c r="T795" s="9">
        <v>16</v>
      </c>
      <c r="U795" s="9">
        <f t="shared" si="140"/>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W795+X795+6</f>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17</v>
      </c>
      <c r="CZ795" s="33" t="s">
        <v>85</v>
      </c>
    </row>
    <row r="796" spans="1:104" x14ac:dyDescent="0.25">
      <c r="A796">
        <v>795</v>
      </c>
      <c r="B796">
        <v>53</v>
      </c>
      <c r="C796" s="24" t="s">
        <v>4020</v>
      </c>
      <c r="D796" s="12">
        <v>9.76</v>
      </c>
      <c r="E796" s="13">
        <f t="shared" si="141"/>
        <v>2.8208092485549132</v>
      </c>
      <c r="F796" s="7">
        <v>3.46</v>
      </c>
      <c r="G796" s="7">
        <f t="shared" si="137"/>
        <v>6.9391907514450866</v>
      </c>
      <c r="H796" s="15">
        <f t="shared" si="138"/>
        <v>12.580809248554914</v>
      </c>
      <c r="I796" s="11">
        <f>IFERROR(F796/SQRT(F796^2+U796), "X")</f>
        <v>0.17611584209363634</v>
      </c>
      <c r="J796" s="32">
        <f>IFERROR(SQRT((1-I796^2)/U796), "X")</f>
        <v>5.0900532397004726E-2</v>
      </c>
      <c r="K796" s="32">
        <f t="shared" si="139"/>
        <v>19.646159930123748</v>
      </c>
      <c r="L796" s="8">
        <v>1</v>
      </c>
      <c r="M796" s="9">
        <v>0</v>
      </c>
      <c r="N796" s="8">
        <v>0</v>
      </c>
      <c r="O796" s="9">
        <v>1</v>
      </c>
      <c r="P796" s="9">
        <v>0</v>
      </c>
      <c r="Q796" s="9">
        <v>0</v>
      </c>
      <c r="R796" s="9">
        <v>0</v>
      </c>
      <c r="S796" s="8">
        <v>389</v>
      </c>
      <c r="T796" s="9">
        <v>14</v>
      </c>
      <c r="U796" s="9">
        <f t="shared" si="140"/>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W796+X796+6</f>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17</v>
      </c>
      <c r="CZ796" s="33" t="s">
        <v>85</v>
      </c>
    </row>
    <row r="797" spans="1:104" x14ac:dyDescent="0.25">
      <c r="A797">
        <v>796</v>
      </c>
      <c r="B797">
        <v>53</v>
      </c>
      <c r="C797" s="24" t="s">
        <v>4020</v>
      </c>
      <c r="D797" s="12">
        <v>12.12</v>
      </c>
      <c r="E797" s="13">
        <f t="shared" si="141"/>
        <v>3.8113207547169807</v>
      </c>
      <c r="F797" s="7">
        <v>3.18</v>
      </c>
      <c r="G797" s="7">
        <f t="shared" si="137"/>
        <v>8.3086792452830185</v>
      </c>
      <c r="H797" s="15">
        <f t="shared" si="138"/>
        <v>15.93132075471698</v>
      </c>
      <c r="I797" s="11">
        <f>IFERROR(F797/SQRT(F797^2+U797), "X")</f>
        <v>6.4694677588783278E-2</v>
      </c>
      <c r="J797" s="32">
        <f>IFERROR(SQRT((1-I797^2)/U797), "X")</f>
        <v>2.0344238235466439E-2</v>
      </c>
      <c r="K797" s="32">
        <f t="shared" si="139"/>
        <v>49.153966269264579</v>
      </c>
      <c r="L797" s="8">
        <v>1</v>
      </c>
      <c r="M797" s="9">
        <v>0</v>
      </c>
      <c r="N797" s="8">
        <v>0</v>
      </c>
      <c r="O797" s="9">
        <v>1</v>
      </c>
      <c r="P797" s="9">
        <v>0</v>
      </c>
      <c r="Q797" s="9">
        <v>0</v>
      </c>
      <c r="R797" s="9">
        <v>0</v>
      </c>
      <c r="S797" s="8">
        <v>2421</v>
      </c>
      <c r="T797" s="9">
        <v>14</v>
      </c>
      <c r="U797" s="9">
        <f t="shared" si="140"/>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W797+X797+6</f>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17</v>
      </c>
      <c r="CZ797" s="33" t="s">
        <v>85</v>
      </c>
    </row>
    <row r="798" spans="1:104" x14ac:dyDescent="0.25">
      <c r="A798">
        <v>797</v>
      </c>
      <c r="B798">
        <v>54</v>
      </c>
      <c r="C798" s="24" t="s">
        <v>483</v>
      </c>
      <c r="D798" s="12">
        <v>1.580170904221512</v>
      </c>
      <c r="E798" s="13">
        <v>0.1374061655844793</v>
      </c>
      <c r="F798" s="7">
        <v>11.5</v>
      </c>
      <c r="G798" s="7">
        <f t="shared" si="137"/>
        <v>1.4427647386370326</v>
      </c>
      <c r="H798" s="15">
        <f t="shared" si="138"/>
        <v>1.7175770698059913</v>
      </c>
      <c r="I798" s="11">
        <f>IFERROR(F798/SQRT(F798^2+U798), "X")</f>
        <v>0.18736377137981769</v>
      </c>
      <c r="J798" s="32">
        <f>IFERROR(SQRT((1-I798^2)/U798), "X")</f>
        <v>1.6292501859114582E-2</v>
      </c>
      <c r="K798" s="32">
        <f t="shared" si="139"/>
        <v>61.377927628749404</v>
      </c>
      <c r="L798" s="8">
        <v>1</v>
      </c>
      <c r="M798" s="9">
        <v>0</v>
      </c>
      <c r="N798" s="8">
        <v>0</v>
      </c>
      <c r="O798" s="9">
        <v>0</v>
      </c>
      <c r="P798" s="9">
        <v>1</v>
      </c>
      <c r="Q798" s="9">
        <v>0</v>
      </c>
      <c r="R798" s="9">
        <v>0</v>
      </c>
      <c r="S798" s="8">
        <v>3639</v>
      </c>
      <c r="T798" s="9">
        <v>3</v>
      </c>
      <c r="U798" s="9">
        <f t="shared" si="140"/>
        <v>3635</v>
      </c>
      <c r="V798" s="9">
        <f>COUNTIF(B:B,B798)</f>
        <v>15</v>
      </c>
      <c r="W798" s="7">
        <f t="shared" ref="W798:W812" si="142">AM798*13+AN798*16</f>
        <v>13.849</v>
      </c>
      <c r="X798" s="7">
        <f>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22</v>
      </c>
      <c r="CZ798" s="33" t="s">
        <v>85</v>
      </c>
    </row>
    <row r="799" spans="1:104" x14ac:dyDescent="0.25">
      <c r="A799">
        <v>798</v>
      </c>
      <c r="B799">
        <v>54</v>
      </c>
      <c r="C799" s="24" t="s">
        <v>483</v>
      </c>
      <c r="D799" s="12">
        <v>0.64378274412375536</v>
      </c>
      <c r="E799" s="13">
        <v>0.1095800415529796</v>
      </c>
      <c r="F799" s="7">
        <v>5.875</v>
      </c>
      <c r="G799" s="7">
        <f t="shared" si="137"/>
        <v>0.53420270257077573</v>
      </c>
      <c r="H799" s="15">
        <f t="shared" si="138"/>
        <v>0.75336278567673498</v>
      </c>
      <c r="I799" s="11">
        <f>IFERROR(F799/SQRT(F799^2+U799), "X")</f>
        <v>9.6984761089135257E-2</v>
      </c>
      <c r="J799" s="32">
        <f>IFERROR(SQRT((1-I799^2)/U799), "X")</f>
        <v>1.6508044440703872E-2</v>
      </c>
      <c r="K799" s="32">
        <f t="shared" si="139"/>
        <v>60.576527013357243</v>
      </c>
      <c r="L799" s="8">
        <v>1</v>
      </c>
      <c r="M799" s="9">
        <v>0</v>
      </c>
      <c r="N799" s="8">
        <v>0</v>
      </c>
      <c r="O799" s="9">
        <v>0</v>
      </c>
      <c r="P799" s="9">
        <v>1</v>
      </c>
      <c r="Q799" s="9">
        <v>0</v>
      </c>
      <c r="R799" s="9">
        <v>0</v>
      </c>
      <c r="S799" s="8">
        <v>3639</v>
      </c>
      <c r="T799" s="9">
        <v>3</v>
      </c>
      <c r="U799" s="9">
        <f t="shared" si="140"/>
        <v>3635</v>
      </c>
      <c r="V799" s="9">
        <f>COUNTIF(B:B,B799)</f>
        <v>15</v>
      </c>
      <c r="W799" s="7">
        <f t="shared" si="142"/>
        <v>13.849</v>
      </c>
      <c r="X799" s="7">
        <f>BL799-W799-6</f>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22</v>
      </c>
      <c r="CZ799" s="33" t="s">
        <v>85</v>
      </c>
    </row>
    <row r="800" spans="1:104" x14ac:dyDescent="0.25">
      <c r="A800">
        <v>799</v>
      </c>
      <c r="B800">
        <v>54</v>
      </c>
      <c r="C800" s="24" t="s">
        <v>483</v>
      </c>
      <c r="D800" s="12">
        <v>1.6435133671292901</v>
      </c>
      <c r="E800" s="13">
        <v>8.8242328436471951E-2</v>
      </c>
      <c r="F800" s="7">
        <v>18.625</v>
      </c>
      <c r="G800" s="7">
        <f t="shared" si="137"/>
        <v>1.5552710386928181</v>
      </c>
      <c r="H800" s="15">
        <f t="shared" si="138"/>
        <v>1.731755695565762</v>
      </c>
      <c r="I800" s="11">
        <f>IFERROR(F800/SQRT(F800^2+U800), "X")</f>
        <v>0.29515600137965536</v>
      </c>
      <c r="J800" s="32">
        <f>IFERROR(SQRT((1-I800^2)/U800), "X")</f>
        <v>1.5847302087498277E-2</v>
      </c>
      <c r="K800" s="32">
        <f t="shared" si="139"/>
        <v>63.102223613752308</v>
      </c>
      <c r="L800" s="8">
        <v>1</v>
      </c>
      <c r="M800" s="9">
        <v>0</v>
      </c>
      <c r="N800" s="8">
        <v>0</v>
      </c>
      <c r="O800" s="9">
        <v>0</v>
      </c>
      <c r="P800" s="9">
        <v>1</v>
      </c>
      <c r="Q800" s="9">
        <v>0</v>
      </c>
      <c r="R800" s="9">
        <v>0</v>
      </c>
      <c r="S800" s="8">
        <v>3639</v>
      </c>
      <c r="T800" s="9">
        <v>3</v>
      </c>
      <c r="U800" s="9">
        <f t="shared" si="140"/>
        <v>3635</v>
      </c>
      <c r="V800" s="9">
        <f>COUNTIF(B:B,B800)</f>
        <v>15</v>
      </c>
      <c r="W800" s="7">
        <f t="shared" si="142"/>
        <v>13.849</v>
      </c>
      <c r="X800" s="7">
        <f>BL800-W800-6</f>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22</v>
      </c>
      <c r="CZ800" s="33" t="s">
        <v>85</v>
      </c>
    </row>
    <row r="801" spans="1:104" x14ac:dyDescent="0.25">
      <c r="A801">
        <v>800</v>
      </c>
      <c r="B801">
        <v>54</v>
      </c>
      <c r="C801" s="24" t="s">
        <v>483</v>
      </c>
      <c r="D801" s="12">
        <v>1.288050552599951</v>
      </c>
      <c r="E801" s="13">
        <v>0.1396681322096332</v>
      </c>
      <c r="F801" s="7">
        <v>9.2222222222222232</v>
      </c>
      <c r="G801" s="7">
        <f t="shared" si="137"/>
        <v>1.1483824203903179</v>
      </c>
      <c r="H801" s="15">
        <f t="shared" si="138"/>
        <v>1.4277186848095842</v>
      </c>
      <c r="I801" s="11">
        <f>IFERROR(F801/SQRT(F801^2+U801), "X")</f>
        <v>0.15120328631414434</v>
      </c>
      <c r="J801" s="32">
        <f>IFERROR(SQRT((1-I801^2)/U801), "X")</f>
        <v>1.6395537070208421E-2</v>
      </c>
      <c r="K801" s="32">
        <f t="shared" si="139"/>
        <v>60.992207557326935</v>
      </c>
      <c r="L801" s="8">
        <v>1</v>
      </c>
      <c r="M801" s="9">
        <v>0</v>
      </c>
      <c r="N801" s="8">
        <v>0</v>
      </c>
      <c r="O801" s="9">
        <v>0</v>
      </c>
      <c r="P801" s="9">
        <v>1</v>
      </c>
      <c r="Q801" s="9">
        <v>0</v>
      </c>
      <c r="R801" s="9">
        <v>0</v>
      </c>
      <c r="S801" s="8">
        <v>3639</v>
      </c>
      <c r="T801" s="9">
        <v>3</v>
      </c>
      <c r="U801" s="9">
        <f t="shared" si="140"/>
        <v>3635</v>
      </c>
      <c r="V801" s="9">
        <f>COUNTIF(B:B,B801)</f>
        <v>15</v>
      </c>
      <c r="W801" s="7">
        <f t="shared" si="142"/>
        <v>13.849</v>
      </c>
      <c r="X801" s="7">
        <f>BL801-W801-6</f>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22</v>
      </c>
      <c r="CZ801" s="33" t="s">
        <v>85</v>
      </c>
    </row>
    <row r="802" spans="1:104" x14ac:dyDescent="0.25">
      <c r="A802">
        <v>801</v>
      </c>
      <c r="B802">
        <v>54</v>
      </c>
      <c r="C802" s="24" t="s">
        <v>483</v>
      </c>
      <c r="D802" s="12">
        <v>0.53125904678845703</v>
      </c>
      <c r="E802" s="13">
        <v>0.1103914902417573</v>
      </c>
      <c r="F802" s="7">
        <v>4.8125</v>
      </c>
      <c r="G802" s="7">
        <f t="shared" si="137"/>
        <v>0.42086755654669972</v>
      </c>
      <c r="H802" s="15">
        <f t="shared" si="138"/>
        <v>0.64165053703021435</v>
      </c>
      <c r="I802" s="11">
        <f>IFERROR(F802/SQRT(F802^2+U802), "X")</f>
        <v>7.9568172773817836E-2</v>
      </c>
      <c r="J802" s="32">
        <f>IFERROR(SQRT((1-I802^2)/U802), "X")</f>
        <v>1.6533646290663447E-2</v>
      </c>
      <c r="K802" s="32">
        <f t="shared" si="139"/>
        <v>60.482726098035627</v>
      </c>
      <c r="L802" s="8">
        <v>1</v>
      </c>
      <c r="M802" s="9">
        <v>0</v>
      </c>
      <c r="N802" s="8">
        <v>0</v>
      </c>
      <c r="O802" s="9">
        <v>0</v>
      </c>
      <c r="P802" s="9">
        <v>1</v>
      </c>
      <c r="Q802" s="9">
        <v>0</v>
      </c>
      <c r="R802" s="9">
        <v>0</v>
      </c>
      <c r="S802" s="8">
        <v>3639</v>
      </c>
      <c r="T802" s="9">
        <v>3</v>
      </c>
      <c r="U802" s="9">
        <f t="shared" si="140"/>
        <v>3635</v>
      </c>
      <c r="V802" s="9">
        <f>COUNTIF(B:B,B802)</f>
        <v>15</v>
      </c>
      <c r="W802" s="7">
        <f t="shared" si="142"/>
        <v>13.849</v>
      </c>
      <c r="X802" s="7">
        <f>BL802-W802-6</f>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22</v>
      </c>
      <c r="CZ802" s="33" t="s">
        <v>85</v>
      </c>
    </row>
    <row r="803" spans="1:104" x14ac:dyDescent="0.25">
      <c r="A803">
        <v>802</v>
      </c>
      <c r="B803">
        <v>54</v>
      </c>
      <c r="C803" s="24" t="s">
        <v>483</v>
      </c>
      <c r="D803" s="12">
        <v>1.3993456453471831</v>
      </c>
      <c r="E803" s="13">
        <v>8.9917792472108155E-2</v>
      </c>
      <c r="F803" s="7">
        <v>15.5625</v>
      </c>
      <c r="G803" s="7">
        <f t="shared" si="137"/>
        <v>1.3094278528750749</v>
      </c>
      <c r="H803" s="15">
        <f t="shared" si="138"/>
        <v>1.4892634378192913</v>
      </c>
      <c r="I803" s="11">
        <f>IFERROR(F803/SQRT(F803^2+U803), "X")</f>
        <v>0.24993135499564653</v>
      </c>
      <c r="J803" s="32">
        <f>IFERROR(SQRT((1-I803^2)/U803), "X")</f>
        <v>1.605984610413793E-2</v>
      </c>
      <c r="K803" s="32">
        <f t="shared" si="139"/>
        <v>62.267097300661128</v>
      </c>
      <c r="L803" s="8">
        <v>1</v>
      </c>
      <c r="M803" s="9">
        <v>0</v>
      </c>
      <c r="N803" s="8">
        <v>0</v>
      </c>
      <c r="O803" s="9">
        <v>0</v>
      </c>
      <c r="P803" s="9">
        <v>1</v>
      </c>
      <c r="Q803" s="9">
        <v>0</v>
      </c>
      <c r="R803" s="9">
        <v>0</v>
      </c>
      <c r="S803" s="8">
        <v>3639</v>
      </c>
      <c r="T803" s="9">
        <v>3</v>
      </c>
      <c r="U803" s="9">
        <f t="shared" si="140"/>
        <v>3635</v>
      </c>
      <c r="V803" s="9">
        <f>COUNTIF(B:B,B803)</f>
        <v>15</v>
      </c>
      <c r="W803" s="7">
        <f t="shared" si="142"/>
        <v>13.849</v>
      </c>
      <c r="X803" s="7">
        <f>BL803-W803-6</f>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22</v>
      </c>
      <c r="CZ803" s="33" t="s">
        <v>85</v>
      </c>
    </row>
    <row r="804" spans="1:104" x14ac:dyDescent="0.25">
      <c r="A804">
        <v>803</v>
      </c>
      <c r="B804">
        <v>54</v>
      </c>
      <c r="C804" s="24" t="s">
        <v>483</v>
      </c>
      <c r="D804" s="12">
        <v>2.3082083868108949</v>
      </c>
      <c r="E804" s="13">
        <v>0.38836522063802359</v>
      </c>
      <c r="F804" s="7">
        <v>5.9433962264150946</v>
      </c>
      <c r="G804" s="7">
        <f t="shared" si="137"/>
        <v>1.9198431661728712</v>
      </c>
      <c r="H804" s="15">
        <f t="shared" si="138"/>
        <v>2.6965736074489186</v>
      </c>
      <c r="I804" s="11">
        <f>IFERROR(F804/SQRT(F804^2+U804), "X")</f>
        <v>9.8103044388919494E-2</v>
      </c>
      <c r="J804" s="32">
        <f>IFERROR(SQRT((1-I804^2)/U804), "X")</f>
        <v>1.6506226516230897E-2</v>
      </c>
      <c r="K804" s="32">
        <f t="shared" si="139"/>
        <v>60.583198650320249</v>
      </c>
      <c r="L804" s="8">
        <v>1</v>
      </c>
      <c r="M804" s="9">
        <v>0</v>
      </c>
      <c r="N804" s="8">
        <v>0</v>
      </c>
      <c r="O804" s="9">
        <v>0</v>
      </c>
      <c r="P804" s="9">
        <v>1</v>
      </c>
      <c r="Q804" s="9">
        <v>0</v>
      </c>
      <c r="R804" s="9">
        <v>0</v>
      </c>
      <c r="S804" s="8">
        <v>3639</v>
      </c>
      <c r="T804" s="9">
        <v>3</v>
      </c>
      <c r="U804" s="9">
        <f t="shared" si="140"/>
        <v>3635</v>
      </c>
      <c r="V804" s="9">
        <f>COUNTIF(B:B,B804)</f>
        <v>15</v>
      </c>
      <c r="W804" s="7">
        <f t="shared" si="142"/>
        <v>13.849</v>
      </c>
      <c r="X804" s="7">
        <f>BL804-W804-6</f>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22</v>
      </c>
      <c r="CZ804" s="33" t="s">
        <v>85</v>
      </c>
    </row>
    <row r="805" spans="1:104" x14ac:dyDescent="0.25">
      <c r="A805">
        <v>804</v>
      </c>
      <c r="B805">
        <v>54</v>
      </c>
      <c r="C805" s="24" t="s">
        <v>483</v>
      </c>
      <c r="D805" s="12">
        <v>1.1277672320530781</v>
      </c>
      <c r="E805" s="13">
        <v>0.2321873713050456</v>
      </c>
      <c r="F805" s="7">
        <v>4.8571428571428568</v>
      </c>
      <c r="G805" s="7">
        <f t="shared" si="137"/>
        <v>0.89557986074803242</v>
      </c>
      <c r="H805" s="15">
        <f t="shared" si="138"/>
        <v>1.3599546033581236</v>
      </c>
      <c r="I805" s="11">
        <f>IFERROR(F805/SQRT(F805^2+U805), "X")</f>
        <v>8.0301544138865227E-2</v>
      </c>
      <c r="J805" s="32">
        <f>IFERROR(SQRT((1-I805^2)/U805), "X")</f>
        <v>1.6532670852119312E-2</v>
      </c>
      <c r="K805" s="32">
        <f t="shared" si="139"/>
        <v>60.486294618985333</v>
      </c>
      <c r="L805" s="8">
        <v>1</v>
      </c>
      <c r="M805" s="9">
        <v>0</v>
      </c>
      <c r="N805" s="8">
        <v>0</v>
      </c>
      <c r="O805" s="9">
        <v>0</v>
      </c>
      <c r="P805" s="9">
        <v>1</v>
      </c>
      <c r="Q805" s="9">
        <v>0</v>
      </c>
      <c r="R805" s="9">
        <v>0</v>
      </c>
      <c r="S805" s="8">
        <v>3639</v>
      </c>
      <c r="T805" s="9">
        <v>3</v>
      </c>
      <c r="U805" s="9">
        <f t="shared" si="140"/>
        <v>3635</v>
      </c>
      <c r="V805" s="9">
        <f>COUNTIF(B:B,B805)</f>
        <v>15</v>
      </c>
      <c r="W805" s="7">
        <f t="shared" si="142"/>
        <v>13.849</v>
      </c>
      <c r="X805" s="7">
        <f>BL805-W805-6</f>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22</v>
      </c>
      <c r="CZ805" s="33" t="s">
        <v>85</v>
      </c>
    </row>
    <row r="806" spans="1:104" x14ac:dyDescent="0.25">
      <c r="A806">
        <v>805</v>
      </c>
      <c r="B806">
        <v>54</v>
      </c>
      <c r="C806" s="24" t="s">
        <v>483</v>
      </c>
      <c r="D806" s="12">
        <v>2.093230151342373</v>
      </c>
      <c r="E806" s="13">
        <v>0.15446227579880109</v>
      </c>
      <c r="F806" s="7">
        <v>13.55172413793103</v>
      </c>
      <c r="G806" s="7">
        <f t="shared" si="137"/>
        <v>1.938767875543572</v>
      </c>
      <c r="H806" s="15">
        <f t="shared" si="138"/>
        <v>2.2476924271411742</v>
      </c>
      <c r="I806" s="11">
        <f>IFERROR(F806/SQRT(F806^2+U806), "X")</f>
        <v>0.21930052382972096</v>
      </c>
      <c r="J806" s="32">
        <f>IFERROR(SQRT((1-I806^2)/U806), "X")</f>
        <v>1.6182481402193156E-2</v>
      </c>
      <c r="K806" s="32">
        <f t="shared" si="139"/>
        <v>61.795220099216273</v>
      </c>
      <c r="L806" s="8">
        <v>1</v>
      </c>
      <c r="M806" s="9">
        <v>0</v>
      </c>
      <c r="N806" s="8">
        <v>0</v>
      </c>
      <c r="O806" s="9">
        <v>0</v>
      </c>
      <c r="P806" s="9">
        <v>1</v>
      </c>
      <c r="Q806" s="9">
        <v>0</v>
      </c>
      <c r="R806" s="9">
        <v>0</v>
      </c>
      <c r="S806" s="8">
        <v>3639</v>
      </c>
      <c r="T806" s="9">
        <v>3</v>
      </c>
      <c r="U806" s="9">
        <f t="shared" si="140"/>
        <v>3635</v>
      </c>
      <c r="V806" s="9">
        <f>COUNTIF(B:B,B806)</f>
        <v>15</v>
      </c>
      <c r="W806" s="7">
        <f t="shared" si="142"/>
        <v>13.849</v>
      </c>
      <c r="X806" s="7">
        <f>BL806-W806-6</f>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22</v>
      </c>
      <c r="CZ806" s="33" t="s">
        <v>85</v>
      </c>
    </row>
    <row r="807" spans="1:104" x14ac:dyDescent="0.25">
      <c r="A807">
        <v>806</v>
      </c>
      <c r="B807">
        <v>54</v>
      </c>
      <c r="C807" s="24" t="s">
        <v>483</v>
      </c>
      <c r="D807" s="12">
        <v>2.1380925633558872</v>
      </c>
      <c r="E807" s="13">
        <v>7.3982441638612007E-2</v>
      </c>
      <c r="F807" s="7">
        <v>28.9</v>
      </c>
      <c r="G807" s="7">
        <f t="shared" si="137"/>
        <v>2.0641101217172753</v>
      </c>
      <c r="H807" s="15">
        <f t="shared" si="138"/>
        <v>2.2120750049944991</v>
      </c>
      <c r="I807" s="11">
        <f>IFERROR(F807/SQRT(F807^2+U807), "X")</f>
        <v>0.4322488832196768</v>
      </c>
      <c r="J807" s="32">
        <f>IFERROR(SQRT((1-I807^2)/U807), "X")</f>
        <v>1.4956708761926535E-2</v>
      </c>
      <c r="K807" s="32">
        <f t="shared" si="139"/>
        <v>66.859629074651622</v>
      </c>
      <c r="L807" s="8">
        <v>1</v>
      </c>
      <c r="M807" s="9">
        <v>0</v>
      </c>
      <c r="N807" s="8">
        <v>0</v>
      </c>
      <c r="O807" s="9">
        <v>0</v>
      </c>
      <c r="P807" s="9">
        <v>1</v>
      </c>
      <c r="Q807" s="9">
        <v>0</v>
      </c>
      <c r="R807" s="9">
        <v>0</v>
      </c>
      <c r="S807" s="8">
        <v>3639</v>
      </c>
      <c r="T807" s="9">
        <v>3</v>
      </c>
      <c r="U807" s="9">
        <f t="shared" si="140"/>
        <v>3635</v>
      </c>
      <c r="V807" s="9">
        <f>COUNTIF(B:B,B807)</f>
        <v>15</v>
      </c>
      <c r="W807" s="7">
        <f t="shared" si="142"/>
        <v>13.849</v>
      </c>
      <c r="X807" s="7">
        <f>BL807-W807-6</f>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22</v>
      </c>
      <c r="CZ807" s="33" t="s">
        <v>85</v>
      </c>
    </row>
    <row r="808" spans="1:104" x14ac:dyDescent="0.25">
      <c r="A808">
        <v>807</v>
      </c>
      <c r="B808">
        <v>54</v>
      </c>
      <c r="C808" s="24" t="s">
        <v>483</v>
      </c>
      <c r="D808" s="12">
        <v>1.103032521143499</v>
      </c>
      <c r="E808" s="13">
        <v>0.45184464721540918</v>
      </c>
      <c r="F808" s="7">
        <v>2.4411764705882351</v>
      </c>
      <c r="G808" s="7">
        <f t="shared" si="137"/>
        <v>0.65118787392808986</v>
      </c>
      <c r="H808" s="15">
        <f t="shared" si="138"/>
        <v>1.5548771683589082</v>
      </c>
      <c r="I808" s="11">
        <f>IFERROR(F808/SQRT(F808^2+U808), "X")</f>
        <v>4.0456775047596705E-2</v>
      </c>
      <c r="J808" s="32">
        <f>IFERROR(SQRT((1-I808^2)/U808), "X")</f>
        <v>1.6572654838774556E-2</v>
      </c>
      <c r="K808" s="32">
        <f t="shared" si="139"/>
        <v>60.340362466267578</v>
      </c>
      <c r="L808" s="8">
        <v>1</v>
      </c>
      <c r="M808" s="9">
        <v>0</v>
      </c>
      <c r="N808" s="8">
        <v>0</v>
      </c>
      <c r="O808" s="9">
        <v>0</v>
      </c>
      <c r="P808" s="9">
        <v>1</v>
      </c>
      <c r="Q808" s="9">
        <v>0</v>
      </c>
      <c r="R808" s="9">
        <v>0</v>
      </c>
      <c r="S808" s="8">
        <v>3639</v>
      </c>
      <c r="T808" s="9">
        <v>3</v>
      </c>
      <c r="U808" s="9">
        <f t="shared" si="140"/>
        <v>3635</v>
      </c>
      <c r="V808" s="9">
        <f>COUNTIF(B:B,B808)</f>
        <v>15</v>
      </c>
      <c r="W808" s="7">
        <f t="shared" si="142"/>
        <v>13.849</v>
      </c>
      <c r="X808" s="7">
        <f>BL808-W808-6</f>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22</v>
      </c>
      <c r="CZ808" s="33" t="s">
        <v>85</v>
      </c>
    </row>
    <row r="809" spans="1:104" x14ac:dyDescent="0.25">
      <c r="A809">
        <v>808</v>
      </c>
      <c r="B809">
        <v>54</v>
      </c>
      <c r="C809" s="24" t="s">
        <v>483</v>
      </c>
      <c r="D809" s="12">
        <v>2.0009950789031672</v>
      </c>
      <c r="E809" s="13">
        <v>0.33796967820616503</v>
      </c>
      <c r="F809" s="7">
        <v>5.9206349206349209</v>
      </c>
      <c r="G809" s="7">
        <f t="shared" si="137"/>
        <v>1.6630254006970022</v>
      </c>
      <c r="H809" s="15">
        <f t="shared" si="138"/>
        <v>2.3389647571093324</v>
      </c>
      <c r="I809" s="11">
        <f>IFERROR(F809/SQRT(F809^2+U809), "X")</f>
        <v>9.7730936419665043E-2</v>
      </c>
      <c r="J809" s="32">
        <f>IFERROR(SQRT((1-I809^2)/U809), "X")</f>
        <v>1.6506833765251739E-2</v>
      </c>
      <c r="K809" s="32">
        <f t="shared" si="139"/>
        <v>60.580969931682681</v>
      </c>
      <c r="L809" s="8">
        <v>1</v>
      </c>
      <c r="M809" s="9">
        <v>0</v>
      </c>
      <c r="N809" s="8">
        <v>0</v>
      </c>
      <c r="O809" s="9">
        <v>0</v>
      </c>
      <c r="P809" s="9">
        <v>1</v>
      </c>
      <c r="Q809" s="9">
        <v>0</v>
      </c>
      <c r="R809" s="9">
        <v>0</v>
      </c>
      <c r="S809" s="8">
        <v>3639</v>
      </c>
      <c r="T809" s="9">
        <v>3</v>
      </c>
      <c r="U809" s="9">
        <f t="shared" si="140"/>
        <v>3635</v>
      </c>
      <c r="V809" s="9">
        <f>COUNTIF(B:B,B809)</f>
        <v>15</v>
      </c>
      <c r="W809" s="7">
        <f t="shared" si="142"/>
        <v>13.849</v>
      </c>
      <c r="X809" s="7">
        <f>BL809-W809-6</f>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22</v>
      </c>
      <c r="CZ809" s="33" t="s">
        <v>85</v>
      </c>
    </row>
    <row r="810" spans="1:104" x14ac:dyDescent="0.25">
      <c r="A810">
        <v>809</v>
      </c>
      <c r="B810">
        <v>54</v>
      </c>
      <c r="C810" s="24" t="s">
        <v>483</v>
      </c>
      <c r="D810" s="12">
        <v>1.677838513019414</v>
      </c>
      <c r="E810" s="13">
        <v>7.5920294706760816E-2</v>
      </c>
      <c r="F810" s="7">
        <v>22.1</v>
      </c>
      <c r="G810" s="7">
        <f t="shared" si="137"/>
        <v>1.6019182183126532</v>
      </c>
      <c r="H810" s="15">
        <f t="shared" si="138"/>
        <v>1.7537588077261748</v>
      </c>
      <c r="I810" s="11">
        <f>IFERROR(F810/SQRT(F810^2+U810), "X")</f>
        <v>0.34416286928355505</v>
      </c>
      <c r="J810" s="32">
        <f>IFERROR(SQRT((1-I810^2)/U810), "X")</f>
        <v>1.5572980510568098E-2</v>
      </c>
      <c r="K810" s="32">
        <f t="shared" si="139"/>
        <v>64.21378356708162</v>
      </c>
      <c r="L810" s="8">
        <v>1</v>
      </c>
      <c r="M810" s="9">
        <v>0</v>
      </c>
      <c r="N810" s="8">
        <v>0</v>
      </c>
      <c r="O810" s="9">
        <v>0</v>
      </c>
      <c r="P810" s="9">
        <v>1</v>
      </c>
      <c r="Q810" s="9">
        <v>0</v>
      </c>
      <c r="R810" s="9">
        <v>0</v>
      </c>
      <c r="S810" s="8">
        <v>3639</v>
      </c>
      <c r="T810" s="9">
        <v>3</v>
      </c>
      <c r="U810" s="9">
        <f t="shared" si="140"/>
        <v>3635</v>
      </c>
      <c r="V810" s="9">
        <f>COUNTIF(B:B,B810)</f>
        <v>15</v>
      </c>
      <c r="W810" s="7">
        <f t="shared" si="142"/>
        <v>13.849</v>
      </c>
      <c r="X810" s="7">
        <f>BL810-W810-6</f>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22</v>
      </c>
      <c r="CZ810" s="33" t="s">
        <v>85</v>
      </c>
    </row>
    <row r="811" spans="1:104" x14ac:dyDescent="0.25">
      <c r="A811">
        <v>810</v>
      </c>
      <c r="B811">
        <v>54</v>
      </c>
      <c r="C811" s="24" t="s">
        <v>483</v>
      </c>
      <c r="D811" s="12">
        <v>1.034603563185343</v>
      </c>
      <c r="E811" s="13">
        <v>0.91445605262188434</v>
      </c>
      <c r="F811" s="7">
        <v>1.131386861313868</v>
      </c>
      <c r="G811" s="7">
        <f t="shared" si="137"/>
        <v>0.12014751056345863</v>
      </c>
      <c r="H811" s="15">
        <f t="shared" si="138"/>
        <v>1.9490596158072273</v>
      </c>
      <c r="I811" s="11">
        <f>IFERROR(F811/SQRT(F811^2+U811), "X")</f>
        <v>1.8762144231012204E-2</v>
      </c>
      <c r="J811" s="32">
        <f>IFERROR(SQRT((1-I811^2)/U811), "X")</f>
        <v>1.6583314578378538E-2</v>
      </c>
      <c r="K811" s="32">
        <f t="shared" si="139"/>
        <v>60.30157573587902</v>
      </c>
      <c r="L811" s="8">
        <v>1</v>
      </c>
      <c r="M811" s="9">
        <v>0</v>
      </c>
      <c r="N811" s="8">
        <v>0</v>
      </c>
      <c r="O811" s="9">
        <v>0</v>
      </c>
      <c r="P811" s="9">
        <v>1</v>
      </c>
      <c r="Q811" s="9">
        <v>0</v>
      </c>
      <c r="R811" s="9">
        <v>0</v>
      </c>
      <c r="S811" s="8">
        <v>3639</v>
      </c>
      <c r="T811" s="9">
        <v>3</v>
      </c>
      <c r="U811" s="9">
        <f t="shared" si="140"/>
        <v>3635</v>
      </c>
      <c r="V811" s="9">
        <f>COUNTIF(B:B,B811)</f>
        <v>15</v>
      </c>
      <c r="W811" s="7">
        <f t="shared" si="142"/>
        <v>13.849</v>
      </c>
      <c r="X811" s="7">
        <f>BL811-W811-6</f>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22</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37"/>
        <v>0.9696587318969706</v>
      </c>
      <c r="H812" s="146">
        <f t="shared" si="138"/>
        <v>2.6366001474052454</v>
      </c>
      <c r="I812" s="147">
        <f>IFERROR(F812/SQRT(F812^2+U812), "X")</f>
        <v>3.5859558999142858E-2</v>
      </c>
      <c r="J812" s="148">
        <f>IFERROR(SQRT((1-I812^2)/U812), "X")</f>
        <v>1.6575566546431591E-2</v>
      </c>
      <c r="K812" s="148">
        <f t="shared" si="139"/>
        <v>60.329762919342343</v>
      </c>
      <c r="L812" s="149">
        <v>1</v>
      </c>
      <c r="M812" s="150">
        <v>0</v>
      </c>
      <c r="N812" s="149">
        <v>0</v>
      </c>
      <c r="O812" s="150">
        <v>0</v>
      </c>
      <c r="P812" s="150">
        <v>1</v>
      </c>
      <c r="Q812" s="150">
        <v>0</v>
      </c>
      <c r="R812" s="150">
        <v>0</v>
      </c>
      <c r="S812" s="149">
        <v>3639</v>
      </c>
      <c r="T812" s="150">
        <v>3</v>
      </c>
      <c r="U812" s="150">
        <f t="shared" si="140"/>
        <v>3635</v>
      </c>
      <c r="V812" s="150">
        <f>COUNTIF(B:B,B812)</f>
        <v>15</v>
      </c>
      <c r="W812" s="145">
        <f t="shared" si="142"/>
        <v>13.849</v>
      </c>
      <c r="X812" s="145">
        <f>BL812-W812-6</f>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22</v>
      </c>
      <c r="CU812" s="157"/>
      <c r="CZ812" s="33" t="s">
        <v>85</v>
      </c>
    </row>
    <row r="813" spans="1:104" x14ac:dyDescent="0.25">
      <c r="A813">
        <v>812</v>
      </c>
      <c r="B813">
        <v>55</v>
      </c>
      <c r="C813" s="24" t="s">
        <v>491</v>
      </c>
      <c r="D813" s="12">
        <v>3.329569823937617</v>
      </c>
      <c r="E813" s="13">
        <v>0.59017485800962188</v>
      </c>
      <c r="F813" s="7">
        <v>5.6416666666666666</v>
      </c>
      <c r="G813" s="7">
        <f t="shared" si="137"/>
        <v>2.7393949659279953</v>
      </c>
      <c r="H813" s="15">
        <f t="shared" si="138"/>
        <v>3.9197446819472388</v>
      </c>
      <c r="I813" s="11">
        <f>IFERROR(F813/SQRT(F813^2+U813), "X")</f>
        <v>5.1741366373935151E-2</v>
      </c>
      <c r="J813" s="32">
        <f>IFERROR(SQRT((1-I813^2)/U813), "X")</f>
        <v>9.1712909377728493E-3</v>
      </c>
      <c r="K813" s="32">
        <f t="shared" si="139"/>
        <v>109.03590419113226</v>
      </c>
      <c r="L813" s="8">
        <v>1</v>
      </c>
      <c r="M813" s="9">
        <v>0</v>
      </c>
      <c r="N813" s="8">
        <v>0</v>
      </c>
      <c r="O813" s="9">
        <v>1</v>
      </c>
      <c r="P813" s="9">
        <v>0</v>
      </c>
      <c r="Q813" s="9">
        <v>0</v>
      </c>
      <c r="R813" s="9">
        <v>0</v>
      </c>
      <c r="S813" s="8">
        <v>11878</v>
      </c>
      <c r="T813" s="9">
        <v>20</v>
      </c>
      <c r="U813" s="9">
        <f t="shared" si="140"/>
        <v>11857</v>
      </c>
      <c r="V813" s="9">
        <f>COUNTIF(B:B,B813)</f>
        <v>12</v>
      </c>
      <c r="W813" s="7">
        <v>12</v>
      </c>
      <c r="X813" s="7">
        <f>BL813-W813-6</f>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43">1-AP813</f>
        <v>0.48699999999999999</v>
      </c>
      <c r="AP813" s="17">
        <v>0.51300000000000001</v>
      </c>
      <c r="AQ813">
        <v>1</v>
      </c>
      <c r="AR813" s="39">
        <f t="shared" ref="AR813:AR836" si="144">1-AQ813</f>
        <v>0</v>
      </c>
      <c r="AS813" t="s">
        <v>98</v>
      </c>
      <c r="AT813" s="39" t="s">
        <v>98</v>
      </c>
      <c r="AU813">
        <v>0</v>
      </c>
      <c r="AV813" s="17">
        <v>1</v>
      </c>
      <c r="AW813">
        <f t="shared" ref="AW813:AW824" si="145">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41</v>
      </c>
      <c r="CZ813" s="33" t="s">
        <v>85</v>
      </c>
    </row>
    <row r="814" spans="1:104" x14ac:dyDescent="0.25">
      <c r="A814">
        <v>813</v>
      </c>
      <c r="B814">
        <v>55</v>
      </c>
      <c r="C814" s="24" t="s">
        <v>491</v>
      </c>
      <c r="D814" s="12">
        <v>1.453022975882035</v>
      </c>
      <c r="E814" s="13">
        <v>0.41584832643088532</v>
      </c>
      <c r="F814" s="7">
        <v>3.494117647058824</v>
      </c>
      <c r="G814" s="7">
        <f t="shared" si="137"/>
        <v>1.0371746494511496</v>
      </c>
      <c r="H814" s="15">
        <f t="shared" si="138"/>
        <v>1.8688713023129204</v>
      </c>
      <c r="I814" s="11">
        <f>IFERROR(F814/SQRT(F814^2+U814), "X")</f>
        <v>3.207204389156721E-2</v>
      </c>
      <c r="J814" s="32">
        <f>IFERROR(SQRT((1-I814^2)/U814), "X")</f>
        <v>9.178867780414858E-3</v>
      </c>
      <c r="K814" s="32">
        <f t="shared" si="139"/>
        <v>108.94589876691774</v>
      </c>
      <c r="L814" s="8">
        <v>1</v>
      </c>
      <c r="M814" s="9">
        <v>0</v>
      </c>
      <c r="N814" s="8">
        <v>0</v>
      </c>
      <c r="O814" s="9">
        <v>1</v>
      </c>
      <c r="P814" s="9">
        <v>0</v>
      </c>
      <c r="Q814" s="9">
        <v>0</v>
      </c>
      <c r="R814" s="9">
        <v>0</v>
      </c>
      <c r="S814" s="8">
        <v>11878</v>
      </c>
      <c r="T814" s="9">
        <v>20</v>
      </c>
      <c r="U814" s="9">
        <f t="shared" si="140"/>
        <v>11857</v>
      </c>
      <c r="V814" s="9">
        <f>COUNTIF(B:B,B814)</f>
        <v>12</v>
      </c>
      <c r="W814" s="7">
        <v>14</v>
      </c>
      <c r="X814" s="7">
        <f>BL814-W814-6</f>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43"/>
        <v>0.48699999999999999</v>
      </c>
      <c r="AP814" s="17">
        <v>0.51300000000000001</v>
      </c>
      <c r="AQ814">
        <v>1</v>
      </c>
      <c r="AR814" s="39">
        <f t="shared" si="144"/>
        <v>0</v>
      </c>
      <c r="AS814" t="s">
        <v>98</v>
      </c>
      <c r="AT814" s="39" t="s">
        <v>98</v>
      </c>
      <c r="AU814">
        <v>0</v>
      </c>
      <c r="AV814" s="17">
        <v>1</v>
      </c>
      <c r="AW814">
        <f t="shared" si="145"/>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41</v>
      </c>
      <c r="CZ814" s="33" t="s">
        <v>85</v>
      </c>
    </row>
    <row r="815" spans="1:104" x14ac:dyDescent="0.25">
      <c r="A815">
        <v>814</v>
      </c>
      <c r="B815">
        <v>55</v>
      </c>
      <c r="C815" s="24" t="s">
        <v>491</v>
      </c>
      <c r="D815" s="12">
        <v>3.3781829134533981</v>
      </c>
      <c r="E815" s="13">
        <v>0.2297041872248457</v>
      </c>
      <c r="F815" s="7">
        <v>14.706666666666671</v>
      </c>
      <c r="G815" s="7">
        <f t="shared" si="137"/>
        <v>3.1484787262285523</v>
      </c>
      <c r="H815" s="15">
        <f t="shared" si="138"/>
        <v>3.6078871006782438</v>
      </c>
      <c r="I815" s="11">
        <f>IFERROR(F815/SQRT(F815^2+U815), "X")</f>
        <v>0.13384480026334236</v>
      </c>
      <c r="J815" s="32">
        <f>IFERROR(SQRT((1-I815^2)/U815), "X")</f>
        <v>9.100961033318835E-3</v>
      </c>
      <c r="K815" s="32">
        <f t="shared" si="139"/>
        <v>109.878505834601</v>
      </c>
      <c r="L815" s="8">
        <v>1</v>
      </c>
      <c r="M815" s="9">
        <v>0</v>
      </c>
      <c r="N815" s="8">
        <v>0</v>
      </c>
      <c r="O815" s="9">
        <v>1</v>
      </c>
      <c r="P815" s="9">
        <v>0</v>
      </c>
      <c r="Q815" s="9">
        <v>0</v>
      </c>
      <c r="R815" s="9">
        <v>0</v>
      </c>
      <c r="S815" s="8">
        <v>11878</v>
      </c>
      <c r="T815" s="9">
        <v>20</v>
      </c>
      <c r="U815" s="9">
        <f t="shared" si="140"/>
        <v>11857</v>
      </c>
      <c r="V815" s="9">
        <f>COUNTIF(B:B,B815)</f>
        <v>12</v>
      </c>
      <c r="W815" s="7">
        <v>16</v>
      </c>
      <c r="X815" s="7">
        <f>BL815-W815-6</f>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43"/>
        <v>0.48699999999999999</v>
      </c>
      <c r="AP815" s="17">
        <v>0.51300000000000001</v>
      </c>
      <c r="AQ815">
        <v>1</v>
      </c>
      <c r="AR815" s="39">
        <f t="shared" si="144"/>
        <v>0</v>
      </c>
      <c r="AS815" t="s">
        <v>98</v>
      </c>
      <c r="AT815" s="39" t="s">
        <v>98</v>
      </c>
      <c r="AU815">
        <v>0</v>
      </c>
      <c r="AV815" s="17">
        <v>1</v>
      </c>
      <c r="AW815">
        <f t="shared" si="145"/>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41</v>
      </c>
      <c r="CZ815" s="33" t="s">
        <v>85</v>
      </c>
    </row>
    <row r="816" spans="1:104" x14ac:dyDescent="0.25">
      <c r="A816">
        <v>815</v>
      </c>
      <c r="B816">
        <v>55</v>
      </c>
      <c r="C816" s="24" t="s">
        <v>491</v>
      </c>
      <c r="D816" s="12">
        <v>3.8762935536986509</v>
      </c>
      <c r="E816" s="13">
        <v>0.95926274669707878</v>
      </c>
      <c r="F816" s="7">
        <v>4.0409090909090919</v>
      </c>
      <c r="G816" s="7">
        <f t="shared" si="137"/>
        <v>2.9170308070015722</v>
      </c>
      <c r="H816" s="15">
        <f t="shared" si="138"/>
        <v>4.83555630039573</v>
      </c>
      <c r="I816" s="11">
        <f>IFERROR(F816/SQRT(F816^2+U816), "X")</f>
        <v>3.7084534349250138E-2</v>
      </c>
      <c r="J816" s="32">
        <f>IFERROR(SQRT((1-I816^2)/U816), "X")</f>
        <v>9.1772750920529021E-3</v>
      </c>
      <c r="K816" s="32">
        <f t="shared" si="139"/>
        <v>108.96480599845525</v>
      </c>
      <c r="L816" s="8">
        <v>1</v>
      </c>
      <c r="M816" s="9">
        <v>0</v>
      </c>
      <c r="N816" s="8">
        <v>0</v>
      </c>
      <c r="O816" s="9">
        <v>1</v>
      </c>
      <c r="P816" s="9">
        <v>0</v>
      </c>
      <c r="Q816" s="9">
        <v>0</v>
      </c>
      <c r="R816" s="9">
        <v>0</v>
      </c>
      <c r="S816" s="8">
        <v>11878</v>
      </c>
      <c r="T816" s="9">
        <v>20</v>
      </c>
      <c r="U816" s="9">
        <f t="shared" si="140"/>
        <v>11857</v>
      </c>
      <c r="V816" s="9">
        <f>COUNTIF(B:B,B816)</f>
        <v>12</v>
      </c>
      <c r="W816" s="7">
        <v>18</v>
      </c>
      <c r="X816" s="7">
        <f>BL816-W816-6</f>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43"/>
        <v>0.48699999999999999</v>
      </c>
      <c r="AP816" s="17">
        <v>0.51300000000000001</v>
      </c>
      <c r="AQ816">
        <v>1</v>
      </c>
      <c r="AR816" s="39">
        <f t="shared" si="144"/>
        <v>0</v>
      </c>
      <c r="AS816" t="s">
        <v>98</v>
      </c>
      <c r="AT816" s="39" t="s">
        <v>98</v>
      </c>
      <c r="AU816">
        <v>0</v>
      </c>
      <c r="AV816" s="17">
        <v>1</v>
      </c>
      <c r="AW816">
        <f t="shared" si="145"/>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41</v>
      </c>
      <c r="CZ816" s="33" t="s">
        <v>85</v>
      </c>
    </row>
    <row r="817" spans="1:104" x14ac:dyDescent="0.25">
      <c r="A817">
        <v>816</v>
      </c>
      <c r="B817">
        <v>55</v>
      </c>
      <c r="C817" s="24" t="s">
        <v>491</v>
      </c>
      <c r="D817" s="12">
        <v>5.3879920666931591</v>
      </c>
      <c r="E817" s="13">
        <v>0.39245485630504118</v>
      </c>
      <c r="F817" s="7">
        <v>13.728947368421061</v>
      </c>
      <c r="G817" s="7">
        <f t="shared" si="137"/>
        <v>4.9955372103881182</v>
      </c>
      <c r="H817" s="15">
        <f t="shared" si="138"/>
        <v>5.7804469229982001</v>
      </c>
      <c r="I817" s="11">
        <f>IFERROR(F817/SQRT(F817^2+U817), "X")</f>
        <v>0.12509072587246783</v>
      </c>
      <c r="J817" s="32">
        <f>IFERROR(SQRT((1-I817^2)/U817), "X")</f>
        <v>9.1114578937200961E-3</v>
      </c>
      <c r="K817" s="32">
        <f t="shared" si="139"/>
        <v>109.75192023761988</v>
      </c>
      <c r="L817" s="8">
        <v>1</v>
      </c>
      <c r="M817" s="9">
        <v>0</v>
      </c>
      <c r="N817" s="8">
        <v>0</v>
      </c>
      <c r="O817" s="9">
        <v>1</v>
      </c>
      <c r="P817" s="9">
        <v>0</v>
      </c>
      <c r="Q817" s="9">
        <v>0</v>
      </c>
      <c r="R817" s="9">
        <v>0</v>
      </c>
      <c r="S817" s="8">
        <v>11878</v>
      </c>
      <c r="T817" s="9">
        <v>20</v>
      </c>
      <c r="U817" s="9">
        <f t="shared" si="140"/>
        <v>11857</v>
      </c>
      <c r="V817" s="9">
        <f>COUNTIF(B:B,B817)</f>
        <v>12</v>
      </c>
      <c r="W817" s="7">
        <v>18</v>
      </c>
      <c r="X817" s="7">
        <f>BL817-W817-6</f>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43"/>
        <v>0.48699999999999999</v>
      </c>
      <c r="AP817" s="17">
        <v>0.51300000000000001</v>
      </c>
      <c r="AQ817">
        <v>1</v>
      </c>
      <c r="AR817" s="39">
        <f t="shared" si="144"/>
        <v>0</v>
      </c>
      <c r="AS817" t="s">
        <v>98</v>
      </c>
      <c r="AT817" s="39" t="s">
        <v>98</v>
      </c>
      <c r="AU817">
        <v>0</v>
      </c>
      <c r="AV817" s="17">
        <v>1</v>
      </c>
      <c r="AW817">
        <f t="shared" si="145"/>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41</v>
      </c>
      <c r="CZ817" s="33" t="s">
        <v>85</v>
      </c>
    </row>
    <row r="818" spans="1:104" x14ac:dyDescent="0.25">
      <c r="A818">
        <v>817</v>
      </c>
      <c r="B818">
        <v>55</v>
      </c>
      <c r="C818" s="24" t="s">
        <v>491</v>
      </c>
      <c r="D818" s="12">
        <v>6.1610883636721514</v>
      </c>
      <c r="E818" s="13">
        <v>0.45802982497753331</v>
      </c>
      <c r="F818" s="7">
        <v>13.45128205128205</v>
      </c>
      <c r="G818" s="7">
        <f t="shared" si="137"/>
        <v>5.7030585386946182</v>
      </c>
      <c r="H818" s="15">
        <f t="shared" si="138"/>
        <v>6.6191181886496846</v>
      </c>
      <c r="I818" s="11">
        <f>IFERROR(F818/SQRT(F818^2+U818), "X")</f>
        <v>0.12259920284686227</v>
      </c>
      <c r="J818" s="32">
        <f>IFERROR(SQRT((1-I818^2)/U818), "X")</f>
        <v>9.1143135932665442E-3</v>
      </c>
      <c r="K818" s="32">
        <f t="shared" si="139"/>
        <v>109.71753273211689</v>
      </c>
      <c r="L818" s="8">
        <v>1</v>
      </c>
      <c r="M818" s="9">
        <v>0</v>
      </c>
      <c r="N818" s="8">
        <v>0</v>
      </c>
      <c r="O818" s="9">
        <v>1</v>
      </c>
      <c r="P818" s="9">
        <v>0</v>
      </c>
      <c r="Q818" s="9">
        <v>0</v>
      </c>
      <c r="R818" s="9">
        <v>0</v>
      </c>
      <c r="S818" s="8">
        <v>11878</v>
      </c>
      <c r="T818" s="9">
        <v>20</v>
      </c>
      <c r="U818" s="9">
        <f t="shared" si="140"/>
        <v>11857</v>
      </c>
      <c r="V818" s="9">
        <f>COUNTIF(B:B,B818)</f>
        <v>12</v>
      </c>
      <c r="W818" s="7">
        <v>22</v>
      </c>
      <c r="X818" s="7">
        <f>BL818-W818-6</f>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43"/>
        <v>0.48699999999999999</v>
      </c>
      <c r="AP818" s="17">
        <v>0.51300000000000001</v>
      </c>
      <c r="AQ818">
        <v>1</v>
      </c>
      <c r="AR818" s="39">
        <f t="shared" si="144"/>
        <v>0</v>
      </c>
      <c r="AS818" t="s">
        <v>98</v>
      </c>
      <c r="AT818" s="39" t="s">
        <v>98</v>
      </c>
      <c r="AU818">
        <v>0</v>
      </c>
      <c r="AV818" s="17">
        <v>1</v>
      </c>
      <c r="AW818">
        <f t="shared" si="145"/>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41</v>
      </c>
      <c r="CZ818" s="33" t="s">
        <v>85</v>
      </c>
    </row>
    <row r="819" spans="1:104" x14ac:dyDescent="0.25">
      <c r="A819">
        <v>818</v>
      </c>
      <c r="B819">
        <v>55</v>
      </c>
      <c r="C819" s="24" t="s">
        <v>491</v>
      </c>
      <c r="D819" s="12">
        <v>1.6562836228041671</v>
      </c>
      <c r="E819" s="13">
        <v>2.876181141396458</v>
      </c>
      <c r="F819" s="7">
        <v>0.57586206896551717</v>
      </c>
      <c r="G819" s="7">
        <f t="shared" si="137"/>
        <v>-1.2198975185922909</v>
      </c>
      <c r="H819" s="15">
        <f t="shared" si="138"/>
        <v>4.5324647642006255</v>
      </c>
      <c r="I819" s="11">
        <f>IFERROR(F819/SQRT(F819^2+U819), "X")</f>
        <v>5.2884084466817312E-3</v>
      </c>
      <c r="J819" s="32">
        <f>IFERROR(SQRT((1-I819^2)/U819), "X")</f>
        <v>9.1834637696868397E-3</v>
      </c>
      <c r="K819" s="32">
        <f t="shared" si="139"/>
        <v>108.89137531100647</v>
      </c>
      <c r="L819" s="8">
        <v>1</v>
      </c>
      <c r="M819" s="9">
        <v>0</v>
      </c>
      <c r="N819" s="8">
        <v>0</v>
      </c>
      <c r="O819" s="9">
        <v>1</v>
      </c>
      <c r="P819" s="9">
        <v>0</v>
      </c>
      <c r="Q819" s="9">
        <v>0</v>
      </c>
      <c r="R819" s="9">
        <v>0</v>
      </c>
      <c r="S819" s="8">
        <v>11878</v>
      </c>
      <c r="T819" s="9">
        <v>20</v>
      </c>
      <c r="U819" s="9">
        <f t="shared" si="140"/>
        <v>11857</v>
      </c>
      <c r="V819" s="9">
        <f>COUNTIF(B:B,B819)</f>
        <v>12</v>
      </c>
      <c r="W819" s="7">
        <v>12</v>
      </c>
      <c r="X819" s="7">
        <f>BL819-W819-6</f>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43"/>
        <v>0.48699999999999999</v>
      </c>
      <c r="AP819" s="17">
        <v>0.51300000000000001</v>
      </c>
      <c r="AQ819">
        <v>0</v>
      </c>
      <c r="AR819" s="39">
        <f t="shared" si="144"/>
        <v>1</v>
      </c>
      <c r="AS819" t="s">
        <v>98</v>
      </c>
      <c r="AT819" s="39" t="s">
        <v>98</v>
      </c>
      <c r="AU819">
        <v>0</v>
      </c>
      <c r="AV819" s="17">
        <v>1</v>
      </c>
      <c r="AW819">
        <f t="shared" si="145"/>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41</v>
      </c>
      <c r="CZ819" s="33" t="s">
        <v>85</v>
      </c>
    </row>
    <row r="820" spans="1:104" x14ac:dyDescent="0.25">
      <c r="A820">
        <v>819</v>
      </c>
      <c r="B820">
        <v>55</v>
      </c>
      <c r="C820" s="24" t="s">
        <v>491</v>
      </c>
      <c r="D820" s="12">
        <v>8.4910208745827109</v>
      </c>
      <c r="E820" s="13">
        <v>1.343934284767891</v>
      </c>
      <c r="F820" s="7">
        <v>6.3180327868852464</v>
      </c>
      <c r="G820" s="7">
        <f t="shared" si="137"/>
        <v>7.1470865898148199</v>
      </c>
      <c r="H820" s="15">
        <f t="shared" si="138"/>
        <v>9.8349551593506028</v>
      </c>
      <c r="I820" s="11">
        <f>IFERROR(F820/SQRT(F820^2+U820), "X")</f>
        <v>5.7924814228773547E-2</v>
      </c>
      <c r="J820" s="32">
        <f>IFERROR(SQRT((1-I820^2)/U820), "X")</f>
        <v>9.1681724648551774E-3</v>
      </c>
      <c r="K820" s="32">
        <f t="shared" si="139"/>
        <v>109.07299179125948</v>
      </c>
      <c r="L820" s="8">
        <v>1</v>
      </c>
      <c r="M820" s="9">
        <v>0</v>
      </c>
      <c r="N820" s="8">
        <v>0</v>
      </c>
      <c r="O820" s="9">
        <v>1</v>
      </c>
      <c r="P820" s="9">
        <v>0</v>
      </c>
      <c r="Q820" s="9">
        <v>0</v>
      </c>
      <c r="R820" s="9">
        <v>0</v>
      </c>
      <c r="S820" s="8">
        <v>11878</v>
      </c>
      <c r="T820" s="9">
        <v>20</v>
      </c>
      <c r="U820" s="9">
        <f t="shared" si="140"/>
        <v>11857</v>
      </c>
      <c r="V820" s="9">
        <f>COUNTIF(B:B,B820)</f>
        <v>12</v>
      </c>
      <c r="W820" s="7">
        <v>14</v>
      </c>
      <c r="X820" s="7">
        <f>BL820-W820-6</f>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43"/>
        <v>0.48699999999999999</v>
      </c>
      <c r="AP820" s="17">
        <v>0.51300000000000001</v>
      </c>
      <c r="AQ820">
        <v>0</v>
      </c>
      <c r="AR820" s="39">
        <f t="shared" si="144"/>
        <v>1</v>
      </c>
      <c r="AS820" t="s">
        <v>98</v>
      </c>
      <c r="AT820" s="39" t="s">
        <v>98</v>
      </c>
      <c r="AU820">
        <v>0</v>
      </c>
      <c r="AV820" s="17">
        <v>1</v>
      </c>
      <c r="AW820">
        <f t="shared" si="145"/>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41</v>
      </c>
      <c r="CZ820" s="33" t="s">
        <v>85</v>
      </c>
    </row>
    <row r="821" spans="1:104" x14ac:dyDescent="0.25">
      <c r="A821">
        <v>820</v>
      </c>
      <c r="B821">
        <v>55</v>
      </c>
      <c r="C821" s="24" t="s">
        <v>491</v>
      </c>
      <c r="D821" s="12">
        <v>7.0779257885790647</v>
      </c>
      <c r="E821" s="13">
        <v>0.79527256051450179</v>
      </c>
      <c r="F821" s="7">
        <v>8.8999999999999986</v>
      </c>
      <c r="G821" s="7">
        <f t="shared" si="137"/>
        <v>6.2826532280645626</v>
      </c>
      <c r="H821" s="15">
        <f t="shared" si="138"/>
        <v>7.8731983490935669</v>
      </c>
      <c r="I821" s="11">
        <f>IFERROR(F821/SQRT(F821^2+U821), "X")</f>
        <v>8.1462321271508209E-2</v>
      </c>
      <c r="J821" s="32">
        <f>IFERROR(SQRT((1-I821^2)/U821), "X")</f>
        <v>9.15306980578744E-3</v>
      </c>
      <c r="K821" s="32">
        <f t="shared" si="139"/>
        <v>109.25296334653812</v>
      </c>
      <c r="L821" s="8">
        <v>1</v>
      </c>
      <c r="M821" s="9">
        <v>0</v>
      </c>
      <c r="N821" s="8">
        <v>0</v>
      </c>
      <c r="O821" s="9">
        <v>1</v>
      </c>
      <c r="P821" s="9">
        <v>0</v>
      </c>
      <c r="Q821" s="9">
        <v>0</v>
      </c>
      <c r="R821" s="9">
        <v>0</v>
      </c>
      <c r="S821" s="8">
        <v>11878</v>
      </c>
      <c r="T821" s="9">
        <v>20</v>
      </c>
      <c r="U821" s="9">
        <f t="shared" si="140"/>
        <v>11857</v>
      </c>
      <c r="V821" s="9">
        <f>COUNTIF(B:B,B821)</f>
        <v>12</v>
      </c>
      <c r="W821" s="7">
        <v>16</v>
      </c>
      <c r="X821" s="7">
        <f>BL821-W821-6</f>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43"/>
        <v>0.48699999999999999</v>
      </c>
      <c r="AP821" s="17">
        <v>0.51300000000000001</v>
      </c>
      <c r="AQ821">
        <v>0</v>
      </c>
      <c r="AR821" s="39">
        <f t="shared" si="144"/>
        <v>1</v>
      </c>
      <c r="AS821" t="s">
        <v>98</v>
      </c>
      <c r="AT821" s="39" t="s">
        <v>98</v>
      </c>
      <c r="AU821">
        <v>0</v>
      </c>
      <c r="AV821" s="17">
        <v>1</v>
      </c>
      <c r="AW821">
        <f t="shared" si="145"/>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41</v>
      </c>
      <c r="CZ821" s="33" t="s">
        <v>85</v>
      </c>
    </row>
    <row r="822" spans="1:104" x14ac:dyDescent="0.25">
      <c r="A822">
        <v>821</v>
      </c>
      <c r="B822">
        <v>55</v>
      </c>
      <c r="C822" s="24" t="s">
        <v>491</v>
      </c>
      <c r="D822" s="12">
        <v>7.2165301368908308</v>
      </c>
      <c r="E822" s="13">
        <v>1.054143372984589</v>
      </c>
      <c r="F822" s="7">
        <v>6.8458715596330277</v>
      </c>
      <c r="G822" s="7">
        <f t="shared" si="137"/>
        <v>6.162386763906242</v>
      </c>
      <c r="H822" s="15">
        <f t="shared" si="138"/>
        <v>8.2706735098754205</v>
      </c>
      <c r="I822" s="11">
        <f>IFERROR(F822/SQRT(F822^2+U822), "X")</f>
        <v>6.2745810395942639E-2</v>
      </c>
      <c r="J822" s="32">
        <f>IFERROR(SQRT((1-I822^2)/U822), "X")</f>
        <v>9.1654962920902534E-3</v>
      </c>
      <c r="K822" s="32">
        <f t="shared" si="139"/>
        <v>109.10483929418984</v>
      </c>
      <c r="L822" s="8">
        <v>1</v>
      </c>
      <c r="M822" s="9">
        <v>0</v>
      </c>
      <c r="N822" s="8">
        <v>0</v>
      </c>
      <c r="O822" s="9">
        <v>1</v>
      </c>
      <c r="P822" s="9">
        <v>0</v>
      </c>
      <c r="Q822" s="9">
        <v>0</v>
      </c>
      <c r="R822" s="9">
        <v>0</v>
      </c>
      <c r="S822" s="8">
        <v>11878</v>
      </c>
      <c r="T822" s="9">
        <v>20</v>
      </c>
      <c r="U822" s="9">
        <f t="shared" si="140"/>
        <v>11857</v>
      </c>
      <c r="V822" s="9">
        <f>COUNTIF(B:B,B822)</f>
        <v>12</v>
      </c>
      <c r="W822" s="7">
        <v>18</v>
      </c>
      <c r="X822" s="7">
        <f>BL822-W822-6</f>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43"/>
        <v>0.48699999999999999</v>
      </c>
      <c r="AP822" s="17">
        <v>0.51300000000000001</v>
      </c>
      <c r="AQ822">
        <v>0</v>
      </c>
      <c r="AR822" s="39">
        <f t="shared" si="144"/>
        <v>1</v>
      </c>
      <c r="AS822" t="s">
        <v>98</v>
      </c>
      <c r="AT822" s="39" t="s">
        <v>98</v>
      </c>
      <c r="AU822">
        <v>0</v>
      </c>
      <c r="AV822" s="17">
        <v>1</v>
      </c>
      <c r="AW822">
        <f t="shared" si="145"/>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41</v>
      </c>
      <c r="CZ822" s="33" t="s">
        <v>85</v>
      </c>
    </row>
    <row r="823" spans="1:104" x14ac:dyDescent="0.25">
      <c r="A823">
        <v>822</v>
      </c>
      <c r="B823">
        <v>55</v>
      </c>
      <c r="C823" s="24" t="s">
        <v>491</v>
      </c>
      <c r="D823" s="12">
        <v>8.0507515161814869</v>
      </c>
      <c r="E823" s="13">
        <v>10.1894230053268</v>
      </c>
      <c r="F823" s="7">
        <v>0.79010867563087117</v>
      </c>
      <c r="G823" s="7">
        <f t="shared" si="137"/>
        <v>-2.1386714891453131</v>
      </c>
      <c r="H823" s="15">
        <f t="shared" si="138"/>
        <v>18.240174521508287</v>
      </c>
      <c r="I823" s="11">
        <f>IFERROR(F823/SQRT(F823^2+U823), "X")</f>
        <v>7.25584485540922E-3</v>
      </c>
      <c r="J823" s="32">
        <f>IFERROR(SQRT((1-I823^2)/U823), "X")</f>
        <v>9.1833504417803153E-3</v>
      </c>
      <c r="K823" s="32">
        <f t="shared" si="139"/>
        <v>108.89271909415848</v>
      </c>
      <c r="L823" s="8">
        <v>1</v>
      </c>
      <c r="M823" s="9">
        <v>0</v>
      </c>
      <c r="N823" s="8">
        <v>0</v>
      </c>
      <c r="O823" s="9">
        <v>1</v>
      </c>
      <c r="P823" s="9">
        <v>0</v>
      </c>
      <c r="Q823" s="9">
        <v>0</v>
      </c>
      <c r="R823" s="9">
        <v>0</v>
      </c>
      <c r="S823" s="8">
        <v>11878</v>
      </c>
      <c r="T823" s="9">
        <v>20</v>
      </c>
      <c r="U823" s="9">
        <f t="shared" si="140"/>
        <v>11857</v>
      </c>
      <c r="V823" s="9">
        <f>COUNTIF(B:B,B823)</f>
        <v>12</v>
      </c>
      <c r="W823" s="7">
        <v>18</v>
      </c>
      <c r="X823" s="7">
        <f>BL823-W823-6</f>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43"/>
        <v>0.48699999999999999</v>
      </c>
      <c r="AP823" s="17">
        <v>0.51300000000000001</v>
      </c>
      <c r="AQ823">
        <v>0</v>
      </c>
      <c r="AR823" s="39">
        <f t="shared" si="144"/>
        <v>1</v>
      </c>
      <c r="AS823" t="s">
        <v>98</v>
      </c>
      <c r="AT823" s="39" t="s">
        <v>98</v>
      </c>
      <c r="AU823">
        <v>0</v>
      </c>
      <c r="AV823" s="17">
        <v>1</v>
      </c>
      <c r="AW823">
        <f t="shared" si="145"/>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41</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37"/>
        <v>5.5323093132465031</v>
      </c>
      <c r="H824" s="146">
        <f t="shared" si="138"/>
        <v>7.1033268927338353</v>
      </c>
      <c r="I824" s="147">
        <f>IFERROR(F824/SQRT(F824^2+U824), "X")</f>
        <v>7.3662621441902193E-2</v>
      </c>
      <c r="J824" s="148">
        <f>IFERROR(SQRT((1-I824^2)/U824), "X")</f>
        <v>9.1586423785750548E-3</v>
      </c>
      <c r="K824" s="148">
        <f t="shared" si="139"/>
        <v>109.18648841877641</v>
      </c>
      <c r="L824" s="149">
        <v>1</v>
      </c>
      <c r="M824" s="150">
        <v>0</v>
      </c>
      <c r="N824" s="149">
        <v>0</v>
      </c>
      <c r="O824" s="150">
        <v>1</v>
      </c>
      <c r="P824" s="150">
        <v>0</v>
      </c>
      <c r="Q824" s="150">
        <v>0</v>
      </c>
      <c r="R824" s="150">
        <v>0</v>
      </c>
      <c r="S824" s="149">
        <v>11878</v>
      </c>
      <c r="T824" s="150">
        <v>20</v>
      </c>
      <c r="U824" s="150">
        <f t="shared" si="140"/>
        <v>11857</v>
      </c>
      <c r="V824" s="150">
        <f>COUNTIF(B:B,B824)</f>
        <v>12</v>
      </c>
      <c r="W824" s="145">
        <v>22</v>
      </c>
      <c r="X824" s="145">
        <f>BL824-W824-6</f>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43"/>
        <v>0.48699999999999999</v>
      </c>
      <c r="AP824" s="155">
        <v>0.51300000000000001</v>
      </c>
      <c r="AQ824" s="141">
        <v>0</v>
      </c>
      <c r="AR824" s="156">
        <f t="shared" si="144"/>
        <v>1</v>
      </c>
      <c r="AS824" s="141" t="s">
        <v>98</v>
      </c>
      <c r="AT824" s="156" t="s">
        <v>98</v>
      </c>
      <c r="AU824">
        <v>0</v>
      </c>
      <c r="AV824" s="155">
        <v>1</v>
      </c>
      <c r="AW824" s="141">
        <f t="shared" si="145"/>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41</v>
      </c>
      <c r="CU824" s="157"/>
      <c r="CZ824" s="33" t="s">
        <v>85</v>
      </c>
    </row>
    <row r="825" spans="1:104" x14ac:dyDescent="0.25">
      <c r="A825">
        <v>824</v>
      </c>
      <c r="B825">
        <v>56</v>
      </c>
      <c r="C825" s="24" t="s">
        <v>3893</v>
      </c>
      <c r="D825" s="12">
        <v>1.4156120261221929</v>
      </c>
      <c r="E825" s="13">
        <v>3.2173000593686198E-2</v>
      </c>
      <c r="F825" s="7">
        <v>44</v>
      </c>
      <c r="G825" s="7">
        <f t="shared" si="137"/>
        <v>1.3834390255285067</v>
      </c>
      <c r="H825" s="15">
        <f t="shared" si="138"/>
        <v>1.4477850267158792</v>
      </c>
      <c r="I825" s="11">
        <f>IFERROR(F825/SQRT(F825^2+U825), "X")</f>
        <v>0.17759268931992303</v>
      </c>
      <c r="J825" s="32">
        <f>IFERROR(SQRT((1-I825^2)/U825), "X")</f>
        <v>4.0361974845437056E-3</v>
      </c>
      <c r="K825" s="32">
        <f t="shared" si="139"/>
        <v>247.7579463912308</v>
      </c>
      <c r="L825" s="8">
        <v>0</v>
      </c>
      <c r="M825" s="9">
        <v>1</v>
      </c>
      <c r="N825" s="8">
        <v>0</v>
      </c>
      <c r="O825" s="9">
        <v>0</v>
      </c>
      <c r="P825" s="9">
        <v>0</v>
      </c>
      <c r="Q825" s="9">
        <v>1</v>
      </c>
      <c r="R825" s="9">
        <v>0</v>
      </c>
      <c r="S825" s="8">
        <v>59461</v>
      </c>
      <c r="T825" s="9">
        <v>12</v>
      </c>
      <c r="U825" s="9">
        <f t="shared" si="140"/>
        <v>59448</v>
      </c>
      <c r="V825" s="9">
        <f>COUNTIF(B:B,B825)</f>
        <v>12</v>
      </c>
      <c r="W825" s="7">
        <f t="shared" ref="W825:W836" si="146">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44"/>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40</v>
      </c>
      <c r="CZ825" s="33" t="s">
        <v>85</v>
      </c>
    </row>
    <row r="826" spans="1:104" x14ac:dyDescent="0.25">
      <c r="A826">
        <v>825</v>
      </c>
      <c r="B826">
        <v>56</v>
      </c>
      <c r="C826" s="24" t="s">
        <v>3893</v>
      </c>
      <c r="D826" s="12">
        <v>1.9975480504584859</v>
      </c>
      <c r="E826" s="13">
        <v>0.19024267147223681</v>
      </c>
      <c r="F826" s="7">
        <v>10.5</v>
      </c>
      <c r="G826" s="7">
        <f t="shared" si="137"/>
        <v>1.8073053789862492</v>
      </c>
      <c r="H826" s="15">
        <f t="shared" si="138"/>
        <v>2.1877907219307229</v>
      </c>
      <c r="I826" s="11">
        <f>IFERROR(F826/SQRT(F826^2+U826), "X")</f>
        <v>4.3025831595010194E-2</v>
      </c>
      <c r="J826" s="32">
        <f>IFERROR(SQRT((1-I826^2)/U826), "X")</f>
        <v>4.0976982471438283E-3</v>
      </c>
      <c r="K826" s="32">
        <f t="shared" si="139"/>
        <v>244.03944353321248</v>
      </c>
      <c r="L826" s="8">
        <v>0</v>
      </c>
      <c r="M826" s="9">
        <v>1</v>
      </c>
      <c r="N826" s="8">
        <v>0</v>
      </c>
      <c r="O826" s="9">
        <v>0</v>
      </c>
      <c r="P826" s="9">
        <v>0</v>
      </c>
      <c r="Q826" s="9">
        <v>1</v>
      </c>
      <c r="R826" s="9">
        <v>0</v>
      </c>
      <c r="S826" s="8">
        <v>59461</v>
      </c>
      <c r="T826" s="9">
        <v>15</v>
      </c>
      <c r="U826" s="9">
        <f t="shared" si="140"/>
        <v>59445</v>
      </c>
      <c r="V826" s="9">
        <f>COUNTIF(B:B,B826)</f>
        <v>12</v>
      </c>
      <c r="W826" s="7">
        <f t="shared" si="146"/>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44"/>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40</v>
      </c>
      <c r="CZ826" s="33" t="s">
        <v>85</v>
      </c>
    </row>
    <row r="827" spans="1:104" x14ac:dyDescent="0.25">
      <c r="A827">
        <v>826</v>
      </c>
      <c r="B827">
        <v>56</v>
      </c>
      <c r="C827" s="24" t="s">
        <v>3893</v>
      </c>
      <c r="D827" s="12">
        <v>1.14977284621034</v>
      </c>
      <c r="E827" s="13">
        <v>3.2387967498882807E-2</v>
      </c>
      <c r="F827" s="7">
        <v>35.499999999999993</v>
      </c>
      <c r="G827" s="7">
        <f t="shared" si="137"/>
        <v>1.1173848787114573</v>
      </c>
      <c r="H827" s="15">
        <f t="shared" si="138"/>
        <v>1.1821608137092228</v>
      </c>
      <c r="I827" s="11">
        <f>IFERROR(F827/SQRT(F827^2+U827), "X")</f>
        <v>0.1440802641742904</v>
      </c>
      <c r="J827" s="32">
        <f>IFERROR(SQRT((1-I827^2)/U827), "X")</f>
        <v>4.0585989908250826E-3</v>
      </c>
      <c r="K827" s="32">
        <f t="shared" si="139"/>
        <v>246.39044218475684</v>
      </c>
      <c r="L827" s="8">
        <v>0</v>
      </c>
      <c r="M827" s="9">
        <v>1</v>
      </c>
      <c r="N827" s="8">
        <v>0</v>
      </c>
      <c r="O827" s="9">
        <v>0</v>
      </c>
      <c r="P827" s="9">
        <v>0</v>
      </c>
      <c r="Q827" s="9">
        <v>1</v>
      </c>
      <c r="R827" s="9">
        <v>0</v>
      </c>
      <c r="S827" s="8">
        <v>59461</v>
      </c>
      <c r="T827" s="9">
        <v>12</v>
      </c>
      <c r="U827" s="9">
        <f t="shared" si="140"/>
        <v>59448</v>
      </c>
      <c r="V827" s="9">
        <f>COUNTIF(B:B,B827)</f>
        <v>12</v>
      </c>
      <c r="W827" s="7">
        <f t="shared" si="146"/>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44"/>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40</v>
      </c>
      <c r="CZ827" s="33" t="s">
        <v>85</v>
      </c>
    </row>
    <row r="828" spans="1:104" x14ac:dyDescent="0.25">
      <c r="A828">
        <v>827</v>
      </c>
      <c r="B828">
        <v>56</v>
      </c>
      <c r="C828" s="24" t="s">
        <v>3893</v>
      </c>
      <c r="D828" s="12">
        <v>0.1494405741624405</v>
      </c>
      <c r="E828" s="13">
        <v>0.26567213184433869</v>
      </c>
      <c r="F828" s="7">
        <v>0.5625</v>
      </c>
      <c r="G828" s="7">
        <f t="shared" si="137"/>
        <v>-0.11623155768189819</v>
      </c>
      <c r="H828" s="15">
        <f t="shared" si="138"/>
        <v>0.41511270600677919</v>
      </c>
      <c r="I828" s="11">
        <f>IFERROR(F828/SQRT(F828^2+U828), "X")</f>
        <v>2.3070855830089852E-3</v>
      </c>
      <c r="J828" s="32">
        <f>IFERROR(SQRT((1-I828^2)/U828), "X")</f>
        <v>4.1014854809048621E-3</v>
      </c>
      <c r="K828" s="32">
        <f t="shared" si="139"/>
        <v>243.81410214803</v>
      </c>
      <c r="L828" s="8">
        <v>0</v>
      </c>
      <c r="M828" s="9">
        <v>1</v>
      </c>
      <c r="N828" s="8">
        <v>0</v>
      </c>
      <c r="O828" s="9">
        <v>0</v>
      </c>
      <c r="P828" s="9">
        <v>0</v>
      </c>
      <c r="Q828" s="9">
        <v>1</v>
      </c>
      <c r="R828" s="9">
        <v>0</v>
      </c>
      <c r="S828" s="8">
        <v>59461</v>
      </c>
      <c r="T828" s="9">
        <v>15</v>
      </c>
      <c r="U828" s="9">
        <f t="shared" si="140"/>
        <v>59445</v>
      </c>
      <c r="V828" s="9">
        <f>COUNTIF(B:B,B828)</f>
        <v>12</v>
      </c>
      <c r="W828" s="7">
        <f t="shared" si="146"/>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44"/>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40</v>
      </c>
      <c r="CZ828" s="33" t="s">
        <v>85</v>
      </c>
    </row>
    <row r="829" spans="1:104" x14ac:dyDescent="0.25">
      <c r="A829">
        <v>828</v>
      </c>
      <c r="B829">
        <v>56</v>
      </c>
      <c r="C829" s="24" t="s">
        <v>3893</v>
      </c>
      <c r="D829" s="12">
        <v>1.4931411025128849</v>
      </c>
      <c r="E829" s="13">
        <v>4.8165842016544683E-2</v>
      </c>
      <c r="F829" s="7">
        <v>31</v>
      </c>
      <c r="G829" s="7">
        <f t="shared" si="137"/>
        <v>1.4449752604963402</v>
      </c>
      <c r="H829" s="15">
        <f t="shared" si="138"/>
        <v>1.5413069445294296</v>
      </c>
      <c r="I829" s="11">
        <f>IFERROR(F829/SQRT(F829^2+U829), "X")</f>
        <v>0.15398131860068121</v>
      </c>
      <c r="J829" s="32">
        <f>IFERROR(SQRT((1-I829^2)/U829), "X")</f>
        <v>4.9671393096993935E-3</v>
      </c>
      <c r="K829" s="32">
        <f t="shared" si="139"/>
        <v>201.32312336142613</v>
      </c>
      <c r="L829" s="8">
        <v>0</v>
      </c>
      <c r="M829" s="9">
        <v>1</v>
      </c>
      <c r="N829" s="8">
        <v>0</v>
      </c>
      <c r="O829" s="9">
        <v>0</v>
      </c>
      <c r="P829" s="9">
        <v>0</v>
      </c>
      <c r="Q829" s="9">
        <v>1</v>
      </c>
      <c r="R829" s="9">
        <v>0</v>
      </c>
      <c r="S829" s="8">
        <v>39583</v>
      </c>
      <c r="T829" s="9">
        <v>12</v>
      </c>
      <c r="U829" s="9">
        <f t="shared" si="140"/>
        <v>39570</v>
      </c>
      <c r="V829" s="9">
        <f>COUNTIF(B:B,B829)</f>
        <v>12</v>
      </c>
      <c r="W829" s="7">
        <f t="shared" si="146"/>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44"/>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40</v>
      </c>
      <c r="CZ829" s="33" t="s">
        <v>85</v>
      </c>
    </row>
    <row r="830" spans="1:104" x14ac:dyDescent="0.25">
      <c r="A830">
        <v>829</v>
      </c>
      <c r="B830">
        <v>56</v>
      </c>
      <c r="C830" s="24" t="s">
        <v>3893</v>
      </c>
      <c r="D830" s="12">
        <v>-0.18417930403104019</v>
      </c>
      <c r="E830" s="13">
        <v>0.25115359640596402</v>
      </c>
      <c r="F830" s="7">
        <v>-0.73333333333333328</v>
      </c>
      <c r="G830" s="7">
        <f t="shared" si="137"/>
        <v>-0.43533290043700423</v>
      </c>
      <c r="H830" s="15">
        <f t="shared" si="138"/>
        <v>6.6974292374923833E-2</v>
      </c>
      <c r="I830" s="11">
        <f>IFERROR(F830/SQRT(F830^2+U830), "X")</f>
        <v>-3.6866500371270359E-3</v>
      </c>
      <c r="J830" s="32">
        <f>IFERROR(SQRT((1-I830^2)/U830), "X")</f>
        <v>5.0272500506277767E-3</v>
      </c>
      <c r="K830" s="32">
        <f t="shared" si="139"/>
        <v>198.91590629654979</v>
      </c>
      <c r="L830" s="8">
        <v>0</v>
      </c>
      <c r="M830" s="9">
        <v>1</v>
      </c>
      <c r="N830" s="8">
        <v>0</v>
      </c>
      <c r="O830" s="9">
        <v>0</v>
      </c>
      <c r="P830" s="9">
        <v>0</v>
      </c>
      <c r="Q830" s="9">
        <v>1</v>
      </c>
      <c r="R830" s="9">
        <v>0</v>
      </c>
      <c r="S830" s="8">
        <v>39583</v>
      </c>
      <c r="T830" s="9">
        <v>15</v>
      </c>
      <c r="U830" s="9">
        <f t="shared" si="140"/>
        <v>39567</v>
      </c>
      <c r="V830" s="9">
        <f>COUNTIF(B:B,B830)</f>
        <v>12</v>
      </c>
      <c r="W830" s="7">
        <f t="shared" si="146"/>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44"/>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40</v>
      </c>
      <c r="CZ830" s="33" t="s">
        <v>85</v>
      </c>
    </row>
    <row r="831" spans="1:104" x14ac:dyDescent="0.25">
      <c r="A831">
        <v>830</v>
      </c>
      <c r="B831">
        <v>56</v>
      </c>
      <c r="C831" s="24" t="s">
        <v>3893</v>
      </c>
      <c r="D831" s="12">
        <v>1.368951950366637</v>
      </c>
      <c r="E831" s="13">
        <v>4.8315951189410712E-2</v>
      </c>
      <c r="F831" s="7">
        <v>28.333333333333339</v>
      </c>
      <c r="G831" s="7">
        <f t="shared" si="137"/>
        <v>1.3206359991772263</v>
      </c>
      <c r="H831" s="15">
        <f t="shared" si="138"/>
        <v>1.4172679015560476</v>
      </c>
      <c r="I831" s="11">
        <f>IFERROR(F831/SQRT(F831^2+U831), "X")</f>
        <v>0.14101111782312364</v>
      </c>
      <c r="J831" s="32">
        <f>IFERROR(SQRT((1-I831^2)/U831), "X")</f>
        <v>4.9768629819925978E-3</v>
      </c>
      <c r="K831" s="32">
        <f t="shared" si="139"/>
        <v>200.92978320243563</v>
      </c>
      <c r="L831" s="8">
        <v>0</v>
      </c>
      <c r="M831" s="9">
        <v>1</v>
      </c>
      <c r="N831" s="8">
        <v>0</v>
      </c>
      <c r="O831" s="9">
        <v>0</v>
      </c>
      <c r="P831" s="9">
        <v>0</v>
      </c>
      <c r="Q831" s="9">
        <v>1</v>
      </c>
      <c r="R831" s="9">
        <v>0</v>
      </c>
      <c r="S831" s="8">
        <v>39583</v>
      </c>
      <c r="T831" s="9">
        <v>12</v>
      </c>
      <c r="U831" s="9">
        <f t="shared" si="140"/>
        <v>39570</v>
      </c>
      <c r="V831" s="9">
        <f>COUNTIF(B:B,B831)</f>
        <v>12</v>
      </c>
      <c r="W831" s="7">
        <f t="shared" si="146"/>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44"/>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40</v>
      </c>
      <c r="CZ831" s="33" t="s">
        <v>85</v>
      </c>
    </row>
    <row r="832" spans="1:104" x14ac:dyDescent="0.25">
      <c r="A832">
        <v>831</v>
      </c>
      <c r="B832">
        <v>56</v>
      </c>
      <c r="C832" s="24" t="s">
        <v>3893</v>
      </c>
      <c r="D832" s="12">
        <v>-1.5775932981637151</v>
      </c>
      <c r="E832" s="13">
        <v>0.38139618197364539</v>
      </c>
      <c r="F832" s="7">
        <v>-4.1363636363636367</v>
      </c>
      <c r="G832" s="7">
        <f t="shared" si="137"/>
        <v>-1.9589894801373604</v>
      </c>
      <c r="H832" s="15">
        <f t="shared" si="138"/>
        <v>-1.1961971161900697</v>
      </c>
      <c r="I832" s="11">
        <f>IFERROR(F832/SQRT(F832^2+U832), "X")</f>
        <v>-2.0790181071080629E-2</v>
      </c>
      <c r="J832" s="32">
        <f>IFERROR(SQRT((1-I832^2)/U832), "X")</f>
        <v>5.0261976215799321E-3</v>
      </c>
      <c r="K832" s="32">
        <f t="shared" si="139"/>
        <v>198.95755704202904</v>
      </c>
      <c r="L832" s="8">
        <v>0</v>
      </c>
      <c r="M832" s="9">
        <v>1</v>
      </c>
      <c r="N832" s="8">
        <v>0</v>
      </c>
      <c r="O832" s="9">
        <v>0</v>
      </c>
      <c r="P832" s="9">
        <v>0</v>
      </c>
      <c r="Q832" s="9">
        <v>1</v>
      </c>
      <c r="R832" s="9">
        <v>0</v>
      </c>
      <c r="S832" s="8">
        <v>39583</v>
      </c>
      <c r="T832" s="9">
        <v>15</v>
      </c>
      <c r="U832" s="9">
        <f t="shared" si="140"/>
        <v>39567</v>
      </c>
      <c r="V832" s="9">
        <f>COUNTIF(B:B,B832)</f>
        <v>12</v>
      </c>
      <c r="W832" s="7">
        <f t="shared" si="146"/>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44"/>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40</v>
      </c>
      <c r="CZ832" s="33" t="s">
        <v>85</v>
      </c>
    </row>
    <row r="833" spans="1:104" x14ac:dyDescent="0.25">
      <c r="A833">
        <v>832</v>
      </c>
      <c r="B833">
        <v>56</v>
      </c>
      <c r="C833" s="24" t="s">
        <v>3893</v>
      </c>
      <c r="D833" s="12">
        <v>0.84846446694681887</v>
      </c>
      <c r="E833" s="13">
        <v>4.8949873093085711E-2</v>
      </c>
      <c r="F833" s="7">
        <v>17.333333333333329</v>
      </c>
      <c r="G833" s="7">
        <f t="shared" si="137"/>
        <v>0.79951459385373314</v>
      </c>
      <c r="H833" s="15">
        <f t="shared" si="138"/>
        <v>0.89741434003990461</v>
      </c>
      <c r="I833" s="11">
        <f>IFERROR(F833/SQRT(F833^2+U833), "X")</f>
        <v>0.12206135585639513</v>
      </c>
      <c r="J833" s="32">
        <f>IFERROR(SQRT((1-I833^2)/U833), "X")</f>
        <v>7.0420012994074129E-3</v>
      </c>
      <c r="K833" s="32">
        <f t="shared" si="139"/>
        <v>142.00508598090579</v>
      </c>
      <c r="L833" s="8">
        <v>0</v>
      </c>
      <c r="M833" s="9">
        <v>1</v>
      </c>
      <c r="N833" s="8">
        <v>0</v>
      </c>
      <c r="O833" s="9">
        <v>0</v>
      </c>
      <c r="P833" s="9">
        <v>0</v>
      </c>
      <c r="Q833" s="9">
        <v>1</v>
      </c>
      <c r="R833" s="9">
        <v>0</v>
      </c>
      <c r="S833" s="8">
        <v>19878</v>
      </c>
      <c r="T833" s="9">
        <v>12</v>
      </c>
      <c r="U833" s="9">
        <f t="shared" si="140"/>
        <v>19865</v>
      </c>
      <c r="V833" s="9">
        <f>COUNTIF(B:B,B833)</f>
        <v>12</v>
      </c>
      <c r="W833" s="7">
        <f t="shared" si="146"/>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44"/>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40</v>
      </c>
      <c r="CZ833" s="33" t="s">
        <v>85</v>
      </c>
    </row>
    <row r="834" spans="1:104" x14ac:dyDescent="0.25">
      <c r="A834">
        <v>833</v>
      </c>
      <c r="B834">
        <v>56</v>
      </c>
      <c r="C834" s="24" t="s">
        <v>3893</v>
      </c>
      <c r="D834" s="12">
        <v>3.397935540207309</v>
      </c>
      <c r="E834" s="13">
        <v>0.38265039867199419</v>
      </c>
      <c r="F834" s="7">
        <v>8.879999999999999</v>
      </c>
      <c r="G834" s="7">
        <f t="shared" ref="G834:G897" si="147">D834-E834</f>
        <v>3.015285141535315</v>
      </c>
      <c r="H834" s="15">
        <f t="shared" ref="H834:H897" si="148">D834+E834</f>
        <v>3.7805859388793031</v>
      </c>
      <c r="I834" s="11">
        <f>IFERROR(F834/SQRT(F834^2+U834), "X")</f>
        <v>6.2884134011304604E-2</v>
      </c>
      <c r="J834" s="32">
        <f>IFERROR(SQRT((1-I834^2)/U834), "X")</f>
        <v>7.0815466228946631E-3</v>
      </c>
      <c r="K834" s="32">
        <f t="shared" ref="K834:K897" si="149">IFERROR(1/J834, "X")</f>
        <v>141.21209013395418</v>
      </c>
      <c r="L834" s="8">
        <v>0</v>
      </c>
      <c r="M834" s="9">
        <v>1</v>
      </c>
      <c r="N834" s="8">
        <v>0</v>
      </c>
      <c r="O834" s="9">
        <v>0</v>
      </c>
      <c r="P834" s="9">
        <v>0</v>
      </c>
      <c r="Q834" s="9">
        <v>1</v>
      </c>
      <c r="R834" s="9">
        <v>0</v>
      </c>
      <c r="S834" s="8">
        <v>19878</v>
      </c>
      <c r="T834" s="9">
        <v>15</v>
      </c>
      <c r="U834" s="9">
        <f t="shared" ref="U834:U897" si="150">S834-T834-1</f>
        <v>19862</v>
      </c>
      <c r="V834" s="9">
        <f>COUNTIF(B:B,B834)</f>
        <v>12</v>
      </c>
      <c r="W834" s="7">
        <f t="shared" si="146"/>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44"/>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40</v>
      </c>
      <c r="CZ834" s="33" t="s">
        <v>85</v>
      </c>
    </row>
    <row r="835" spans="1:104" x14ac:dyDescent="0.25">
      <c r="A835">
        <v>834</v>
      </c>
      <c r="B835">
        <v>56</v>
      </c>
      <c r="C835" s="24" t="s">
        <v>3893</v>
      </c>
      <c r="D835" s="12">
        <v>0.60736920618000845</v>
      </c>
      <c r="E835" s="13">
        <v>4.9246151852433119E-2</v>
      </c>
      <c r="F835" s="7">
        <v>12.33333333333333</v>
      </c>
      <c r="G835" s="7">
        <f t="shared" si="147"/>
        <v>0.55812305432757536</v>
      </c>
      <c r="H835" s="15">
        <f t="shared" si="148"/>
        <v>0.65661535803244153</v>
      </c>
      <c r="I835" s="11">
        <f>IFERROR(F835/SQRT(F835^2+U835), "X")</f>
        <v>8.7172553837586486E-2</v>
      </c>
      <c r="J835" s="32">
        <f>IFERROR(SQRT((1-I835^2)/U835), "X")</f>
        <v>7.0680449057502559E-3</v>
      </c>
      <c r="K835" s="32">
        <f t="shared" si="149"/>
        <v>141.48184021672574</v>
      </c>
      <c r="L835" s="8">
        <v>0</v>
      </c>
      <c r="M835" s="9">
        <v>1</v>
      </c>
      <c r="N835" s="8">
        <v>0</v>
      </c>
      <c r="O835" s="9">
        <v>0</v>
      </c>
      <c r="P835" s="9">
        <v>0</v>
      </c>
      <c r="Q835" s="9">
        <v>1</v>
      </c>
      <c r="R835" s="9">
        <v>0</v>
      </c>
      <c r="S835" s="8">
        <v>19878</v>
      </c>
      <c r="T835" s="9">
        <v>12</v>
      </c>
      <c r="U835" s="9">
        <f t="shared" si="150"/>
        <v>19865</v>
      </c>
      <c r="V835" s="9">
        <f>COUNTIF(B:B,B835)</f>
        <v>12</v>
      </c>
      <c r="W835" s="7">
        <f t="shared" si="146"/>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44"/>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40</v>
      </c>
      <c r="CZ835" s="33" t="s">
        <v>85</v>
      </c>
    </row>
    <row r="836" spans="1:104" x14ac:dyDescent="0.25">
      <c r="A836">
        <v>835</v>
      </c>
      <c r="B836">
        <v>56</v>
      </c>
      <c r="C836" s="24" t="s">
        <v>3893</v>
      </c>
      <c r="D836" s="12">
        <v>3.5104472838743521</v>
      </c>
      <c r="E836" s="13">
        <v>0.5341984997200101</v>
      </c>
      <c r="F836" s="7">
        <v>6.5714285714285712</v>
      </c>
      <c r="G836" s="145">
        <f t="shared" si="147"/>
        <v>2.9762487841543419</v>
      </c>
      <c r="H836" s="146">
        <f t="shared" si="148"/>
        <v>4.0446457835943619</v>
      </c>
      <c r="I836" s="147">
        <f>IFERROR(F836/SQRT(F836^2+U836), "X")</f>
        <v>4.6577556035354413E-2</v>
      </c>
      <c r="J836" s="148">
        <f>IFERROR(SQRT((1-I836^2)/U836), "X")</f>
        <v>7.0878889619017584E-3</v>
      </c>
      <c r="K836" s="148">
        <f t="shared" si="149"/>
        <v>141.08573164381076</v>
      </c>
      <c r="L836" s="8">
        <v>0</v>
      </c>
      <c r="M836" s="9">
        <v>1</v>
      </c>
      <c r="N836" s="8">
        <v>0</v>
      </c>
      <c r="O836" s="9">
        <v>0</v>
      </c>
      <c r="P836" s="9">
        <v>0</v>
      </c>
      <c r="Q836" s="9">
        <v>1</v>
      </c>
      <c r="R836" s="9">
        <v>0</v>
      </c>
      <c r="S836" s="8">
        <v>19878</v>
      </c>
      <c r="T836" s="9">
        <v>15</v>
      </c>
      <c r="U836" s="9">
        <f t="shared" si="150"/>
        <v>19862</v>
      </c>
      <c r="V836" s="9">
        <f>COUNTIF(B:B,B836)</f>
        <v>12</v>
      </c>
      <c r="W836" s="7">
        <f t="shared" si="146"/>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44"/>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40</v>
      </c>
      <c r="CZ836" s="33" t="s">
        <v>85</v>
      </c>
    </row>
    <row r="837" spans="1:104" x14ac:dyDescent="0.25">
      <c r="A837">
        <v>836</v>
      </c>
      <c r="B837">
        <v>57</v>
      </c>
      <c r="C837" s="24" t="s">
        <v>3912</v>
      </c>
      <c r="D837" s="12">
        <v>1.4</v>
      </c>
      <c r="E837" s="13">
        <f t="shared" ref="E837:E844" si="151">D837/F837</f>
        <v>0.72164948453608246</v>
      </c>
      <c r="F837" s="7">
        <v>1.94</v>
      </c>
      <c r="G837" s="7">
        <f t="shared" si="147"/>
        <v>0.67835051546391745</v>
      </c>
      <c r="H837" s="15">
        <f t="shared" si="148"/>
        <v>2.1216494845360825</v>
      </c>
      <c r="I837" s="11">
        <f>IFERROR(F837/SQRT(F837^2+U837), "X")</f>
        <v>5.6481241425366466E-2</v>
      </c>
      <c r="J837" s="32">
        <f>IFERROR(SQRT((1-I837^2)/U837), "X")</f>
        <v>2.9114041971838388E-2</v>
      </c>
      <c r="K837" s="32">
        <f t="shared" si="149"/>
        <v>34.347686967247157</v>
      </c>
      <c r="L837" s="8">
        <v>1</v>
      </c>
      <c r="M837" s="9">
        <v>0</v>
      </c>
      <c r="N837" s="8">
        <v>0</v>
      </c>
      <c r="O837" s="9">
        <v>1</v>
      </c>
      <c r="P837" s="9">
        <v>0</v>
      </c>
      <c r="Q837" s="9">
        <v>0</v>
      </c>
      <c r="R837" s="9">
        <v>0</v>
      </c>
      <c r="S837" s="8">
        <v>1182</v>
      </c>
      <c r="T837" s="9">
        <v>5</v>
      </c>
      <c r="U837" s="9">
        <f t="shared" si="150"/>
        <v>1176</v>
      </c>
      <c r="V837" s="9">
        <f>COUNTIF(B:B,B837)</f>
        <v>8</v>
      </c>
      <c r="W837" s="7">
        <v>8.2799999999999994</v>
      </c>
      <c r="X837" s="7">
        <f>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0.29799999999999999</v>
      </c>
      <c r="CQ837">
        <v>4</v>
      </c>
      <c r="CR837">
        <v>1</v>
      </c>
      <c r="CS837">
        <v>0</v>
      </c>
      <c r="CT837">
        <v>28</v>
      </c>
      <c r="CZ837" s="33" t="s">
        <v>85</v>
      </c>
    </row>
    <row r="838" spans="1:104" x14ac:dyDescent="0.25">
      <c r="A838">
        <v>837</v>
      </c>
      <c r="B838">
        <v>57</v>
      </c>
      <c r="C838" s="24" t="s">
        <v>3912</v>
      </c>
      <c r="D838" s="12">
        <v>1.2</v>
      </c>
      <c r="E838" s="13">
        <f t="shared" si="151"/>
        <v>0.72727272727272729</v>
      </c>
      <c r="F838" s="7">
        <v>1.65</v>
      </c>
      <c r="G838" s="7">
        <f t="shared" si="147"/>
        <v>0.47272727272727266</v>
      </c>
      <c r="H838" s="15">
        <f t="shared" si="148"/>
        <v>1.9272727272727272</v>
      </c>
      <c r="I838" s="11">
        <f>IFERROR(F838/SQRT(F838^2+U838), "X")</f>
        <v>4.8059379292181577E-2</v>
      </c>
      <c r="J838" s="32">
        <f>IFERROR(SQRT((1-I838^2)/U838), "X")</f>
        <v>2.912689654071611E-2</v>
      </c>
      <c r="K838" s="32">
        <f t="shared" si="149"/>
        <v>34.332528307714249</v>
      </c>
      <c r="L838" s="8">
        <v>1</v>
      </c>
      <c r="M838" s="9">
        <v>0</v>
      </c>
      <c r="N838" s="8">
        <v>0</v>
      </c>
      <c r="O838" s="9">
        <v>1</v>
      </c>
      <c r="P838" s="9">
        <v>0</v>
      </c>
      <c r="Q838" s="9">
        <v>0</v>
      </c>
      <c r="R838" s="9">
        <v>0</v>
      </c>
      <c r="S838" s="8">
        <v>1182</v>
      </c>
      <c r="T838" s="9">
        <v>5</v>
      </c>
      <c r="U838" s="9">
        <f t="shared" si="150"/>
        <v>1176</v>
      </c>
      <c r="V838" s="9">
        <f>COUNTIF(B:B,B838)</f>
        <v>8</v>
      </c>
      <c r="W838" s="7">
        <v>8.2799999999999994</v>
      </c>
      <c r="X838" s="7">
        <f>BL838-W838-6</f>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0.29799999999999999</v>
      </c>
      <c r="CQ838">
        <v>4</v>
      </c>
      <c r="CR838">
        <v>1</v>
      </c>
      <c r="CS838">
        <v>0</v>
      </c>
      <c r="CT838">
        <v>28</v>
      </c>
      <c r="CZ838" s="33" t="s">
        <v>85</v>
      </c>
    </row>
    <row r="839" spans="1:104" x14ac:dyDescent="0.25">
      <c r="A839">
        <v>838</v>
      </c>
      <c r="B839">
        <v>57</v>
      </c>
      <c r="C839" s="24" t="s">
        <v>3912</v>
      </c>
      <c r="D839" s="12">
        <v>0.83</v>
      </c>
      <c r="E839" s="13">
        <f t="shared" si="151"/>
        <v>0.77570093457943912</v>
      </c>
      <c r="F839" s="7">
        <v>1.07</v>
      </c>
      <c r="G839" s="7">
        <f t="shared" si="147"/>
        <v>5.4299065420560844E-2</v>
      </c>
      <c r="H839" s="15">
        <f t="shared" si="148"/>
        <v>1.6057009345794391</v>
      </c>
      <c r="I839" s="11">
        <f>IFERROR(F839/SQRT(F839^2+U839), "X")</f>
        <v>3.1186656367779658E-2</v>
      </c>
      <c r="J839" s="32">
        <f>IFERROR(SQRT((1-I839^2)/U839), "X")</f>
        <v>2.9146407820354818E-2</v>
      </c>
      <c r="K839" s="32">
        <f t="shared" si="149"/>
        <v>34.309545319050791</v>
      </c>
      <c r="L839" s="8">
        <v>1</v>
      </c>
      <c r="M839" s="9">
        <v>0</v>
      </c>
      <c r="N839" s="8">
        <v>0</v>
      </c>
      <c r="O839" s="9">
        <v>1</v>
      </c>
      <c r="P839" s="9">
        <v>0</v>
      </c>
      <c r="Q839" s="9">
        <v>0</v>
      </c>
      <c r="R839" s="9">
        <v>0</v>
      </c>
      <c r="S839" s="8">
        <v>1182</v>
      </c>
      <c r="T839" s="9">
        <v>5</v>
      </c>
      <c r="U839" s="9">
        <f t="shared" si="150"/>
        <v>1176</v>
      </c>
      <c r="V839" s="9">
        <f>COUNTIF(B:B,B839)</f>
        <v>8</v>
      </c>
      <c r="W839" s="7">
        <v>8.2799999999999994</v>
      </c>
      <c r="X839" s="7">
        <f>BL839-W839-6</f>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0.29799999999999999</v>
      </c>
      <c r="CQ839">
        <v>4</v>
      </c>
      <c r="CR839">
        <v>1</v>
      </c>
      <c r="CS839">
        <v>0</v>
      </c>
      <c r="CT839">
        <v>28</v>
      </c>
      <c r="CZ839" s="33" t="s">
        <v>85</v>
      </c>
    </row>
    <row r="840" spans="1:104" x14ac:dyDescent="0.25">
      <c r="A840">
        <v>839</v>
      </c>
      <c r="B840">
        <v>57</v>
      </c>
      <c r="C840" s="24" t="s">
        <v>3912</v>
      </c>
      <c r="D840" s="12">
        <v>0.68</v>
      </c>
      <c r="E840" s="13">
        <f t="shared" si="151"/>
        <v>0.66666666666666674</v>
      </c>
      <c r="F840" s="7">
        <v>1.02</v>
      </c>
      <c r="G840" s="7">
        <f t="shared" si="147"/>
        <v>1.3333333333333308E-2</v>
      </c>
      <c r="H840" s="15">
        <f t="shared" si="148"/>
        <v>1.3466666666666667</v>
      </c>
      <c r="I840" s="11">
        <f>IFERROR(F840/SQRT(F840^2+U840), "X")</f>
        <v>2.9730655662414812E-2</v>
      </c>
      <c r="J840" s="32">
        <f>IFERROR(SQRT((1-I840^2)/U840), "X")</f>
        <v>2.9147701629818445E-2</v>
      </c>
      <c r="K840" s="32">
        <f t="shared" si="149"/>
        <v>34.308022385442158</v>
      </c>
      <c r="L840" s="8">
        <v>1</v>
      </c>
      <c r="M840" s="9">
        <v>0</v>
      </c>
      <c r="N840" s="8">
        <v>0</v>
      </c>
      <c r="O840" s="9">
        <v>1</v>
      </c>
      <c r="P840" s="9">
        <v>0</v>
      </c>
      <c r="Q840" s="9">
        <v>0</v>
      </c>
      <c r="R840" s="9">
        <v>0</v>
      </c>
      <c r="S840" s="8">
        <v>1182</v>
      </c>
      <c r="T840" s="9">
        <v>5</v>
      </c>
      <c r="U840" s="9">
        <f t="shared" si="150"/>
        <v>1176</v>
      </c>
      <c r="V840" s="9">
        <f>COUNTIF(B:B,B840)</f>
        <v>8</v>
      </c>
      <c r="W840" s="7">
        <v>8.2799999999999994</v>
      </c>
      <c r="X840" s="7">
        <f>BL840-W840-6</f>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0.29799999999999999</v>
      </c>
      <c r="CQ840">
        <v>4</v>
      </c>
      <c r="CR840">
        <v>1</v>
      </c>
      <c r="CS840">
        <v>0</v>
      </c>
      <c r="CT840">
        <v>28</v>
      </c>
      <c r="CZ840" s="33" t="s">
        <v>85</v>
      </c>
    </row>
    <row r="841" spans="1:104" x14ac:dyDescent="0.25">
      <c r="A841">
        <v>840</v>
      </c>
      <c r="B841">
        <v>57</v>
      </c>
      <c r="C841" s="24" t="s">
        <v>3912</v>
      </c>
      <c r="D841" s="12">
        <v>0.71</v>
      </c>
      <c r="E841" s="13">
        <f t="shared" si="151"/>
        <v>0.70297029702970293</v>
      </c>
      <c r="F841" s="7">
        <v>1.01</v>
      </c>
      <c r="G841" s="7">
        <f t="shared" si="147"/>
        <v>7.0297029702970359E-3</v>
      </c>
      <c r="H841" s="15">
        <f t="shared" si="148"/>
        <v>1.4129702970297029</v>
      </c>
      <c r="I841" s="11">
        <f>IFERROR(F841/SQRT(F841^2+U841), "X")</f>
        <v>2.9439432512957893E-2</v>
      </c>
      <c r="J841" s="32">
        <f>IFERROR(SQRT((1-I841^2)/U841), "X")</f>
        <v>2.9147952983126627E-2</v>
      </c>
      <c r="K841" s="32">
        <f t="shared" si="149"/>
        <v>34.307726534994998</v>
      </c>
      <c r="L841" s="8">
        <v>1</v>
      </c>
      <c r="M841" s="9">
        <v>0</v>
      </c>
      <c r="N841" s="8">
        <v>0</v>
      </c>
      <c r="O841" s="9">
        <v>1</v>
      </c>
      <c r="P841" s="9">
        <v>0</v>
      </c>
      <c r="Q841" s="9">
        <v>0</v>
      </c>
      <c r="R841" s="9">
        <v>0</v>
      </c>
      <c r="S841" s="8">
        <v>1182</v>
      </c>
      <c r="T841" s="9">
        <v>5</v>
      </c>
      <c r="U841" s="9">
        <f t="shared" si="150"/>
        <v>1176</v>
      </c>
      <c r="V841" s="9">
        <f>COUNTIF(B:B,B841)</f>
        <v>8</v>
      </c>
      <c r="W841" s="7">
        <v>8.2799999999999994</v>
      </c>
      <c r="X841" s="7">
        <f>BL841-W841-6</f>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0.29799999999999999</v>
      </c>
      <c r="CQ841">
        <v>4</v>
      </c>
      <c r="CR841">
        <v>1</v>
      </c>
      <c r="CS841">
        <v>0</v>
      </c>
      <c r="CT841">
        <v>28</v>
      </c>
      <c r="CZ841" s="33" t="s">
        <v>85</v>
      </c>
    </row>
    <row r="842" spans="1:104" x14ac:dyDescent="0.25">
      <c r="A842">
        <v>841</v>
      </c>
      <c r="B842">
        <v>57</v>
      </c>
      <c r="C842" s="24" t="s">
        <v>3912</v>
      </c>
      <c r="D842" s="12">
        <v>1.1000000000000001</v>
      </c>
      <c r="E842" s="13">
        <f t="shared" si="151"/>
        <v>0.73825503355704702</v>
      </c>
      <c r="F842" s="7">
        <v>1.49</v>
      </c>
      <c r="G842" s="7">
        <f t="shared" si="147"/>
        <v>0.36174496644295306</v>
      </c>
      <c r="H842" s="15">
        <f t="shared" si="148"/>
        <v>1.8382550335570471</v>
      </c>
      <c r="I842" s="11">
        <f>IFERROR(F842/SQRT(F842^2+U842), "X")</f>
        <v>4.340832767047214E-2</v>
      </c>
      <c r="J842" s="32">
        <f>IFERROR(SQRT((1-I842^2)/U842), "X")</f>
        <v>2.9133105819108818E-2</v>
      </c>
      <c r="K842" s="32">
        <f t="shared" si="149"/>
        <v>34.32521085150097</v>
      </c>
      <c r="L842" s="8">
        <v>1</v>
      </c>
      <c r="M842" s="9">
        <v>0</v>
      </c>
      <c r="N842" s="8">
        <v>0</v>
      </c>
      <c r="O842" s="9">
        <v>1</v>
      </c>
      <c r="P842" s="9">
        <v>0</v>
      </c>
      <c r="Q842" s="9">
        <v>0</v>
      </c>
      <c r="R842" s="9">
        <v>0</v>
      </c>
      <c r="S842" s="8">
        <v>1182</v>
      </c>
      <c r="T842" s="9">
        <v>5</v>
      </c>
      <c r="U842" s="9">
        <f t="shared" si="150"/>
        <v>1176</v>
      </c>
      <c r="V842" s="9">
        <f>COUNTIF(B:B,B842)</f>
        <v>8</v>
      </c>
      <c r="W842" s="7">
        <v>8.2799999999999994</v>
      </c>
      <c r="X842" s="7">
        <f>BL842-W842-6</f>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0.29799999999999999</v>
      </c>
      <c r="CQ842">
        <v>4</v>
      </c>
      <c r="CR842">
        <v>1</v>
      </c>
      <c r="CS842">
        <v>0</v>
      </c>
      <c r="CT842">
        <v>28</v>
      </c>
      <c r="CZ842" s="33" t="s">
        <v>85</v>
      </c>
    </row>
    <row r="843" spans="1:104" x14ac:dyDescent="0.25">
      <c r="A843">
        <v>842</v>
      </c>
      <c r="B843">
        <v>57</v>
      </c>
      <c r="C843" s="24" t="s">
        <v>3912</v>
      </c>
      <c r="D843" s="12">
        <v>0.87</v>
      </c>
      <c r="E843" s="13">
        <f t="shared" si="151"/>
        <v>0.87878787878787878</v>
      </c>
      <c r="F843" s="7">
        <v>0.99</v>
      </c>
      <c r="G843" s="7">
        <f t="shared" si="147"/>
        <v>-8.787878787878789E-3</v>
      </c>
      <c r="H843" s="15">
        <f t="shared" si="148"/>
        <v>1.7487878787878788</v>
      </c>
      <c r="I843" s="11">
        <f>IFERROR(F843/SQRT(F843^2+U843), "X")</f>
        <v>2.8856963796815759E-2</v>
      </c>
      <c r="J843" s="32">
        <f>IFERROR(SQRT((1-I843^2)/U843), "X")</f>
        <v>2.9148448279611879E-2</v>
      </c>
      <c r="K843" s="32">
        <f t="shared" si="149"/>
        <v>34.307143570982412</v>
      </c>
      <c r="L843" s="8">
        <v>1</v>
      </c>
      <c r="M843" s="9">
        <v>0</v>
      </c>
      <c r="N843" s="8">
        <v>0</v>
      </c>
      <c r="O843" s="9">
        <v>1</v>
      </c>
      <c r="P843" s="9">
        <v>0</v>
      </c>
      <c r="Q843" s="9">
        <v>0</v>
      </c>
      <c r="R843" s="9">
        <v>0</v>
      </c>
      <c r="S843" s="8">
        <v>1182</v>
      </c>
      <c r="T843" s="9">
        <v>5</v>
      </c>
      <c r="U843" s="9">
        <f t="shared" si="150"/>
        <v>1176</v>
      </c>
      <c r="V843" s="9">
        <f>COUNTIF(B:B,B843)</f>
        <v>8</v>
      </c>
      <c r="W843" s="7">
        <v>8.2799999999999994</v>
      </c>
      <c r="X843" s="7">
        <f>BL843-W843-6</f>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0.29799999999999999</v>
      </c>
      <c r="CQ843">
        <v>4</v>
      </c>
      <c r="CR843">
        <v>1</v>
      </c>
      <c r="CS843">
        <v>0</v>
      </c>
      <c r="CT843">
        <v>28</v>
      </c>
      <c r="CZ843" s="33" t="s">
        <v>85</v>
      </c>
    </row>
    <row r="844" spans="1:104" x14ac:dyDescent="0.25">
      <c r="A844">
        <v>843</v>
      </c>
      <c r="B844">
        <v>57</v>
      </c>
      <c r="C844" s="24" t="s">
        <v>3912</v>
      </c>
      <c r="D844" s="12">
        <v>1.5</v>
      </c>
      <c r="E844" s="13">
        <f t="shared" si="151"/>
        <v>0.81521739130434778</v>
      </c>
      <c r="F844" s="7">
        <v>1.84</v>
      </c>
      <c r="G844" s="7">
        <f t="shared" si="147"/>
        <v>0.68478260869565222</v>
      </c>
      <c r="H844" s="15">
        <f t="shared" si="148"/>
        <v>2.3152173913043477</v>
      </c>
      <c r="I844" s="11">
        <f>IFERROR(F844/SQRT(F844^2+U844), "X")</f>
        <v>5.3578421263895587E-2</v>
      </c>
      <c r="J844" s="32">
        <f>IFERROR(SQRT((1-I844^2)/U844), "X")</f>
        <v>2.9118707208638905E-2</v>
      </c>
      <c r="K844" s="32">
        <f t="shared" si="149"/>
        <v>34.342183972484918</v>
      </c>
      <c r="L844" s="8">
        <v>1</v>
      </c>
      <c r="M844" s="9">
        <v>0</v>
      </c>
      <c r="N844" s="8">
        <v>0</v>
      </c>
      <c r="O844" s="9">
        <v>1</v>
      </c>
      <c r="P844" s="9">
        <v>0</v>
      </c>
      <c r="Q844" s="9">
        <v>0</v>
      </c>
      <c r="R844" s="9">
        <v>0</v>
      </c>
      <c r="S844" s="8">
        <v>1182</v>
      </c>
      <c r="T844" s="9">
        <v>5</v>
      </c>
      <c r="U844" s="9">
        <f t="shared" si="150"/>
        <v>1176</v>
      </c>
      <c r="V844" s="9">
        <f>COUNTIF(B:B,B844)</f>
        <v>8</v>
      </c>
      <c r="W844" s="7">
        <v>8.2799999999999994</v>
      </c>
      <c r="X844" s="7">
        <f>BL844-W844-6</f>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0.29799999999999999</v>
      </c>
      <c r="CQ844">
        <v>4</v>
      </c>
      <c r="CR844">
        <v>1</v>
      </c>
      <c r="CS844">
        <v>0</v>
      </c>
      <c r="CT844">
        <v>28</v>
      </c>
      <c r="CZ844" s="33" t="s">
        <v>85</v>
      </c>
    </row>
    <row r="845" spans="1:104" x14ac:dyDescent="0.25">
      <c r="A845">
        <v>844</v>
      </c>
      <c r="B845">
        <v>58</v>
      </c>
      <c r="C845" s="24" t="s">
        <v>3921</v>
      </c>
      <c r="D845" s="12">
        <v>7.2</v>
      </c>
      <c r="E845" s="13">
        <v>0.6</v>
      </c>
      <c r="F845" s="7">
        <f t="shared" ref="F845:F876" si="152">D845/E845</f>
        <v>12</v>
      </c>
      <c r="G845" s="7">
        <f t="shared" si="147"/>
        <v>6.6000000000000005</v>
      </c>
      <c r="H845" s="15">
        <f t="shared" si="148"/>
        <v>7.8</v>
      </c>
      <c r="I845" s="11">
        <f>IFERROR(F845/SQRT(F845^2+U845), "X")</f>
        <v>0.20433118274318615</v>
      </c>
      <c r="J845" s="32">
        <f>IFERROR(SQRT((1-I845^2)/U845), "X")</f>
        <v>1.7027598561932179E-2</v>
      </c>
      <c r="K845" s="32">
        <f t="shared" si="149"/>
        <v>58.728187440104094</v>
      </c>
      <c r="L845" s="8">
        <v>1</v>
      </c>
      <c r="M845" s="9">
        <v>0</v>
      </c>
      <c r="N845" s="8">
        <v>1</v>
      </c>
      <c r="O845" s="9">
        <v>0</v>
      </c>
      <c r="P845" s="9">
        <v>0</v>
      </c>
      <c r="Q845" s="9">
        <v>0</v>
      </c>
      <c r="R845" s="9">
        <v>0</v>
      </c>
      <c r="S845" s="8">
        <v>3316</v>
      </c>
      <c r="T845" s="9">
        <v>10</v>
      </c>
      <c r="U845" s="9">
        <f t="shared" si="150"/>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36</v>
      </c>
      <c r="CZ845" s="33" t="s">
        <v>85</v>
      </c>
    </row>
    <row r="846" spans="1:104" x14ac:dyDescent="0.25">
      <c r="A846">
        <v>845</v>
      </c>
      <c r="B846">
        <v>58</v>
      </c>
      <c r="C846" s="24" t="s">
        <v>3921</v>
      </c>
      <c r="D846" s="12">
        <v>9.1</v>
      </c>
      <c r="E846" s="13">
        <v>2.2999999999999998</v>
      </c>
      <c r="F846" s="7">
        <f t="shared" si="152"/>
        <v>3.956521739130435</v>
      </c>
      <c r="G846" s="7">
        <f t="shared" si="147"/>
        <v>6.8</v>
      </c>
      <c r="H846" s="15">
        <f t="shared" si="148"/>
        <v>11.399999999999999</v>
      </c>
      <c r="I846" s="11">
        <f>IFERROR(F846/SQRT(F846^2+U846), "X")</f>
        <v>6.8659674321075184E-2</v>
      </c>
      <c r="J846" s="32">
        <f>IFERROR(SQRT((1-I846^2)/U846), "X")</f>
        <v>1.7353544059172846E-2</v>
      </c>
      <c r="K846" s="32">
        <f t="shared" si="149"/>
        <v>57.625116609619212</v>
      </c>
      <c r="L846" s="8">
        <v>1</v>
      </c>
      <c r="M846" s="9">
        <v>0</v>
      </c>
      <c r="N846" s="8">
        <v>1</v>
      </c>
      <c r="O846" s="9">
        <v>0</v>
      </c>
      <c r="P846" s="9">
        <v>0</v>
      </c>
      <c r="Q846" s="9">
        <v>0</v>
      </c>
      <c r="R846" s="9">
        <v>0</v>
      </c>
      <c r="S846" s="8">
        <v>3316</v>
      </c>
      <c r="T846" s="9">
        <v>10</v>
      </c>
      <c r="U846" s="9">
        <f t="shared" si="150"/>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36</v>
      </c>
      <c r="CZ846" s="33" t="s">
        <v>85</v>
      </c>
    </row>
    <row r="847" spans="1:104" x14ac:dyDescent="0.25">
      <c r="A847">
        <v>846</v>
      </c>
      <c r="B847">
        <v>58</v>
      </c>
      <c r="C847" s="24" t="s">
        <v>3921</v>
      </c>
      <c r="D847" s="12">
        <v>5.7</v>
      </c>
      <c r="E847" s="13">
        <v>0.6</v>
      </c>
      <c r="F847" s="7">
        <f t="shared" si="152"/>
        <v>9.5</v>
      </c>
      <c r="G847" s="7">
        <f t="shared" si="147"/>
        <v>5.1000000000000005</v>
      </c>
      <c r="H847" s="15">
        <f t="shared" si="148"/>
        <v>6.3</v>
      </c>
      <c r="I847" s="11">
        <f>IFERROR(F847/SQRT(F847^2+U847), "X")</f>
        <v>0.1889355130790461</v>
      </c>
      <c r="J847" s="32">
        <f>IFERROR(SQRT((1-I847^2)/U847), "X")</f>
        <v>1.9887948745162747E-2</v>
      </c>
      <c r="K847" s="32">
        <f t="shared" si="149"/>
        <v>50.281706414957718</v>
      </c>
      <c r="L847" s="8">
        <v>1</v>
      </c>
      <c r="M847" s="9">
        <v>0</v>
      </c>
      <c r="N847" s="8">
        <v>1</v>
      </c>
      <c r="O847" s="9">
        <v>0</v>
      </c>
      <c r="P847" s="9">
        <v>0</v>
      </c>
      <c r="Q847" s="9">
        <v>0</v>
      </c>
      <c r="R847" s="9">
        <v>0</v>
      </c>
      <c r="S847" s="8">
        <v>2451</v>
      </c>
      <c r="T847" s="9">
        <v>12</v>
      </c>
      <c r="U847" s="9">
        <f t="shared" si="150"/>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36</v>
      </c>
      <c r="CZ847" s="33" t="s">
        <v>85</v>
      </c>
    </row>
    <row r="848" spans="1:104" x14ac:dyDescent="0.25">
      <c r="A848">
        <v>847</v>
      </c>
      <c r="B848">
        <v>58</v>
      </c>
      <c r="C848" s="24" t="s">
        <v>3921</v>
      </c>
      <c r="D848" s="12">
        <v>5.4</v>
      </c>
      <c r="E848" s="13">
        <v>0.6</v>
      </c>
      <c r="F848" s="7">
        <f t="shared" si="152"/>
        <v>9.0000000000000018</v>
      </c>
      <c r="G848" s="7">
        <f t="shared" si="147"/>
        <v>4.8000000000000007</v>
      </c>
      <c r="H848" s="15">
        <f t="shared" si="148"/>
        <v>6</v>
      </c>
      <c r="I848" s="11">
        <f>IFERROR(F848/SQRT(F848^2+U848), "X")</f>
        <v>0.15942318366671104</v>
      </c>
      <c r="J848" s="32">
        <f>IFERROR(SQRT((1-I848^2)/U848), "X")</f>
        <v>1.7713687074079002E-2</v>
      </c>
      <c r="K848" s="32">
        <f t="shared" si="149"/>
        <v>56.453520705089772</v>
      </c>
      <c r="L848" s="8">
        <v>1</v>
      </c>
      <c r="M848" s="9">
        <v>0</v>
      </c>
      <c r="N848" s="8">
        <v>1</v>
      </c>
      <c r="O848" s="9">
        <v>0</v>
      </c>
      <c r="P848" s="9">
        <v>0</v>
      </c>
      <c r="Q848" s="9">
        <v>0</v>
      </c>
      <c r="R848" s="9">
        <v>0</v>
      </c>
      <c r="S848" s="8">
        <v>3119</v>
      </c>
      <c r="T848" s="9">
        <v>12</v>
      </c>
      <c r="U848" s="9">
        <f t="shared" si="150"/>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36</v>
      </c>
      <c r="CZ848" s="33" t="s">
        <v>85</v>
      </c>
    </row>
    <row r="849" spans="1:104" x14ac:dyDescent="0.25">
      <c r="A849">
        <v>848</v>
      </c>
      <c r="B849">
        <v>58</v>
      </c>
      <c r="C849" s="24" t="s">
        <v>3921</v>
      </c>
      <c r="D849" s="12">
        <v>5</v>
      </c>
      <c r="E849" s="13">
        <v>1.5</v>
      </c>
      <c r="F849" s="7">
        <f t="shared" si="152"/>
        <v>3.3333333333333335</v>
      </c>
      <c r="G849" s="7">
        <f t="shared" si="147"/>
        <v>3.5</v>
      </c>
      <c r="H849" s="15">
        <f t="shared" si="148"/>
        <v>6.5</v>
      </c>
      <c r="I849" s="11">
        <f>IFERROR(F849/SQRT(F849^2+U849), "X")</f>
        <v>6.7341975958526951E-2</v>
      </c>
      <c r="J849" s="32">
        <f>IFERROR(SQRT((1-I849^2)/U849), "X")</f>
        <v>2.0202592787558083E-2</v>
      </c>
      <c r="K849" s="32">
        <f t="shared" si="149"/>
        <v>49.498597062049257</v>
      </c>
      <c r="L849" s="8">
        <v>1</v>
      </c>
      <c r="M849" s="9">
        <v>0</v>
      </c>
      <c r="N849" s="8">
        <v>1</v>
      </c>
      <c r="O849" s="9">
        <v>0</v>
      </c>
      <c r="P849" s="9">
        <v>0</v>
      </c>
      <c r="Q849" s="9">
        <v>0</v>
      </c>
      <c r="R849" s="9">
        <v>0</v>
      </c>
      <c r="S849" s="8">
        <v>2451</v>
      </c>
      <c r="T849" s="9">
        <v>11</v>
      </c>
      <c r="U849" s="9">
        <f t="shared" si="150"/>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36</v>
      </c>
      <c r="CZ849" s="33" t="s">
        <v>85</v>
      </c>
    </row>
    <row r="850" spans="1:104" x14ac:dyDescent="0.25">
      <c r="A850">
        <v>849</v>
      </c>
      <c r="B850">
        <v>58</v>
      </c>
      <c r="C850" s="24" t="s">
        <v>3921</v>
      </c>
      <c r="D850" s="12">
        <v>6.3</v>
      </c>
      <c r="E850" s="13">
        <v>1.3</v>
      </c>
      <c r="F850" s="7">
        <f t="shared" si="152"/>
        <v>4.8461538461538458</v>
      </c>
      <c r="G850" s="7">
        <f t="shared" si="147"/>
        <v>5</v>
      </c>
      <c r="H850" s="15">
        <f t="shared" si="148"/>
        <v>7.6</v>
      </c>
      <c r="I850" s="11">
        <f>IFERROR(F850/SQRT(F850^2+U850), "X")</f>
        <v>9.7678410112133671E-2</v>
      </c>
      <c r="J850" s="32">
        <f>IFERROR(SQRT((1-I850^2)/U850), "X")</f>
        <v>2.0155862404091077E-2</v>
      </c>
      <c r="K850" s="32">
        <f t="shared" si="149"/>
        <v>49.613357144025152</v>
      </c>
      <c r="L850" s="8">
        <v>1</v>
      </c>
      <c r="M850" s="9">
        <v>0</v>
      </c>
      <c r="N850" s="8">
        <v>1</v>
      </c>
      <c r="O850" s="9">
        <v>0</v>
      </c>
      <c r="P850" s="9">
        <v>0</v>
      </c>
      <c r="Q850" s="9">
        <v>0</v>
      </c>
      <c r="R850" s="9">
        <v>0</v>
      </c>
      <c r="S850" s="8">
        <v>2451</v>
      </c>
      <c r="T850" s="9">
        <v>12</v>
      </c>
      <c r="U850" s="9">
        <f t="shared" si="150"/>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36</v>
      </c>
      <c r="CZ850" s="33" t="s">
        <v>85</v>
      </c>
    </row>
    <row r="851" spans="1:104" x14ac:dyDescent="0.25">
      <c r="A851">
        <v>850</v>
      </c>
      <c r="B851">
        <v>58</v>
      </c>
      <c r="C851" s="24" t="s">
        <v>3921</v>
      </c>
      <c r="D851" s="12">
        <v>4.5</v>
      </c>
      <c r="E851" s="13">
        <v>0.9</v>
      </c>
      <c r="F851" s="7">
        <f t="shared" si="152"/>
        <v>5</v>
      </c>
      <c r="G851" s="7">
        <f t="shared" si="147"/>
        <v>3.6</v>
      </c>
      <c r="H851" s="15">
        <f t="shared" si="148"/>
        <v>5.4</v>
      </c>
      <c r="I851" s="11">
        <f>IFERROR(F851/SQRT(F851^2+U851), "X")</f>
        <v>0.13277976293203617</v>
      </c>
      <c r="J851" s="32">
        <f>IFERROR(SQRT((1-I851^2)/U851), "X")</f>
        <v>2.6555952586407236E-2</v>
      </c>
      <c r="K851" s="32">
        <f t="shared" si="149"/>
        <v>37.656340767525464</v>
      </c>
      <c r="L851" s="8">
        <v>1</v>
      </c>
      <c r="M851" s="9">
        <v>0</v>
      </c>
      <c r="N851" s="8">
        <v>1</v>
      </c>
      <c r="O851" s="9">
        <v>0</v>
      </c>
      <c r="P851" s="9">
        <v>0</v>
      </c>
      <c r="Q851" s="9">
        <v>0</v>
      </c>
      <c r="R851" s="9">
        <v>0</v>
      </c>
      <c r="S851" s="8">
        <v>1405</v>
      </c>
      <c r="T851" s="9">
        <v>11</v>
      </c>
      <c r="U851" s="9">
        <f t="shared" si="150"/>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36</v>
      </c>
      <c r="CZ851" s="33" t="s">
        <v>85</v>
      </c>
    </row>
    <row r="852" spans="1:104" x14ac:dyDescent="0.25">
      <c r="A852">
        <v>851</v>
      </c>
      <c r="B852">
        <v>58</v>
      </c>
      <c r="C852" s="24" t="s">
        <v>3921</v>
      </c>
      <c r="D852" s="12">
        <v>8</v>
      </c>
      <c r="E852" s="13">
        <v>3.4</v>
      </c>
      <c r="F852" s="7">
        <f t="shared" si="152"/>
        <v>2.3529411764705883</v>
      </c>
      <c r="G852" s="7">
        <f t="shared" si="147"/>
        <v>4.5999999999999996</v>
      </c>
      <c r="H852" s="15">
        <f t="shared" si="148"/>
        <v>11.4</v>
      </c>
      <c r="I852" s="11">
        <f>IFERROR(F852/SQRT(F852^2+U852), "X")</f>
        <v>6.2895414166532826E-2</v>
      </c>
      <c r="J852" s="32">
        <f>IFERROR(SQRT((1-I852^2)/U852), "X")</f>
        <v>2.6730551020776452E-2</v>
      </c>
      <c r="K852" s="32">
        <f t="shared" si="149"/>
        <v>37.410377332765982</v>
      </c>
      <c r="L852" s="8">
        <v>1</v>
      </c>
      <c r="M852" s="9">
        <v>0</v>
      </c>
      <c r="N852" s="8">
        <v>1</v>
      </c>
      <c r="O852" s="9">
        <v>0</v>
      </c>
      <c r="P852" s="9">
        <v>0</v>
      </c>
      <c r="Q852" s="9">
        <v>0</v>
      </c>
      <c r="R852" s="9">
        <v>0</v>
      </c>
      <c r="S852" s="8">
        <v>1405</v>
      </c>
      <c r="T852" s="9">
        <v>10</v>
      </c>
      <c r="U852" s="9">
        <f t="shared" si="150"/>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36</v>
      </c>
      <c r="CZ852" s="33" t="s">
        <v>85</v>
      </c>
    </row>
    <row r="853" spans="1:104" x14ac:dyDescent="0.25">
      <c r="A853">
        <v>852</v>
      </c>
      <c r="B853">
        <v>58</v>
      </c>
      <c r="C853" s="24" t="s">
        <v>3921</v>
      </c>
      <c r="D853" s="12">
        <v>8</v>
      </c>
      <c r="E853" s="13">
        <v>3.5</v>
      </c>
      <c r="F853" s="7">
        <f t="shared" si="152"/>
        <v>2.2857142857142856</v>
      </c>
      <c r="G853" s="7">
        <f t="shared" si="147"/>
        <v>4.5</v>
      </c>
      <c r="H853" s="15">
        <f t="shared" si="148"/>
        <v>11.5</v>
      </c>
      <c r="I853" s="11">
        <f>IFERROR(F853/SQRT(F853^2+U853), "X")</f>
        <v>6.1105210393711161E-2</v>
      </c>
      <c r="J853" s="32">
        <f>IFERROR(SQRT((1-I853^2)/U853), "X")</f>
        <v>2.6733529547248634E-2</v>
      </c>
      <c r="K853" s="32">
        <f t="shared" si="149"/>
        <v>37.406209241193075</v>
      </c>
      <c r="L853" s="8">
        <v>1</v>
      </c>
      <c r="M853" s="9">
        <v>0</v>
      </c>
      <c r="N853" s="8">
        <v>1</v>
      </c>
      <c r="O853" s="9">
        <v>0</v>
      </c>
      <c r="P853" s="9">
        <v>0</v>
      </c>
      <c r="Q853" s="9">
        <v>0</v>
      </c>
      <c r="R853" s="9">
        <v>0</v>
      </c>
      <c r="S853" s="8">
        <v>1405</v>
      </c>
      <c r="T853" s="9">
        <v>10</v>
      </c>
      <c r="U853" s="9">
        <f t="shared" si="150"/>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36</v>
      </c>
      <c r="CZ853" s="33" t="s">
        <v>85</v>
      </c>
    </row>
    <row r="854" spans="1:104" x14ac:dyDescent="0.25">
      <c r="A854">
        <v>853</v>
      </c>
      <c r="B854">
        <v>58</v>
      </c>
      <c r="C854" s="24" t="s">
        <v>3921</v>
      </c>
      <c r="D854" s="12">
        <v>8.4</v>
      </c>
      <c r="E854" s="13">
        <v>3.8</v>
      </c>
      <c r="F854" s="7">
        <f t="shared" si="152"/>
        <v>2.2105263157894739</v>
      </c>
      <c r="G854" s="7">
        <f t="shared" si="147"/>
        <v>4.6000000000000005</v>
      </c>
      <c r="H854" s="15">
        <f t="shared" si="148"/>
        <v>12.2</v>
      </c>
      <c r="I854" s="11">
        <f>IFERROR(F854/SQRT(F854^2+U854), "X")</f>
        <v>5.9102310791739193E-2</v>
      </c>
      <c r="J854" s="32">
        <f>IFERROR(SQRT((1-I854^2)/U854), "X")</f>
        <v>2.6736759643882013E-2</v>
      </c>
      <c r="K854" s="32">
        <f t="shared" si="149"/>
        <v>37.401690156900635</v>
      </c>
      <c r="L854" s="8">
        <v>1</v>
      </c>
      <c r="M854" s="9">
        <v>0</v>
      </c>
      <c r="N854" s="8">
        <v>1</v>
      </c>
      <c r="O854" s="9">
        <v>0</v>
      </c>
      <c r="P854" s="9">
        <v>0</v>
      </c>
      <c r="Q854" s="9">
        <v>0</v>
      </c>
      <c r="R854" s="9">
        <v>0</v>
      </c>
      <c r="S854" s="8">
        <v>1405</v>
      </c>
      <c r="T854" s="9">
        <v>10</v>
      </c>
      <c r="U854" s="9">
        <f t="shared" si="150"/>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36</v>
      </c>
      <c r="CZ854" s="33" t="s">
        <v>85</v>
      </c>
    </row>
    <row r="855" spans="1:104" x14ac:dyDescent="0.25">
      <c r="A855">
        <v>854</v>
      </c>
      <c r="B855">
        <v>58</v>
      </c>
      <c r="C855" s="24" t="s">
        <v>3921</v>
      </c>
      <c r="D855" s="12">
        <v>3.6</v>
      </c>
      <c r="E855" s="13">
        <v>0.8</v>
      </c>
      <c r="F855" s="7">
        <f t="shared" si="152"/>
        <v>4.5</v>
      </c>
      <c r="G855" s="7">
        <f t="shared" si="147"/>
        <v>2.8</v>
      </c>
      <c r="H855" s="15">
        <f t="shared" si="148"/>
        <v>4.4000000000000004</v>
      </c>
      <c r="I855" s="11">
        <f>IFERROR(F855/SQRT(F855^2+U855), "X")</f>
        <v>0.14575018235653436</v>
      </c>
      <c r="J855" s="32">
        <f>IFERROR(SQRT((1-I855^2)/U855), "X")</f>
        <v>3.2388929412563189E-2</v>
      </c>
      <c r="K855" s="32">
        <f t="shared" si="149"/>
        <v>30.874746962525865</v>
      </c>
      <c r="L855" s="8">
        <v>1</v>
      </c>
      <c r="M855" s="9">
        <v>0</v>
      </c>
      <c r="N855" s="8">
        <v>1</v>
      </c>
      <c r="O855" s="9">
        <v>0</v>
      </c>
      <c r="P855" s="9">
        <v>0</v>
      </c>
      <c r="Q855" s="9">
        <v>0</v>
      </c>
      <c r="R855" s="9">
        <v>0</v>
      </c>
      <c r="S855" s="8">
        <v>945</v>
      </c>
      <c r="T855" s="9">
        <v>11</v>
      </c>
      <c r="U855" s="9">
        <f t="shared" si="150"/>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36</v>
      </c>
      <c r="CZ855" s="33" t="s">
        <v>85</v>
      </c>
    </row>
    <row r="856" spans="1:104" x14ac:dyDescent="0.25">
      <c r="A856">
        <v>855</v>
      </c>
      <c r="B856">
        <v>58</v>
      </c>
      <c r="C856" s="24" t="s">
        <v>3921</v>
      </c>
      <c r="D856" s="12">
        <v>3.3</v>
      </c>
      <c r="E856" s="13">
        <v>0.9</v>
      </c>
      <c r="F856" s="7">
        <f t="shared" si="152"/>
        <v>3.6666666666666665</v>
      </c>
      <c r="G856" s="7">
        <f t="shared" si="147"/>
        <v>2.4</v>
      </c>
      <c r="H856" s="15">
        <f t="shared" si="148"/>
        <v>4.2</v>
      </c>
      <c r="I856" s="11">
        <f>IFERROR(F856/SQRT(F856^2+U856), "X")</f>
        <v>0.11323970232334872</v>
      </c>
      <c r="J856" s="32">
        <f>IFERROR(SQRT((1-I856^2)/U856), "X")</f>
        <v>3.0883555179095103E-2</v>
      </c>
      <c r="K856" s="32">
        <f t="shared" si="149"/>
        <v>32.379691852215707</v>
      </c>
      <c r="L856" s="8">
        <v>1</v>
      </c>
      <c r="M856" s="9">
        <v>0</v>
      </c>
      <c r="N856" s="8">
        <v>1</v>
      </c>
      <c r="O856" s="9">
        <v>0</v>
      </c>
      <c r="P856" s="9">
        <v>0</v>
      </c>
      <c r="Q856" s="9">
        <v>0</v>
      </c>
      <c r="R856" s="9">
        <v>0</v>
      </c>
      <c r="S856" s="8">
        <v>1047</v>
      </c>
      <c r="T856" s="9">
        <v>11</v>
      </c>
      <c r="U856" s="9">
        <f t="shared" si="150"/>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36</v>
      </c>
      <c r="CZ856" s="33" t="s">
        <v>85</v>
      </c>
    </row>
    <row r="857" spans="1:104" x14ac:dyDescent="0.25">
      <c r="A857">
        <v>856</v>
      </c>
      <c r="B857">
        <v>58</v>
      </c>
      <c r="C857" s="24" t="s">
        <v>3921</v>
      </c>
      <c r="D857" s="12">
        <v>7.4</v>
      </c>
      <c r="E857" s="13">
        <v>3.2</v>
      </c>
      <c r="F857" s="7">
        <f t="shared" si="152"/>
        <v>2.3125</v>
      </c>
      <c r="G857" s="7">
        <f t="shared" si="147"/>
        <v>4.2</v>
      </c>
      <c r="H857" s="15">
        <f t="shared" si="148"/>
        <v>10.600000000000001</v>
      </c>
      <c r="I857" s="11">
        <f>IFERROR(F857/SQRT(F857^2+U857), "X")</f>
        <v>7.5451619050317345E-2</v>
      </c>
      <c r="J857" s="32">
        <f>IFERROR(SQRT((1-I857^2)/U857), "X")</f>
        <v>3.2627727156893979E-2</v>
      </c>
      <c r="K857" s="32">
        <f t="shared" si="149"/>
        <v>30.648779033592842</v>
      </c>
      <c r="L857" s="8">
        <v>1</v>
      </c>
      <c r="M857" s="9">
        <v>0</v>
      </c>
      <c r="N857" s="8">
        <v>1</v>
      </c>
      <c r="O857" s="9">
        <v>0</v>
      </c>
      <c r="P857" s="9">
        <v>0</v>
      </c>
      <c r="Q857" s="9">
        <v>0</v>
      </c>
      <c r="R857" s="9">
        <v>0</v>
      </c>
      <c r="S857" s="8">
        <v>945</v>
      </c>
      <c r="T857" s="9">
        <v>10</v>
      </c>
      <c r="U857" s="9">
        <f t="shared" si="150"/>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36</v>
      </c>
      <c r="CZ857" s="33" t="s">
        <v>85</v>
      </c>
    </row>
    <row r="858" spans="1:104" x14ac:dyDescent="0.25">
      <c r="A858">
        <v>857</v>
      </c>
      <c r="B858">
        <v>58</v>
      </c>
      <c r="C858" s="24" t="s">
        <v>3921</v>
      </c>
      <c r="D858" s="12">
        <v>7.2</v>
      </c>
      <c r="E858" s="13">
        <v>4</v>
      </c>
      <c r="F858" s="7">
        <f t="shared" si="152"/>
        <v>1.8</v>
      </c>
      <c r="G858" s="7">
        <f t="shared" si="147"/>
        <v>3.2</v>
      </c>
      <c r="H858" s="15">
        <f t="shared" si="148"/>
        <v>11.2</v>
      </c>
      <c r="I858" s="11">
        <f>IFERROR(F858/SQRT(F858^2+U858), "X")</f>
        <v>5.8764565986251648E-2</v>
      </c>
      <c r="J858" s="32">
        <f>IFERROR(SQRT((1-I858^2)/U858), "X")</f>
        <v>3.2646981103473138E-2</v>
      </c>
      <c r="K858" s="32">
        <f t="shared" si="149"/>
        <v>30.630703550522632</v>
      </c>
      <c r="L858" s="8">
        <v>1</v>
      </c>
      <c r="M858" s="9">
        <v>0</v>
      </c>
      <c r="N858" s="8">
        <v>1</v>
      </c>
      <c r="O858" s="9">
        <v>0</v>
      </c>
      <c r="P858" s="9">
        <v>0</v>
      </c>
      <c r="Q858" s="9">
        <v>0</v>
      </c>
      <c r="R858" s="9">
        <v>0</v>
      </c>
      <c r="S858" s="8">
        <v>945</v>
      </c>
      <c r="T858" s="9">
        <v>9</v>
      </c>
      <c r="U858" s="9">
        <f t="shared" si="150"/>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36</v>
      </c>
      <c r="CZ858" s="33" t="s">
        <v>85</v>
      </c>
    </row>
    <row r="859" spans="1:104" x14ac:dyDescent="0.25">
      <c r="A859">
        <v>858</v>
      </c>
      <c r="B859">
        <v>59</v>
      </c>
      <c r="C859" s="24" t="s">
        <v>3929</v>
      </c>
      <c r="D859" s="12">
        <v>10.4</v>
      </c>
      <c r="E859" s="13">
        <v>1.1000000000000001</v>
      </c>
      <c r="F859" s="7">
        <f t="shared" si="152"/>
        <v>9.4545454545454533</v>
      </c>
      <c r="G859" s="7">
        <f t="shared" si="147"/>
        <v>9.3000000000000007</v>
      </c>
      <c r="H859" s="15">
        <f t="shared" si="148"/>
        <v>11.5</v>
      </c>
      <c r="I859" s="11">
        <f>IFERROR(F859/SQRT(F859^2+U859), "X")</f>
        <v>0.29410936723884318</v>
      </c>
      <c r="J859" s="32">
        <f>IFERROR(SQRT((1-I859^2)/U859), "X")</f>
        <v>3.110772153487765E-2</v>
      </c>
      <c r="K859" s="32">
        <f t="shared" si="149"/>
        <v>32.146359510091749</v>
      </c>
      <c r="L859" s="8">
        <v>0</v>
      </c>
      <c r="M859" s="9">
        <v>1</v>
      </c>
      <c r="N859" s="8">
        <v>0</v>
      </c>
      <c r="O859" s="9">
        <v>0</v>
      </c>
      <c r="P859" s="9">
        <v>0</v>
      </c>
      <c r="Q859" s="9">
        <v>1</v>
      </c>
      <c r="R859" s="9">
        <v>0</v>
      </c>
      <c r="S859" s="8">
        <v>948</v>
      </c>
      <c r="T859" s="9">
        <v>3</v>
      </c>
      <c r="U859" s="9">
        <f t="shared" si="150"/>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44</v>
      </c>
      <c r="CZ859" s="33" t="s">
        <v>85</v>
      </c>
    </row>
    <row r="860" spans="1:104" x14ac:dyDescent="0.25">
      <c r="A860">
        <v>859</v>
      </c>
      <c r="B860">
        <v>59</v>
      </c>
      <c r="C860" s="24" t="s">
        <v>3929</v>
      </c>
      <c r="D860" s="12">
        <v>7.4</v>
      </c>
      <c r="E860" s="13">
        <v>1.4</v>
      </c>
      <c r="F860" s="7">
        <f t="shared" si="152"/>
        <v>5.2857142857142865</v>
      </c>
      <c r="G860" s="7">
        <f t="shared" si="147"/>
        <v>6</v>
      </c>
      <c r="H860" s="15">
        <f t="shared" si="148"/>
        <v>8.8000000000000007</v>
      </c>
      <c r="I860" s="11">
        <f>IFERROR(F860/SQRT(F860^2+U860), "X")</f>
        <v>0.16963199170970289</v>
      </c>
      <c r="J860" s="32">
        <f>IFERROR(SQRT((1-I860^2)/U860), "X")</f>
        <v>3.2092538972105948E-2</v>
      </c>
      <c r="K860" s="32">
        <f t="shared" si="149"/>
        <v>31.159890492590055</v>
      </c>
      <c r="L860" s="8">
        <v>0</v>
      </c>
      <c r="M860" s="9">
        <v>1</v>
      </c>
      <c r="N860" s="8">
        <v>0</v>
      </c>
      <c r="O860" s="9">
        <v>0</v>
      </c>
      <c r="P860" s="9">
        <v>0</v>
      </c>
      <c r="Q860" s="9">
        <v>1</v>
      </c>
      <c r="R860" s="9">
        <v>0</v>
      </c>
      <c r="S860" s="8">
        <v>948</v>
      </c>
      <c r="T860" s="9">
        <v>4</v>
      </c>
      <c r="U860" s="9">
        <f t="shared" si="150"/>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44</v>
      </c>
      <c r="CZ860" s="33" t="s">
        <v>85</v>
      </c>
    </row>
    <row r="861" spans="1:104" x14ac:dyDescent="0.25">
      <c r="A861">
        <v>860</v>
      </c>
      <c r="B861">
        <v>59</v>
      </c>
      <c r="C861" s="24" t="s">
        <v>3929</v>
      </c>
      <c r="D861" s="12">
        <v>8.1</v>
      </c>
      <c r="E861" s="13">
        <v>1.1000000000000001</v>
      </c>
      <c r="F861" s="7">
        <f t="shared" si="152"/>
        <v>7.3636363636363624</v>
      </c>
      <c r="G861" s="7">
        <f t="shared" si="147"/>
        <v>7</v>
      </c>
      <c r="H861" s="15">
        <f t="shared" si="148"/>
        <v>9.1999999999999993</v>
      </c>
      <c r="I861" s="11">
        <f>IFERROR(F861/SQRT(F861^2+U861), "X")</f>
        <v>0.23318261044731342</v>
      </c>
      <c r="J861" s="32">
        <f>IFERROR(SQRT((1-I861^2)/U861), "X")</f>
        <v>3.1666774258277137E-2</v>
      </c>
      <c r="K861" s="32">
        <f t="shared" si="149"/>
        <v>31.578840075212828</v>
      </c>
      <c r="L861" s="8">
        <v>0</v>
      </c>
      <c r="M861" s="9">
        <v>1</v>
      </c>
      <c r="N861" s="8">
        <v>0</v>
      </c>
      <c r="O861" s="9">
        <v>0</v>
      </c>
      <c r="P861" s="9">
        <v>0</v>
      </c>
      <c r="Q861" s="9">
        <v>1</v>
      </c>
      <c r="R861" s="9">
        <v>0</v>
      </c>
      <c r="S861" s="8">
        <v>948</v>
      </c>
      <c r="T861" s="9">
        <v>4</v>
      </c>
      <c r="U861" s="9">
        <f t="shared" si="150"/>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44</v>
      </c>
      <c r="CZ861" s="33" t="s">
        <v>85</v>
      </c>
    </row>
    <row r="862" spans="1:104" x14ac:dyDescent="0.25">
      <c r="A862">
        <v>861</v>
      </c>
      <c r="B862">
        <v>59</v>
      </c>
      <c r="C862" s="24" t="s">
        <v>3929</v>
      </c>
      <c r="D862" s="12">
        <v>7.2</v>
      </c>
      <c r="E862" s="13">
        <v>1.6</v>
      </c>
      <c r="F862" s="7">
        <f t="shared" si="152"/>
        <v>4.5</v>
      </c>
      <c r="G862" s="7">
        <f t="shared" si="147"/>
        <v>5.6</v>
      </c>
      <c r="H862" s="15">
        <f t="shared" si="148"/>
        <v>8.8000000000000007</v>
      </c>
      <c r="I862" s="11">
        <f>IFERROR(F862/SQRT(F862^2+U862), "X")</f>
        <v>0.14506697461492843</v>
      </c>
      <c r="J862" s="32">
        <f>IFERROR(SQRT((1-I862^2)/U862), "X")</f>
        <v>3.2237105469984102E-2</v>
      </c>
      <c r="K862" s="32">
        <f t="shared" si="149"/>
        <v>31.020154738492195</v>
      </c>
      <c r="L862" s="8">
        <v>0</v>
      </c>
      <c r="M862" s="9">
        <v>1</v>
      </c>
      <c r="N862" s="8">
        <v>0</v>
      </c>
      <c r="O862" s="9">
        <v>0</v>
      </c>
      <c r="P862" s="9">
        <v>0</v>
      </c>
      <c r="Q862" s="9">
        <v>1</v>
      </c>
      <c r="R862" s="9">
        <v>0</v>
      </c>
      <c r="S862" s="8">
        <v>948</v>
      </c>
      <c r="T862" s="9">
        <v>5</v>
      </c>
      <c r="U862" s="9">
        <f t="shared" si="150"/>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44</v>
      </c>
      <c r="CZ862" s="33" t="s">
        <v>85</v>
      </c>
    </row>
    <row r="863" spans="1:104" x14ac:dyDescent="0.25">
      <c r="A863">
        <v>862</v>
      </c>
      <c r="B863">
        <v>59</v>
      </c>
      <c r="C863" s="24" t="s">
        <v>3929</v>
      </c>
      <c r="D863" s="12">
        <v>11.2</v>
      </c>
      <c r="E863" s="13">
        <v>1.6</v>
      </c>
      <c r="F863" s="7">
        <f t="shared" si="152"/>
        <v>6.9999999999999991</v>
      </c>
      <c r="G863" s="7">
        <f t="shared" si="147"/>
        <v>9.6</v>
      </c>
      <c r="H863" s="15">
        <f t="shared" si="148"/>
        <v>12.799999999999999</v>
      </c>
      <c r="I863" s="11">
        <f>IFERROR(F863/SQRT(F863^2+U863), "X")</f>
        <v>0.22225022225033333</v>
      </c>
      <c r="J863" s="32">
        <f>IFERROR(SQRT((1-I863^2)/U863), "X")</f>
        <v>3.1750031750047626E-2</v>
      </c>
      <c r="K863" s="32">
        <f t="shared" si="149"/>
        <v>31.496031496047245</v>
      </c>
      <c r="L863" s="8">
        <v>0</v>
      </c>
      <c r="M863" s="9">
        <v>1</v>
      </c>
      <c r="N863" s="8">
        <v>0</v>
      </c>
      <c r="O863" s="9">
        <v>0</v>
      </c>
      <c r="P863" s="9">
        <v>0</v>
      </c>
      <c r="Q863" s="9">
        <v>1</v>
      </c>
      <c r="R863" s="9">
        <v>0</v>
      </c>
      <c r="S863" s="8">
        <v>948</v>
      </c>
      <c r="T863" s="9">
        <v>4</v>
      </c>
      <c r="U863" s="9">
        <f t="shared" si="150"/>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44</v>
      </c>
      <c r="CZ863" s="33" t="s">
        <v>85</v>
      </c>
    </row>
    <row r="864" spans="1:104" x14ac:dyDescent="0.25">
      <c r="A864">
        <v>863</v>
      </c>
      <c r="B864">
        <v>59</v>
      </c>
      <c r="C864" s="24" t="s">
        <v>3929</v>
      </c>
      <c r="D864" s="12">
        <v>8.1999999999999993</v>
      </c>
      <c r="E864" s="13">
        <v>2</v>
      </c>
      <c r="F864" s="7">
        <f t="shared" si="152"/>
        <v>4.0999999999999996</v>
      </c>
      <c r="G864" s="7">
        <f t="shared" si="147"/>
        <v>6.1999999999999993</v>
      </c>
      <c r="H864" s="15">
        <f t="shared" si="148"/>
        <v>10.199999999999999</v>
      </c>
      <c r="I864" s="11">
        <f>IFERROR(F864/SQRT(F864^2+U864), "X")</f>
        <v>0.13240902245181604</v>
      </c>
      <c r="J864" s="32">
        <f>IFERROR(SQRT((1-I864^2)/U864), "X")</f>
        <v>3.2294883524833187E-2</v>
      </c>
      <c r="K864" s="32">
        <f t="shared" si="149"/>
        <v>30.964657272445304</v>
      </c>
      <c r="L864" s="8">
        <v>0</v>
      </c>
      <c r="M864" s="9">
        <v>1</v>
      </c>
      <c r="N864" s="8">
        <v>0</v>
      </c>
      <c r="O864" s="9">
        <v>0</v>
      </c>
      <c r="P864" s="9">
        <v>0</v>
      </c>
      <c r="Q864" s="9">
        <v>1</v>
      </c>
      <c r="R864" s="9">
        <v>0</v>
      </c>
      <c r="S864" s="8">
        <v>948</v>
      </c>
      <c r="T864" s="9">
        <v>5</v>
      </c>
      <c r="U864" s="9">
        <f t="shared" si="150"/>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44</v>
      </c>
      <c r="CZ864" s="33" t="s">
        <v>85</v>
      </c>
    </row>
    <row r="865" spans="1:104" x14ac:dyDescent="0.25">
      <c r="A865">
        <v>864</v>
      </c>
      <c r="B865">
        <v>59</v>
      </c>
      <c r="C865" s="24" t="s">
        <v>3929</v>
      </c>
      <c r="D865" s="12">
        <v>10</v>
      </c>
      <c r="E865" s="13">
        <v>1.5</v>
      </c>
      <c r="F865" s="7">
        <f t="shared" si="152"/>
        <v>6.666666666666667</v>
      </c>
      <c r="G865" s="7">
        <f t="shared" si="147"/>
        <v>8.5</v>
      </c>
      <c r="H865" s="15">
        <f t="shared" si="148"/>
        <v>11.5</v>
      </c>
      <c r="I865" s="11">
        <f>IFERROR(F865/SQRT(F865^2+U865), "X")</f>
        <v>0.21226208472298677</v>
      </c>
      <c r="J865" s="32">
        <f>IFERROR(SQRT((1-I865^2)/U865), "X")</f>
        <v>3.1839312708448017E-2</v>
      </c>
      <c r="K865" s="32">
        <f t="shared" si="149"/>
        <v>31.407713136177939</v>
      </c>
      <c r="L865" s="8">
        <v>0</v>
      </c>
      <c r="M865" s="9">
        <v>1</v>
      </c>
      <c r="N865" s="8">
        <v>0</v>
      </c>
      <c r="O865" s="9">
        <v>0</v>
      </c>
      <c r="P865" s="9">
        <v>0</v>
      </c>
      <c r="Q865" s="9">
        <v>1</v>
      </c>
      <c r="R865" s="9">
        <v>0</v>
      </c>
      <c r="S865" s="8">
        <v>948</v>
      </c>
      <c r="T865" s="9">
        <v>5</v>
      </c>
      <c r="U865" s="9">
        <f t="shared" si="150"/>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44</v>
      </c>
      <c r="CZ865" s="33" t="s">
        <v>85</v>
      </c>
    </row>
    <row r="866" spans="1:104" x14ac:dyDescent="0.25">
      <c r="A866">
        <v>865</v>
      </c>
      <c r="B866">
        <v>59</v>
      </c>
      <c r="C866" s="24" t="s">
        <v>3929</v>
      </c>
      <c r="D866" s="12">
        <v>8</v>
      </c>
      <c r="E866" s="13">
        <v>2</v>
      </c>
      <c r="F866" s="7">
        <f t="shared" si="152"/>
        <v>4</v>
      </c>
      <c r="G866" s="7">
        <f t="shared" si="147"/>
        <v>6</v>
      </c>
      <c r="H866" s="15">
        <f t="shared" si="148"/>
        <v>10</v>
      </c>
      <c r="I866" s="11">
        <f>IFERROR(F866/SQRT(F866^2+U866), "X")</f>
        <v>0.1293016367670472</v>
      </c>
      <c r="J866" s="32">
        <f>IFERROR(SQRT((1-I866^2)/U866), "X")</f>
        <v>3.2325409191761793E-2</v>
      </c>
      <c r="K866" s="32">
        <f t="shared" si="149"/>
        <v>30.935416596516042</v>
      </c>
      <c r="L866" s="8">
        <v>0</v>
      </c>
      <c r="M866" s="9">
        <v>1</v>
      </c>
      <c r="N866" s="8">
        <v>0</v>
      </c>
      <c r="O866" s="9">
        <v>0</v>
      </c>
      <c r="P866" s="9">
        <v>0</v>
      </c>
      <c r="Q866" s="9">
        <v>1</v>
      </c>
      <c r="R866" s="9">
        <v>0</v>
      </c>
      <c r="S866" s="8">
        <v>948</v>
      </c>
      <c r="T866" s="9">
        <v>6</v>
      </c>
      <c r="U866" s="9">
        <f t="shared" si="150"/>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44</v>
      </c>
      <c r="CZ866" s="33" t="s">
        <v>85</v>
      </c>
    </row>
    <row r="867" spans="1:104" x14ac:dyDescent="0.25">
      <c r="A867">
        <v>866</v>
      </c>
      <c r="B867">
        <v>59</v>
      </c>
      <c r="C867" s="24" t="s">
        <v>3929</v>
      </c>
      <c r="D867" s="12">
        <v>9.6999999999999993</v>
      </c>
      <c r="E867" s="13">
        <v>1</v>
      </c>
      <c r="F867" s="7">
        <f t="shared" si="152"/>
        <v>9.6999999999999993</v>
      </c>
      <c r="G867" s="7">
        <f t="shared" si="147"/>
        <v>8.6999999999999993</v>
      </c>
      <c r="H867" s="15">
        <f t="shared" si="148"/>
        <v>10.7</v>
      </c>
      <c r="I867" s="11">
        <f>IFERROR(F867/SQRT(F867^2+U867), "X")</f>
        <v>0.30120592524269102</v>
      </c>
      <c r="J867" s="32">
        <f>IFERROR(SQRT((1-I867^2)/U867), "X")</f>
        <v>3.1052157241514538E-2</v>
      </c>
      <c r="K867" s="32">
        <f t="shared" si="149"/>
        <v>32.203881753602317</v>
      </c>
      <c r="L867" s="8">
        <v>0</v>
      </c>
      <c r="M867" s="9">
        <v>1</v>
      </c>
      <c r="N867" s="8">
        <v>0</v>
      </c>
      <c r="O867" s="9">
        <v>0</v>
      </c>
      <c r="P867" s="9">
        <v>0</v>
      </c>
      <c r="Q867" s="9">
        <v>1</v>
      </c>
      <c r="R867" s="9">
        <v>0</v>
      </c>
      <c r="S867" s="8">
        <v>948</v>
      </c>
      <c r="T867" s="9">
        <v>4</v>
      </c>
      <c r="U867" s="9">
        <f t="shared" si="150"/>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44</v>
      </c>
      <c r="CZ867" s="33" t="s">
        <v>85</v>
      </c>
    </row>
    <row r="868" spans="1:104" x14ac:dyDescent="0.25">
      <c r="A868">
        <v>867</v>
      </c>
      <c r="B868">
        <v>59</v>
      </c>
      <c r="C868" s="24" t="s">
        <v>3929</v>
      </c>
      <c r="D868" s="12">
        <v>7.5</v>
      </c>
      <c r="E868" s="13">
        <v>1.4</v>
      </c>
      <c r="F868" s="7">
        <f t="shared" si="152"/>
        <v>5.3571428571428577</v>
      </c>
      <c r="G868" s="7">
        <f t="shared" si="147"/>
        <v>6.1</v>
      </c>
      <c r="H868" s="15">
        <f t="shared" si="148"/>
        <v>8.9</v>
      </c>
      <c r="I868" s="11">
        <f>IFERROR(F868/SQRT(F868^2+U868), "X")</f>
        <v>0.17194555021002075</v>
      </c>
      <c r="J868" s="32">
        <f>IFERROR(SQRT((1-I868^2)/U868), "X")</f>
        <v>3.2096502705870535E-2</v>
      </c>
      <c r="K868" s="32">
        <f t="shared" si="149"/>
        <v>31.156042425055155</v>
      </c>
      <c r="L868" s="8">
        <v>0</v>
      </c>
      <c r="M868" s="9">
        <v>1</v>
      </c>
      <c r="N868" s="8">
        <v>0</v>
      </c>
      <c r="O868" s="9">
        <v>0</v>
      </c>
      <c r="P868" s="9">
        <v>0</v>
      </c>
      <c r="Q868" s="9">
        <v>1</v>
      </c>
      <c r="R868" s="9">
        <v>0</v>
      </c>
      <c r="S868" s="8">
        <v>948</v>
      </c>
      <c r="T868" s="9">
        <v>5</v>
      </c>
      <c r="U868" s="9">
        <f t="shared" si="150"/>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44</v>
      </c>
      <c r="CZ868" s="33" t="s">
        <v>85</v>
      </c>
    </row>
    <row r="869" spans="1:104" x14ac:dyDescent="0.25">
      <c r="A869">
        <v>868</v>
      </c>
      <c r="B869">
        <v>59</v>
      </c>
      <c r="C869" s="24" t="s">
        <v>3929</v>
      </c>
      <c r="D869" s="12">
        <v>9</v>
      </c>
      <c r="E869" s="13">
        <v>1.1000000000000001</v>
      </c>
      <c r="F869" s="7">
        <f t="shared" si="152"/>
        <v>8.1818181818181817</v>
      </c>
      <c r="G869" s="7">
        <f t="shared" si="147"/>
        <v>7.9</v>
      </c>
      <c r="H869" s="15">
        <f t="shared" si="148"/>
        <v>10.1</v>
      </c>
      <c r="I869" s="11">
        <f>IFERROR(F869/SQRT(F869^2+U869), "X")</f>
        <v>0.25758270030408748</v>
      </c>
      <c r="J869" s="32">
        <f>IFERROR(SQRT((1-I869^2)/U869), "X")</f>
        <v>3.1482330037166245E-2</v>
      </c>
      <c r="K869" s="32">
        <f t="shared" si="149"/>
        <v>31.763849715680415</v>
      </c>
      <c r="L869" s="8">
        <v>0</v>
      </c>
      <c r="M869" s="9">
        <v>1</v>
      </c>
      <c r="N869" s="8">
        <v>0</v>
      </c>
      <c r="O869" s="9">
        <v>0</v>
      </c>
      <c r="P869" s="9">
        <v>0</v>
      </c>
      <c r="Q869" s="9">
        <v>1</v>
      </c>
      <c r="R869" s="9">
        <v>0</v>
      </c>
      <c r="S869" s="8">
        <v>948</v>
      </c>
      <c r="T869" s="9">
        <v>5</v>
      </c>
      <c r="U869" s="9">
        <f t="shared" si="150"/>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44</v>
      </c>
      <c r="CZ869" s="33" t="s">
        <v>85</v>
      </c>
    </row>
    <row r="870" spans="1:104" x14ac:dyDescent="0.25">
      <c r="A870">
        <v>869</v>
      </c>
      <c r="B870">
        <v>59</v>
      </c>
      <c r="C870" s="24" t="s">
        <v>3929</v>
      </c>
      <c r="D870" s="12">
        <v>7.2</v>
      </c>
      <c r="E870" s="13">
        <v>1.6</v>
      </c>
      <c r="F870" s="7">
        <f t="shared" si="152"/>
        <v>4.5</v>
      </c>
      <c r="G870" s="7">
        <f t="shared" si="147"/>
        <v>5.6</v>
      </c>
      <c r="H870" s="15">
        <f t="shared" si="148"/>
        <v>8.8000000000000007</v>
      </c>
      <c r="I870" s="11">
        <f>IFERROR(F870/SQRT(F870^2+U870), "X")</f>
        <v>0.14514241246434065</v>
      </c>
      <c r="J870" s="32">
        <f>IFERROR(SQRT((1-I870^2)/U870), "X")</f>
        <v>3.2253869436520144E-2</v>
      </c>
      <c r="K870" s="32">
        <f t="shared" si="149"/>
        <v>31.004031995854994</v>
      </c>
      <c r="L870" s="8">
        <v>0</v>
      </c>
      <c r="M870" s="9">
        <v>1</v>
      </c>
      <c r="N870" s="8">
        <v>0</v>
      </c>
      <c r="O870" s="9">
        <v>0</v>
      </c>
      <c r="P870" s="9">
        <v>0</v>
      </c>
      <c r="Q870" s="9">
        <v>1</v>
      </c>
      <c r="R870" s="9">
        <v>0</v>
      </c>
      <c r="S870" s="8">
        <v>948</v>
      </c>
      <c r="T870" s="9">
        <v>6</v>
      </c>
      <c r="U870" s="9">
        <f t="shared" si="150"/>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44</v>
      </c>
      <c r="CZ870" s="33" t="s">
        <v>85</v>
      </c>
    </row>
    <row r="871" spans="1:104" x14ac:dyDescent="0.25">
      <c r="A871">
        <v>870</v>
      </c>
      <c r="B871">
        <v>60</v>
      </c>
      <c r="C871" s="24" t="s">
        <v>3936</v>
      </c>
      <c r="D871" s="12">
        <v>7.22</v>
      </c>
      <c r="E871" s="13">
        <v>0.08</v>
      </c>
      <c r="F871" s="7">
        <f t="shared" si="152"/>
        <v>90.25</v>
      </c>
      <c r="G871" s="7">
        <f t="shared" si="147"/>
        <v>7.14</v>
      </c>
      <c r="H871" s="15">
        <f t="shared" si="148"/>
        <v>7.3</v>
      </c>
      <c r="I871" s="11">
        <f>IFERROR(F871/SQRT(F871^2+U871), "X")</f>
        <v>0.25320966566246955</v>
      </c>
      <c r="J871" s="32">
        <f>IFERROR(SQRT((1-I871^2)/U871), "X")</f>
        <v>2.8056472649581115E-3</v>
      </c>
      <c r="K871" s="32">
        <f t="shared" si="149"/>
        <v>356.42399259870257</v>
      </c>
      <c r="L871" s="8">
        <v>0</v>
      </c>
      <c r="M871" s="9">
        <v>1</v>
      </c>
      <c r="N871" s="8">
        <v>0</v>
      </c>
      <c r="O871" s="9">
        <v>0</v>
      </c>
      <c r="P871" s="9">
        <v>1</v>
      </c>
      <c r="Q871" s="9">
        <v>0</v>
      </c>
      <c r="R871" s="9">
        <v>0</v>
      </c>
      <c r="S871" s="8">
        <v>118899</v>
      </c>
      <c r="T871" s="9">
        <v>5</v>
      </c>
      <c r="U871" s="9">
        <f t="shared" si="150"/>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41</v>
      </c>
      <c r="CZ871" s="33" t="s">
        <v>85</v>
      </c>
    </row>
    <row r="872" spans="1:104" x14ac:dyDescent="0.25">
      <c r="A872">
        <v>871</v>
      </c>
      <c r="B872">
        <v>60</v>
      </c>
      <c r="C872" s="24" t="s">
        <v>3936</v>
      </c>
      <c r="D872" s="12">
        <v>7.43</v>
      </c>
      <c r="E872" s="13">
        <v>0.06</v>
      </c>
      <c r="F872" s="7">
        <f t="shared" si="152"/>
        <v>123.83333333333333</v>
      </c>
      <c r="G872" s="7">
        <f t="shared" si="147"/>
        <v>7.37</v>
      </c>
      <c r="H872" s="15">
        <f t="shared" si="148"/>
        <v>7.4899999999999993</v>
      </c>
      <c r="I872" s="11">
        <f>IFERROR(F872/SQRT(F872^2+U872), "X")</f>
        <v>0.28926572343898205</v>
      </c>
      <c r="J872" s="32">
        <f>IFERROR(SQRT((1-I872^2)/U872), "X")</f>
        <v>2.3359277801263691E-3</v>
      </c>
      <c r="K872" s="32">
        <f t="shared" si="149"/>
        <v>428.09542679692862</v>
      </c>
      <c r="L872" s="8">
        <v>0</v>
      </c>
      <c r="M872" s="9">
        <v>1</v>
      </c>
      <c r="N872" s="8">
        <v>0</v>
      </c>
      <c r="O872" s="9">
        <v>0</v>
      </c>
      <c r="P872" s="9">
        <v>1</v>
      </c>
      <c r="Q872" s="9">
        <v>0</v>
      </c>
      <c r="R872" s="9">
        <v>0</v>
      </c>
      <c r="S872" s="8">
        <v>167937</v>
      </c>
      <c r="T872" s="9">
        <v>5</v>
      </c>
      <c r="U872" s="9">
        <f t="shared" si="150"/>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41</v>
      </c>
      <c r="CZ872" s="33" t="s">
        <v>85</v>
      </c>
    </row>
    <row r="873" spans="1:104" x14ac:dyDescent="0.25">
      <c r="A873">
        <v>872</v>
      </c>
      <c r="B873">
        <v>60</v>
      </c>
      <c r="C873" s="24" t="s">
        <v>3936</v>
      </c>
      <c r="D873" s="12">
        <v>7.99</v>
      </c>
      <c r="E873" s="13">
        <v>0.2</v>
      </c>
      <c r="F873" s="7">
        <f t="shared" si="152"/>
        <v>39.949999999999996</v>
      </c>
      <c r="G873" s="7">
        <f t="shared" si="147"/>
        <v>7.79</v>
      </c>
      <c r="H873" s="15">
        <f t="shared" si="148"/>
        <v>8.19</v>
      </c>
      <c r="I873" s="11">
        <f>IFERROR(F873/SQRT(F873^2+U873), "X")</f>
        <v>0.17914437518349499</v>
      </c>
      <c r="J873" s="32">
        <f>IFERROR(SQRT((1-I873^2)/U873), "X")</f>
        <v>4.4842146478972474E-3</v>
      </c>
      <c r="K873" s="32">
        <f t="shared" si="149"/>
        <v>223.00448986511458</v>
      </c>
      <c r="L873" s="8">
        <v>0</v>
      </c>
      <c r="M873" s="9">
        <v>1</v>
      </c>
      <c r="N873" s="8">
        <v>0</v>
      </c>
      <c r="O873" s="9">
        <v>0</v>
      </c>
      <c r="P873" s="9">
        <v>1</v>
      </c>
      <c r="Q873" s="9">
        <v>0</v>
      </c>
      <c r="R873" s="9">
        <v>0</v>
      </c>
      <c r="S873" s="8">
        <v>48141</v>
      </c>
      <c r="T873" s="9">
        <v>5</v>
      </c>
      <c r="U873" s="9">
        <f t="shared" si="150"/>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41</v>
      </c>
      <c r="CZ873" s="33" t="s">
        <v>85</v>
      </c>
    </row>
    <row r="874" spans="1:104" x14ac:dyDescent="0.25">
      <c r="A874">
        <v>873</v>
      </c>
      <c r="B874">
        <v>60</v>
      </c>
      <c r="C874" s="24" t="s">
        <v>3936</v>
      </c>
      <c r="D874" s="12">
        <v>4.32</v>
      </c>
      <c r="E874" s="13">
        <v>0.19</v>
      </c>
      <c r="F874" s="7">
        <f t="shared" si="152"/>
        <v>22.736842105263158</v>
      </c>
      <c r="G874" s="7">
        <f t="shared" si="147"/>
        <v>4.13</v>
      </c>
      <c r="H874" s="15">
        <f t="shared" si="148"/>
        <v>4.5100000000000007</v>
      </c>
      <c r="I874" s="11">
        <f>IFERROR(F874/SQRT(F874^2+U874), "X")</f>
        <v>8.5168681316683814E-2</v>
      </c>
      <c r="J874" s="32">
        <f>IFERROR(SQRT((1-I874^2)/U874), "X")</f>
        <v>3.7458447801319269E-3</v>
      </c>
      <c r="K874" s="32">
        <f t="shared" si="149"/>
        <v>266.96247674330499</v>
      </c>
      <c r="L874" s="8">
        <v>0</v>
      </c>
      <c r="M874" s="9">
        <v>1</v>
      </c>
      <c r="N874" s="8">
        <v>0</v>
      </c>
      <c r="O874" s="9">
        <v>0</v>
      </c>
      <c r="P874" s="9">
        <v>1</v>
      </c>
      <c r="Q874" s="9">
        <v>0</v>
      </c>
      <c r="R874" s="9">
        <v>0</v>
      </c>
      <c r="S874" s="8">
        <v>70758</v>
      </c>
      <c r="T874" s="9">
        <v>5</v>
      </c>
      <c r="U874" s="9">
        <f t="shared" si="150"/>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41</v>
      </c>
      <c r="CZ874" s="33" t="s">
        <v>85</v>
      </c>
    </row>
    <row r="875" spans="1:104" x14ac:dyDescent="0.25">
      <c r="A875">
        <v>874</v>
      </c>
      <c r="B875">
        <v>60</v>
      </c>
      <c r="C875" s="24" t="s">
        <v>3936</v>
      </c>
      <c r="D875" s="12">
        <v>6.36</v>
      </c>
      <c r="E875" s="13">
        <v>0.14000000000000001</v>
      </c>
      <c r="F875" s="7">
        <f t="shared" si="152"/>
        <v>45.428571428571423</v>
      </c>
      <c r="G875" s="7">
        <f t="shared" si="147"/>
        <v>6.2200000000000006</v>
      </c>
      <c r="H875" s="15">
        <f t="shared" si="148"/>
        <v>6.5</v>
      </c>
      <c r="I875" s="11">
        <f>IFERROR(F875/SQRT(F875^2+U875), "X")</f>
        <v>0.21046241267144386</v>
      </c>
      <c r="J875" s="32">
        <f>IFERROR(SQRT((1-I875^2)/U875), "X")</f>
        <v>4.632820404717318E-3</v>
      </c>
      <c r="K875" s="32">
        <f t="shared" si="149"/>
        <v>215.85123372832695</v>
      </c>
      <c r="L875" s="8">
        <v>0</v>
      </c>
      <c r="M875" s="9">
        <v>1</v>
      </c>
      <c r="N875" s="8">
        <v>0</v>
      </c>
      <c r="O875" s="9">
        <v>0</v>
      </c>
      <c r="P875" s="9">
        <v>1</v>
      </c>
      <c r="Q875" s="9">
        <v>0</v>
      </c>
      <c r="R875" s="9">
        <v>0</v>
      </c>
      <c r="S875" s="8">
        <v>44534</v>
      </c>
      <c r="T875" s="9">
        <v>5</v>
      </c>
      <c r="U875" s="9">
        <f t="shared" si="150"/>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41</v>
      </c>
      <c r="CZ875" s="33" t="s">
        <v>85</v>
      </c>
    </row>
    <row r="876" spans="1:104" x14ac:dyDescent="0.25">
      <c r="A876">
        <v>875</v>
      </c>
      <c r="B876">
        <v>60</v>
      </c>
      <c r="C876" s="24" t="s">
        <v>3936</v>
      </c>
      <c r="D876" s="12">
        <v>4.1100000000000003</v>
      </c>
      <c r="E876" s="13">
        <v>0.12</v>
      </c>
      <c r="F876" s="7">
        <f t="shared" si="152"/>
        <v>34.250000000000007</v>
      </c>
      <c r="G876" s="7">
        <f t="shared" si="147"/>
        <v>3.99</v>
      </c>
      <c r="H876" s="15">
        <f t="shared" si="148"/>
        <v>4.2300000000000004</v>
      </c>
      <c r="I876" s="11">
        <f>IFERROR(F876/SQRT(F876^2+U876), "X")</f>
        <v>0.12462205370365272</v>
      </c>
      <c r="J876" s="32">
        <f>IFERROR(SQRT((1-I876^2)/U876), "X")</f>
        <v>3.638600108135845E-3</v>
      </c>
      <c r="K876" s="32">
        <f t="shared" si="149"/>
        <v>274.83097078022337</v>
      </c>
      <c r="L876" s="8">
        <v>0</v>
      </c>
      <c r="M876" s="9">
        <v>1</v>
      </c>
      <c r="N876" s="8">
        <v>0</v>
      </c>
      <c r="O876" s="9">
        <v>0</v>
      </c>
      <c r="P876" s="9">
        <v>1</v>
      </c>
      <c r="Q876" s="9">
        <v>0</v>
      </c>
      <c r="R876" s="9">
        <v>0</v>
      </c>
      <c r="S876" s="8">
        <v>74365</v>
      </c>
      <c r="T876" s="9">
        <v>5</v>
      </c>
      <c r="U876" s="9">
        <f t="shared" si="150"/>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41</v>
      </c>
      <c r="CZ876" s="33" t="s">
        <v>85</v>
      </c>
    </row>
    <row r="877" spans="1:104" x14ac:dyDescent="0.25">
      <c r="A877">
        <v>876</v>
      </c>
      <c r="B877">
        <v>60</v>
      </c>
      <c r="C877" s="24" t="s">
        <v>3936</v>
      </c>
      <c r="D877" s="12">
        <v>8.17</v>
      </c>
      <c r="E877" s="13">
        <v>0.17</v>
      </c>
      <c r="F877" s="7">
        <f t="shared" ref="F877:F908" si="153">D877/E877</f>
        <v>48.058823529411761</v>
      </c>
      <c r="G877" s="7">
        <f t="shared" si="147"/>
        <v>8</v>
      </c>
      <c r="H877" s="15">
        <f t="shared" si="148"/>
        <v>8.34</v>
      </c>
      <c r="I877" s="11">
        <f>IFERROR(F877/SQRT(F877^2+U877), "X")</f>
        <v>0.19129694933617142</v>
      </c>
      <c r="J877" s="32">
        <f>IFERROR(SQRT((1-I877^2)/U877), "X")</f>
        <v>3.9804750779864314E-3</v>
      </c>
      <c r="K877" s="32">
        <f t="shared" si="149"/>
        <v>251.22629344682679</v>
      </c>
      <c r="L877" s="8">
        <v>0</v>
      </c>
      <c r="M877" s="9">
        <v>1</v>
      </c>
      <c r="N877" s="8">
        <v>0</v>
      </c>
      <c r="O877" s="9">
        <v>0</v>
      </c>
      <c r="P877" s="9">
        <v>1</v>
      </c>
      <c r="Q877" s="9">
        <v>0</v>
      </c>
      <c r="R877" s="9">
        <v>0</v>
      </c>
      <c r="S877" s="8">
        <v>60811</v>
      </c>
      <c r="T877" s="9">
        <v>5</v>
      </c>
      <c r="U877" s="9">
        <f t="shared" si="150"/>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41</v>
      </c>
      <c r="CZ877" s="33" t="s">
        <v>85</v>
      </c>
    </row>
    <row r="878" spans="1:104" x14ac:dyDescent="0.25">
      <c r="A878">
        <v>877</v>
      </c>
      <c r="B878">
        <v>60</v>
      </c>
      <c r="C878" s="24" t="s">
        <v>3936</v>
      </c>
      <c r="D878" s="12">
        <v>4.05</v>
      </c>
      <c r="E878" s="13">
        <v>0.14000000000000001</v>
      </c>
      <c r="F878" s="7">
        <f t="shared" si="153"/>
        <v>28.928571428571423</v>
      </c>
      <c r="G878" s="7">
        <f t="shared" si="147"/>
        <v>3.9099999999999997</v>
      </c>
      <c r="H878" s="15">
        <f t="shared" si="148"/>
        <v>4.1899999999999995</v>
      </c>
      <c r="I878" s="11">
        <f>IFERROR(F878/SQRT(F878^2+U878), "X")</f>
        <v>8.8044424868352289E-2</v>
      </c>
      <c r="J878" s="32">
        <f>IFERROR(SQRT((1-I878^2)/U878), "X")</f>
        <v>3.0435109831035367E-3</v>
      </c>
      <c r="K878" s="32">
        <f t="shared" si="149"/>
        <v>328.56789594374243</v>
      </c>
      <c r="L878" s="8">
        <v>0</v>
      </c>
      <c r="M878" s="9">
        <v>1</v>
      </c>
      <c r="N878" s="8">
        <v>0</v>
      </c>
      <c r="O878" s="9">
        <v>0</v>
      </c>
      <c r="P878" s="9">
        <v>1</v>
      </c>
      <c r="Q878" s="9">
        <v>0</v>
      </c>
      <c r="R878" s="9">
        <v>0</v>
      </c>
      <c r="S878" s="8">
        <v>107126</v>
      </c>
      <c r="T878" s="9">
        <v>5</v>
      </c>
      <c r="U878" s="9">
        <f t="shared" si="150"/>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41</v>
      </c>
      <c r="CZ878" s="33" t="s">
        <v>85</v>
      </c>
    </row>
    <row r="879" spans="1:104" x14ac:dyDescent="0.25">
      <c r="A879">
        <v>878</v>
      </c>
      <c r="B879">
        <v>60</v>
      </c>
      <c r="C879" s="24" t="s">
        <v>3936</v>
      </c>
      <c r="D879" s="12">
        <v>6.74</v>
      </c>
      <c r="E879" s="13">
        <v>0.11</v>
      </c>
      <c r="F879" s="7">
        <f t="shared" si="153"/>
        <v>61.272727272727273</v>
      </c>
      <c r="G879" s="7">
        <f t="shared" si="147"/>
        <v>6.63</v>
      </c>
      <c r="H879" s="15">
        <f t="shared" si="148"/>
        <v>6.8500000000000005</v>
      </c>
      <c r="I879" s="11">
        <f>IFERROR(F879/SQRT(F879^2+U879), "X")</f>
        <v>0.26258316884075517</v>
      </c>
      <c r="J879" s="32">
        <f>IFERROR(SQRT((1-I879^2)/U879), "X")</f>
        <v>4.2854819840479333E-3</v>
      </c>
      <c r="K879" s="32">
        <f t="shared" si="149"/>
        <v>233.34598155408204</v>
      </c>
      <c r="L879" s="8">
        <v>0</v>
      </c>
      <c r="M879" s="9">
        <v>1</v>
      </c>
      <c r="N879" s="8">
        <v>0</v>
      </c>
      <c r="O879" s="9">
        <v>0</v>
      </c>
      <c r="P879" s="9">
        <v>1</v>
      </c>
      <c r="Q879" s="9">
        <v>0</v>
      </c>
      <c r="R879" s="9">
        <v>0</v>
      </c>
      <c r="S879" s="8">
        <v>50702</v>
      </c>
      <c r="T879" s="9">
        <v>5</v>
      </c>
      <c r="U879" s="9">
        <f t="shared" si="150"/>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41</v>
      </c>
      <c r="CZ879" s="33" t="s">
        <v>85</v>
      </c>
    </row>
    <row r="880" spans="1:104" x14ac:dyDescent="0.25">
      <c r="A880">
        <v>879</v>
      </c>
      <c r="B880">
        <v>60</v>
      </c>
      <c r="C880" s="24" t="s">
        <v>3936</v>
      </c>
      <c r="D880" s="12">
        <v>4.0999999999999996</v>
      </c>
      <c r="E880" s="13">
        <v>0.08</v>
      </c>
      <c r="F880" s="7">
        <f t="shared" si="153"/>
        <v>51.249999999999993</v>
      </c>
      <c r="G880" s="7">
        <f t="shared" si="147"/>
        <v>4.0199999999999996</v>
      </c>
      <c r="H880" s="15">
        <f t="shared" si="148"/>
        <v>4.18</v>
      </c>
      <c r="I880" s="11">
        <f>IFERROR(F880/SQRT(F880^2+U880), "X")</f>
        <v>0.14803512423470547</v>
      </c>
      <c r="J880" s="32">
        <f>IFERROR(SQRT((1-I880^2)/U880), "X")</f>
        <v>2.8884902289698635E-3</v>
      </c>
      <c r="K880" s="32">
        <f t="shared" si="149"/>
        <v>346.20162116893675</v>
      </c>
      <c r="L880" s="8">
        <v>0</v>
      </c>
      <c r="M880" s="9">
        <v>1</v>
      </c>
      <c r="N880" s="8">
        <v>0</v>
      </c>
      <c r="O880" s="9">
        <v>0</v>
      </c>
      <c r="P880" s="9">
        <v>1</v>
      </c>
      <c r="Q880" s="9">
        <v>0</v>
      </c>
      <c r="R880" s="9">
        <v>0</v>
      </c>
      <c r="S880" s="8">
        <v>117235</v>
      </c>
      <c r="T880" s="9">
        <v>5</v>
      </c>
      <c r="U880" s="9">
        <f t="shared" si="150"/>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41</v>
      </c>
      <c r="CZ880" s="33" t="s">
        <v>85</v>
      </c>
    </row>
    <row r="881" spans="1:104" x14ac:dyDescent="0.25">
      <c r="A881">
        <v>880</v>
      </c>
      <c r="B881">
        <v>60</v>
      </c>
      <c r="C881" s="24" t="s">
        <v>3936</v>
      </c>
      <c r="D881" s="12">
        <v>10.49</v>
      </c>
      <c r="E881" s="13">
        <v>0.22</v>
      </c>
      <c r="F881" s="7">
        <f t="shared" si="153"/>
        <v>47.68181818181818</v>
      </c>
      <c r="G881" s="7">
        <f t="shared" si="147"/>
        <v>10.27</v>
      </c>
      <c r="H881" s="15">
        <f t="shared" si="148"/>
        <v>10.71</v>
      </c>
      <c r="I881" s="11">
        <f>IFERROR(F881/SQRT(F881^2+U881), "X")</f>
        <v>0.20000763401791363</v>
      </c>
      <c r="J881" s="32">
        <f>IFERROR(SQRT((1-I881^2)/U881), "X")</f>
        <v>4.194631028021068E-3</v>
      </c>
      <c r="K881" s="32">
        <f t="shared" si="149"/>
        <v>238.39999116007525</v>
      </c>
      <c r="L881" s="8">
        <v>0</v>
      </c>
      <c r="M881" s="9">
        <v>1</v>
      </c>
      <c r="N881" s="8">
        <v>0</v>
      </c>
      <c r="O881" s="9">
        <v>0</v>
      </c>
      <c r="P881" s="9">
        <v>1</v>
      </c>
      <c r="Q881" s="9">
        <v>0</v>
      </c>
      <c r="R881" s="9">
        <v>0</v>
      </c>
      <c r="S881" s="8">
        <v>54567</v>
      </c>
      <c r="T881" s="9">
        <v>5</v>
      </c>
      <c r="U881" s="9">
        <f t="shared" si="150"/>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41</v>
      </c>
      <c r="CZ881" s="33" t="s">
        <v>85</v>
      </c>
    </row>
    <row r="882" spans="1:104" x14ac:dyDescent="0.25">
      <c r="A882">
        <v>881</v>
      </c>
      <c r="B882">
        <v>60</v>
      </c>
      <c r="C882" s="24" t="s">
        <v>3936</v>
      </c>
      <c r="D882" s="12">
        <v>9.18</v>
      </c>
      <c r="E882" s="13">
        <v>0.45</v>
      </c>
      <c r="F882" s="7">
        <f t="shared" si="153"/>
        <v>20.399999999999999</v>
      </c>
      <c r="G882" s="7">
        <f t="shared" si="147"/>
        <v>8.73</v>
      </c>
      <c r="H882" s="15">
        <f t="shared" si="148"/>
        <v>9.629999999999999</v>
      </c>
      <c r="I882" s="11">
        <f>IFERROR(F882/SQRT(F882^2+U882), "X")</f>
        <v>6.9862538467178478E-2</v>
      </c>
      <c r="J882" s="32">
        <f>IFERROR(SQRT((1-I882^2)/U882), "X")</f>
        <v>3.4246342385871801E-3</v>
      </c>
      <c r="K882" s="32">
        <f t="shared" si="149"/>
        <v>292.00198629461408</v>
      </c>
      <c r="L882" s="8">
        <v>0</v>
      </c>
      <c r="M882" s="9">
        <v>1</v>
      </c>
      <c r="N882" s="8">
        <v>0</v>
      </c>
      <c r="O882" s="9">
        <v>0</v>
      </c>
      <c r="P882" s="9">
        <v>1</v>
      </c>
      <c r="Q882" s="9">
        <v>0</v>
      </c>
      <c r="R882" s="9">
        <v>0</v>
      </c>
      <c r="S882" s="8">
        <v>84855</v>
      </c>
      <c r="T882" s="9">
        <v>5</v>
      </c>
      <c r="U882" s="9">
        <f t="shared" si="150"/>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41</v>
      </c>
      <c r="CZ882" s="33" t="s">
        <v>85</v>
      </c>
    </row>
    <row r="883" spans="1:104" x14ac:dyDescent="0.25">
      <c r="A883">
        <v>882</v>
      </c>
      <c r="B883">
        <v>60</v>
      </c>
      <c r="C883" s="24" t="s">
        <v>3936</v>
      </c>
      <c r="D883" s="12">
        <v>10.63</v>
      </c>
      <c r="E883" s="13">
        <v>0.65</v>
      </c>
      <c r="F883" s="7">
        <f t="shared" si="153"/>
        <v>16.353846153846156</v>
      </c>
      <c r="G883" s="7">
        <f t="shared" si="147"/>
        <v>9.98</v>
      </c>
      <c r="H883" s="15">
        <f t="shared" si="148"/>
        <v>11.280000000000001</v>
      </c>
      <c r="I883" s="11">
        <f>IFERROR(F883/SQRT(F883^2+U883), "X")</f>
        <v>5.536192568228316E-2</v>
      </c>
      <c r="J883" s="32">
        <f>IFERROR(SQRT((1-I883^2)/U883), "X")</f>
        <v>3.3852541574302965E-3</v>
      </c>
      <c r="K883" s="32">
        <f t="shared" si="149"/>
        <v>295.39879533272244</v>
      </c>
      <c r="L883" s="8">
        <v>0</v>
      </c>
      <c r="M883" s="9">
        <v>1</v>
      </c>
      <c r="N883" s="8">
        <v>0</v>
      </c>
      <c r="O883" s="9">
        <v>0</v>
      </c>
      <c r="P883" s="9">
        <v>1</v>
      </c>
      <c r="Q883" s="9">
        <v>0</v>
      </c>
      <c r="R883" s="9">
        <v>0</v>
      </c>
      <c r="S883" s="8">
        <v>86999</v>
      </c>
      <c r="T883" s="9">
        <v>5</v>
      </c>
      <c r="U883" s="9">
        <f t="shared" si="150"/>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41</v>
      </c>
      <c r="CZ883" s="33" t="s">
        <v>85</v>
      </c>
    </row>
    <row r="884" spans="1:104" x14ac:dyDescent="0.25">
      <c r="A884">
        <v>883</v>
      </c>
      <c r="B884">
        <v>60</v>
      </c>
      <c r="C884" s="24" t="s">
        <v>3936</v>
      </c>
      <c r="D884" s="12">
        <v>8.39</v>
      </c>
      <c r="E884" s="13">
        <v>0.51</v>
      </c>
      <c r="F884" s="7">
        <f t="shared" si="153"/>
        <v>16.450980392156865</v>
      </c>
      <c r="G884" s="7">
        <f t="shared" si="147"/>
        <v>7.8800000000000008</v>
      </c>
      <c r="H884" s="15">
        <f t="shared" si="148"/>
        <v>8.9</v>
      </c>
      <c r="I884" s="11">
        <f>IFERROR(F884/SQRT(F884^2+U884), "X")</f>
        <v>5.5173068869910705E-2</v>
      </c>
      <c r="J884" s="32">
        <f>IFERROR(SQRT((1-I884^2)/U884), "X")</f>
        <v>3.3537860695654893E-3</v>
      </c>
      <c r="K884" s="32">
        <f t="shared" si="149"/>
        <v>298.17047935009111</v>
      </c>
      <c r="L884" s="8">
        <v>0</v>
      </c>
      <c r="M884" s="9">
        <v>1</v>
      </c>
      <c r="N884" s="8">
        <v>0</v>
      </c>
      <c r="O884" s="9">
        <v>0</v>
      </c>
      <c r="P884" s="9">
        <v>1</v>
      </c>
      <c r="Q884" s="9">
        <v>0</v>
      </c>
      <c r="R884" s="9">
        <v>0</v>
      </c>
      <c r="S884" s="8">
        <v>88641</v>
      </c>
      <c r="T884" s="9">
        <v>5</v>
      </c>
      <c r="U884" s="9">
        <f t="shared" si="150"/>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41</v>
      </c>
      <c r="CZ884" s="33" t="s">
        <v>85</v>
      </c>
    </row>
    <row r="885" spans="1:104" x14ac:dyDescent="0.25">
      <c r="A885">
        <v>884</v>
      </c>
      <c r="B885">
        <v>60</v>
      </c>
      <c r="C885" s="24" t="s">
        <v>3936</v>
      </c>
      <c r="D885" s="12">
        <v>10.35</v>
      </c>
      <c r="E885" s="13">
        <v>0.2</v>
      </c>
      <c r="F885" s="7">
        <f t="shared" si="153"/>
        <v>51.749999999999993</v>
      </c>
      <c r="G885" s="7">
        <f t="shared" si="147"/>
        <v>10.15</v>
      </c>
      <c r="H885" s="15">
        <f t="shared" si="148"/>
        <v>10.549999999999999</v>
      </c>
      <c r="I885" s="11">
        <f>IFERROR(F885/SQRT(F885^2+U885), "X")</f>
        <v>0.18457784471900096</v>
      </c>
      <c r="J885" s="32">
        <f>IFERROR(SQRT((1-I885^2)/U885), "X")</f>
        <v>3.5667216370821445E-3</v>
      </c>
      <c r="K885" s="32">
        <f t="shared" si="149"/>
        <v>280.36951064621843</v>
      </c>
      <c r="L885" s="8">
        <v>0</v>
      </c>
      <c r="M885" s="9">
        <v>1</v>
      </c>
      <c r="N885" s="8">
        <v>0</v>
      </c>
      <c r="O885" s="9">
        <v>0</v>
      </c>
      <c r="P885" s="9">
        <v>1</v>
      </c>
      <c r="Q885" s="9">
        <v>0</v>
      </c>
      <c r="R885" s="9">
        <v>0</v>
      </c>
      <c r="S885" s="8">
        <v>75935</v>
      </c>
      <c r="T885" s="9">
        <v>5</v>
      </c>
      <c r="U885" s="9">
        <f t="shared" si="150"/>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41</v>
      </c>
      <c r="CZ885" s="33" t="s">
        <v>85</v>
      </c>
    </row>
    <row r="886" spans="1:104" x14ac:dyDescent="0.25">
      <c r="A886">
        <v>885</v>
      </c>
      <c r="B886">
        <v>61</v>
      </c>
      <c r="C886" s="24" t="s">
        <v>3944</v>
      </c>
      <c r="D886" s="12">
        <v>6.24</v>
      </c>
      <c r="E886" s="13">
        <v>0.21</v>
      </c>
      <c r="F886" s="7">
        <f t="shared" si="153"/>
        <v>29.714285714285715</v>
      </c>
      <c r="G886" s="7">
        <f t="shared" si="147"/>
        <v>6.03</v>
      </c>
      <c r="H886" s="15">
        <f t="shared" si="148"/>
        <v>6.45</v>
      </c>
      <c r="I886" s="11">
        <f>IFERROR(F886/SQRT(F886^2+U886), "X")</f>
        <v>0.2789989064094901</v>
      </c>
      <c r="J886" s="32">
        <f>IFERROR(SQRT((1-I886^2)/U886), "X")</f>
        <v>9.3893862733963017E-3</v>
      </c>
      <c r="K886" s="32">
        <f t="shared" si="149"/>
        <v>106.50323363875016</v>
      </c>
      <c r="L886" s="8">
        <v>1</v>
      </c>
      <c r="M886" s="9">
        <v>0</v>
      </c>
      <c r="N886" s="8">
        <v>0</v>
      </c>
      <c r="O886" s="9">
        <v>1</v>
      </c>
      <c r="P886" s="9">
        <v>0</v>
      </c>
      <c r="Q886" s="9">
        <v>0</v>
      </c>
      <c r="R886" s="9">
        <v>0</v>
      </c>
      <c r="S886" s="8">
        <v>10466</v>
      </c>
      <c r="T886" s="9">
        <v>5</v>
      </c>
      <c r="U886" s="9">
        <f t="shared" si="150"/>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54">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33</v>
      </c>
      <c r="CZ886" s="33" t="s">
        <v>85</v>
      </c>
    </row>
    <row r="887" spans="1:104" x14ac:dyDescent="0.25">
      <c r="A887">
        <v>886</v>
      </c>
      <c r="B887">
        <v>61</v>
      </c>
      <c r="C887" s="24" t="s">
        <v>3944</v>
      </c>
      <c r="D887" s="12">
        <v>5.41</v>
      </c>
      <c r="E887" s="13">
        <v>0.28000000000000003</v>
      </c>
      <c r="F887" s="7">
        <f t="shared" si="153"/>
        <v>19.321428571428569</v>
      </c>
      <c r="G887" s="7">
        <f t="shared" si="147"/>
        <v>5.13</v>
      </c>
      <c r="H887" s="15">
        <f t="shared" si="148"/>
        <v>5.69</v>
      </c>
      <c r="I887" s="11">
        <f>IFERROR(F887/SQRT(F887^2+U887), "X")</f>
        <v>0.25181436494337711</v>
      </c>
      <c r="J887" s="32">
        <f>IFERROR(SQRT((1-I887^2)/U887), "X")</f>
        <v>1.3032906133853158E-2</v>
      </c>
      <c r="K887" s="32">
        <f t="shared" si="149"/>
        <v>76.728857687579435</v>
      </c>
      <c r="L887" s="8">
        <v>1</v>
      </c>
      <c r="M887" s="9">
        <v>0</v>
      </c>
      <c r="N887" s="8">
        <v>0</v>
      </c>
      <c r="O887" s="9">
        <v>1</v>
      </c>
      <c r="P887" s="9">
        <v>0</v>
      </c>
      <c r="Q887" s="9">
        <v>0</v>
      </c>
      <c r="R887" s="9">
        <v>0</v>
      </c>
      <c r="S887" s="8">
        <v>5520</v>
      </c>
      <c r="T887" s="9">
        <v>5</v>
      </c>
      <c r="U887" s="9">
        <f t="shared" si="150"/>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54"/>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33</v>
      </c>
      <c r="CZ887" s="33" t="s">
        <v>85</v>
      </c>
    </row>
    <row r="888" spans="1:104" x14ac:dyDescent="0.25">
      <c r="A888">
        <v>887</v>
      </c>
      <c r="B888">
        <v>61</v>
      </c>
      <c r="C888" s="24" t="s">
        <v>3944</v>
      </c>
      <c r="D888" s="12">
        <v>7.24</v>
      </c>
      <c r="E888" s="13">
        <v>0.33</v>
      </c>
      <c r="F888" s="7">
        <f t="shared" si="153"/>
        <v>21.939393939393938</v>
      </c>
      <c r="G888" s="7">
        <f t="shared" si="147"/>
        <v>6.91</v>
      </c>
      <c r="H888" s="15">
        <f t="shared" si="148"/>
        <v>7.57</v>
      </c>
      <c r="I888" s="11">
        <f>IFERROR(F888/SQRT(F888^2+U888), "X")</f>
        <v>0.29796923347960869</v>
      </c>
      <c r="J888" s="32">
        <f>IFERROR(SQRT((1-I888^2)/U888), "X")</f>
        <v>1.3581470586777744E-2</v>
      </c>
      <c r="K888" s="32">
        <f t="shared" si="149"/>
        <v>73.62972909381044</v>
      </c>
      <c r="L888" s="8">
        <v>1</v>
      </c>
      <c r="M888" s="9">
        <v>0</v>
      </c>
      <c r="N888" s="8">
        <v>0</v>
      </c>
      <c r="O888" s="9">
        <v>1</v>
      </c>
      <c r="P888" s="9">
        <v>0</v>
      </c>
      <c r="Q888" s="9">
        <v>0</v>
      </c>
      <c r="R888" s="9">
        <v>0</v>
      </c>
      <c r="S888" s="8">
        <v>4946</v>
      </c>
      <c r="T888" s="9">
        <v>5</v>
      </c>
      <c r="U888" s="9">
        <f t="shared" si="150"/>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54"/>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33</v>
      </c>
      <c r="CZ888" s="33" t="s">
        <v>85</v>
      </c>
    </row>
    <row r="889" spans="1:104" x14ac:dyDescent="0.25">
      <c r="A889">
        <v>888</v>
      </c>
      <c r="B889">
        <v>61</v>
      </c>
      <c r="C889" s="24" t="s">
        <v>3944</v>
      </c>
      <c r="D889" s="12">
        <v>8.99</v>
      </c>
      <c r="E889" s="13">
        <v>0.27</v>
      </c>
      <c r="F889" s="7">
        <f t="shared" si="153"/>
        <v>33.296296296296298</v>
      </c>
      <c r="G889" s="7">
        <f t="shared" si="147"/>
        <v>8.7200000000000006</v>
      </c>
      <c r="H889" s="15">
        <f t="shared" si="148"/>
        <v>9.26</v>
      </c>
      <c r="I889" s="11">
        <f>IFERROR(F889/SQRT(F889^2+U889), "X")</f>
        <v>0.32348396438344396</v>
      </c>
      <c r="J889" s="32">
        <f>IFERROR(SQRT((1-I889^2)/U889), "X")</f>
        <v>9.7153137245305759E-3</v>
      </c>
      <c r="K889" s="32">
        <f t="shared" si="149"/>
        <v>102.93028391610873</v>
      </c>
      <c r="L889" s="8">
        <v>1</v>
      </c>
      <c r="M889" s="9">
        <v>0</v>
      </c>
      <c r="N889" s="8">
        <v>0</v>
      </c>
      <c r="O889" s="9">
        <v>1</v>
      </c>
      <c r="P889" s="9">
        <v>0</v>
      </c>
      <c r="Q889" s="9">
        <v>0</v>
      </c>
      <c r="R889" s="9">
        <v>0</v>
      </c>
      <c r="S889" s="8">
        <v>9492</v>
      </c>
      <c r="T889" s="9">
        <v>5</v>
      </c>
      <c r="U889" s="9">
        <f t="shared" si="150"/>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54"/>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33</v>
      </c>
      <c r="CZ889" s="33" t="s">
        <v>85</v>
      </c>
    </row>
    <row r="890" spans="1:104" x14ac:dyDescent="0.25">
      <c r="A890">
        <v>889</v>
      </c>
      <c r="B890">
        <v>61</v>
      </c>
      <c r="C890" s="24" t="s">
        <v>3944</v>
      </c>
      <c r="D890" s="12">
        <v>8</v>
      </c>
      <c r="E890" s="13">
        <v>0.34</v>
      </c>
      <c r="F890" s="7">
        <f t="shared" si="153"/>
        <v>23.52941176470588</v>
      </c>
      <c r="G890" s="7">
        <f t="shared" si="147"/>
        <v>7.66</v>
      </c>
      <c r="H890" s="15">
        <f t="shared" si="148"/>
        <v>8.34</v>
      </c>
      <c r="I890" s="11">
        <f>IFERROR(F890/SQRT(F890^2+U890), "X")</f>
        <v>0.30872663043685711</v>
      </c>
      <c r="J890" s="32">
        <f>IFERROR(SQRT((1-I890^2)/U890), "X")</f>
        <v>1.3120881793566429E-2</v>
      </c>
      <c r="K890" s="32">
        <f t="shared" si="149"/>
        <v>76.21438983547057</v>
      </c>
      <c r="L890" s="8">
        <v>1</v>
      </c>
      <c r="M890" s="9">
        <v>0</v>
      </c>
      <c r="N890" s="8">
        <v>0</v>
      </c>
      <c r="O890" s="9">
        <v>1</v>
      </c>
      <c r="P890" s="9">
        <v>0</v>
      </c>
      <c r="Q890" s="9">
        <v>0</v>
      </c>
      <c r="R890" s="9">
        <v>0</v>
      </c>
      <c r="S890" s="8">
        <v>5261</v>
      </c>
      <c r="T890" s="9">
        <v>5</v>
      </c>
      <c r="U890" s="9">
        <f t="shared" si="150"/>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54"/>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33</v>
      </c>
      <c r="CZ890" s="33" t="s">
        <v>85</v>
      </c>
    </row>
    <row r="891" spans="1:104" x14ac:dyDescent="0.25">
      <c r="A891">
        <v>890</v>
      </c>
      <c r="B891">
        <v>61</v>
      </c>
      <c r="C891" s="24" t="s">
        <v>3944</v>
      </c>
      <c r="D891" s="12">
        <v>10.36</v>
      </c>
      <c r="E891" s="13">
        <v>0.44</v>
      </c>
      <c r="F891" s="7">
        <f t="shared" si="153"/>
        <v>23.545454545454543</v>
      </c>
      <c r="G891" s="7">
        <f t="shared" si="147"/>
        <v>9.92</v>
      </c>
      <c r="H891" s="15">
        <f t="shared" si="148"/>
        <v>10.799999999999999</v>
      </c>
      <c r="I891" s="11">
        <f>IFERROR(F891/SQRT(F891^2+U891), "X")</f>
        <v>0.3405813910739538</v>
      </c>
      <c r="J891" s="32">
        <f>IFERROR(SQRT((1-I891^2)/U891), "X")</f>
        <v>1.4464846725148618E-2</v>
      </c>
      <c r="K891" s="32">
        <f t="shared" si="149"/>
        <v>69.133121076312378</v>
      </c>
      <c r="L891" s="8">
        <v>1</v>
      </c>
      <c r="M891" s="9">
        <v>0</v>
      </c>
      <c r="N891" s="8">
        <v>0</v>
      </c>
      <c r="O891" s="9">
        <v>1</v>
      </c>
      <c r="P891" s="9">
        <v>0</v>
      </c>
      <c r="Q891" s="9">
        <v>0</v>
      </c>
      <c r="R891" s="9">
        <v>0</v>
      </c>
      <c r="S891" s="8">
        <v>4231</v>
      </c>
      <c r="T891" s="9">
        <v>5</v>
      </c>
      <c r="U891" s="9">
        <f t="shared" si="150"/>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54"/>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33</v>
      </c>
      <c r="CZ891" s="33" t="s">
        <v>85</v>
      </c>
    </row>
    <row r="892" spans="1:104" x14ac:dyDescent="0.25">
      <c r="A892">
        <v>891</v>
      </c>
      <c r="B892">
        <v>61</v>
      </c>
      <c r="C892" s="24" t="s">
        <v>3944</v>
      </c>
      <c r="D892" s="12">
        <v>6.99</v>
      </c>
      <c r="E892" s="13">
        <v>0.2</v>
      </c>
      <c r="F892" s="7">
        <f t="shared" si="153"/>
        <v>34.949999999999996</v>
      </c>
      <c r="G892" s="7">
        <f t="shared" si="147"/>
        <v>6.79</v>
      </c>
      <c r="H892" s="15">
        <f t="shared" si="148"/>
        <v>7.19</v>
      </c>
      <c r="I892" s="11">
        <f>IFERROR(F892/SQRT(F892^2+U892), "X")</f>
        <v>0.32336858551691083</v>
      </c>
      <c r="J892" s="32">
        <f>IFERROR(SQRT((1-I892^2)/U892), "X")</f>
        <v>9.2523200434023144E-3</v>
      </c>
      <c r="K892" s="32">
        <f t="shared" si="149"/>
        <v>108.08099971780423</v>
      </c>
      <c r="L892" s="8">
        <v>1</v>
      </c>
      <c r="M892" s="9">
        <v>0</v>
      </c>
      <c r="N892" s="8">
        <v>0</v>
      </c>
      <c r="O892" s="9">
        <v>1</v>
      </c>
      <c r="P892" s="9">
        <v>0</v>
      </c>
      <c r="Q892" s="9">
        <v>0</v>
      </c>
      <c r="R892" s="9">
        <v>0</v>
      </c>
      <c r="S892" s="8">
        <v>10466</v>
      </c>
      <c r="T892" s="9">
        <v>5</v>
      </c>
      <c r="U892" s="9">
        <f t="shared" si="150"/>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54"/>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33</v>
      </c>
      <c r="CZ892" s="33" t="s">
        <v>85</v>
      </c>
    </row>
    <row r="893" spans="1:104" x14ac:dyDescent="0.25">
      <c r="A893">
        <v>892</v>
      </c>
      <c r="B893">
        <v>61</v>
      </c>
      <c r="C893" s="24" t="s">
        <v>3944</v>
      </c>
      <c r="D893" s="12">
        <v>6.24</v>
      </c>
      <c r="E893" s="13">
        <v>0.24</v>
      </c>
      <c r="F893" s="7">
        <f t="shared" si="153"/>
        <v>26.000000000000004</v>
      </c>
      <c r="G893" s="7">
        <f t="shared" si="147"/>
        <v>6</v>
      </c>
      <c r="H893" s="15">
        <f t="shared" si="148"/>
        <v>6.48</v>
      </c>
      <c r="I893" s="11">
        <f>IFERROR(F893/SQRT(F893^2+U893), "X")</f>
        <v>0.33046694334865567</v>
      </c>
      <c r="J893" s="32">
        <f>IFERROR(SQRT((1-I893^2)/U893), "X")</f>
        <v>1.2710267051871369E-2</v>
      </c>
      <c r="K893" s="32">
        <f t="shared" si="149"/>
        <v>78.676553051083786</v>
      </c>
      <c r="L893" s="8">
        <v>1</v>
      </c>
      <c r="M893" s="9">
        <v>0</v>
      </c>
      <c r="N893" s="8">
        <v>0</v>
      </c>
      <c r="O893" s="9">
        <v>1</v>
      </c>
      <c r="P893" s="9">
        <v>0</v>
      </c>
      <c r="Q893" s="9">
        <v>0</v>
      </c>
      <c r="R893" s="9">
        <v>0</v>
      </c>
      <c r="S893" s="8">
        <v>5520</v>
      </c>
      <c r="T893" s="9">
        <v>5</v>
      </c>
      <c r="U893" s="9">
        <f t="shared" si="150"/>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54"/>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33</v>
      </c>
      <c r="CZ893" s="33" t="s">
        <v>85</v>
      </c>
    </row>
    <row r="894" spans="1:104" x14ac:dyDescent="0.25">
      <c r="A894">
        <v>893</v>
      </c>
      <c r="B894">
        <v>61</v>
      </c>
      <c r="C894" s="24" t="s">
        <v>3944</v>
      </c>
      <c r="D894" s="12">
        <v>7.82</v>
      </c>
      <c r="E894" s="13">
        <v>0.27</v>
      </c>
      <c r="F894" s="7">
        <f t="shared" si="153"/>
        <v>28.962962962962962</v>
      </c>
      <c r="G894" s="7">
        <f t="shared" si="147"/>
        <v>7.5500000000000007</v>
      </c>
      <c r="H894" s="15">
        <f t="shared" si="148"/>
        <v>8.09</v>
      </c>
      <c r="I894" s="11">
        <f>IFERROR(F894/SQRT(F894^2+U894), "X")</f>
        <v>0.38099752713393192</v>
      </c>
      <c r="J894" s="32">
        <f>IFERROR(SQRT((1-I894^2)/U894), "X")</f>
        <v>1.3154646077514275E-2</v>
      </c>
      <c r="K894" s="32">
        <f t="shared" si="149"/>
        <v>76.018768890281066</v>
      </c>
      <c r="L894" s="8">
        <v>1</v>
      </c>
      <c r="M894" s="9">
        <v>0</v>
      </c>
      <c r="N894" s="8">
        <v>0</v>
      </c>
      <c r="O894" s="9">
        <v>1</v>
      </c>
      <c r="P894" s="9">
        <v>0</v>
      </c>
      <c r="Q894" s="9">
        <v>0</v>
      </c>
      <c r="R894" s="9">
        <v>0</v>
      </c>
      <c r="S894" s="8">
        <v>4946</v>
      </c>
      <c r="T894" s="9">
        <v>5</v>
      </c>
      <c r="U894" s="9">
        <f t="shared" si="150"/>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54"/>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33</v>
      </c>
      <c r="CZ894" s="33" t="s">
        <v>85</v>
      </c>
    </row>
    <row r="895" spans="1:104" x14ac:dyDescent="0.25">
      <c r="A895">
        <v>894</v>
      </c>
      <c r="B895">
        <v>61</v>
      </c>
      <c r="C895" s="24" t="s">
        <v>3944</v>
      </c>
      <c r="D895" s="12">
        <v>10.14</v>
      </c>
      <c r="E895" s="13">
        <v>0.27</v>
      </c>
      <c r="F895" s="7">
        <f t="shared" si="153"/>
        <v>37.555555555555557</v>
      </c>
      <c r="G895" s="7">
        <f t="shared" si="147"/>
        <v>9.870000000000001</v>
      </c>
      <c r="H895" s="15">
        <f t="shared" si="148"/>
        <v>10.41</v>
      </c>
      <c r="I895" s="11">
        <f>IFERROR(F895/SQRT(F895^2+U895), "X")</f>
        <v>0.35977607409251577</v>
      </c>
      <c r="J895" s="32">
        <f>IFERROR(SQRT((1-I895^2)/U895), "X")</f>
        <v>9.579836292404267E-3</v>
      </c>
      <c r="K895" s="32">
        <f t="shared" si="149"/>
        <v>104.38591740788802</v>
      </c>
      <c r="L895" s="8">
        <v>1</v>
      </c>
      <c r="M895" s="9">
        <v>0</v>
      </c>
      <c r="N895" s="8">
        <v>0</v>
      </c>
      <c r="O895" s="9">
        <v>1</v>
      </c>
      <c r="P895" s="9">
        <v>0</v>
      </c>
      <c r="Q895" s="9">
        <v>0</v>
      </c>
      <c r="R895" s="9">
        <v>0</v>
      </c>
      <c r="S895" s="8">
        <v>9492</v>
      </c>
      <c r="T895" s="9">
        <v>5</v>
      </c>
      <c r="U895" s="9">
        <f t="shared" si="150"/>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54"/>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33</v>
      </c>
      <c r="CZ895" s="33" t="s">
        <v>85</v>
      </c>
    </row>
    <row r="896" spans="1:104" x14ac:dyDescent="0.25">
      <c r="A896">
        <v>895</v>
      </c>
      <c r="B896">
        <v>61</v>
      </c>
      <c r="C896" s="24" t="s">
        <v>3944</v>
      </c>
      <c r="D896" s="12">
        <v>9.32</v>
      </c>
      <c r="E896" s="13">
        <v>0.32</v>
      </c>
      <c r="F896" s="7">
        <f t="shared" si="153"/>
        <v>29.125</v>
      </c>
      <c r="G896" s="7">
        <f t="shared" si="147"/>
        <v>9</v>
      </c>
      <c r="H896" s="15">
        <f t="shared" si="148"/>
        <v>9.64</v>
      </c>
      <c r="I896" s="11">
        <f>IFERROR(F896/SQRT(F896^2+U896), "X")</f>
        <v>0.37280763517855348</v>
      </c>
      <c r="J896" s="32">
        <f>IFERROR(SQRT((1-I896^2)/U896), "X")</f>
        <v>1.2800262152053338E-2</v>
      </c>
      <c r="K896" s="32">
        <f t="shared" si="149"/>
        <v>78.12339998361567</v>
      </c>
      <c r="L896" s="8">
        <v>1</v>
      </c>
      <c r="M896" s="9">
        <v>0</v>
      </c>
      <c r="N896" s="8">
        <v>0</v>
      </c>
      <c r="O896" s="9">
        <v>1</v>
      </c>
      <c r="P896" s="9">
        <v>0</v>
      </c>
      <c r="Q896" s="9">
        <v>0</v>
      </c>
      <c r="R896" s="9">
        <v>0</v>
      </c>
      <c r="S896" s="8">
        <v>5261</v>
      </c>
      <c r="T896" s="9">
        <v>5</v>
      </c>
      <c r="U896" s="9">
        <f t="shared" si="150"/>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54"/>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33</v>
      </c>
      <c r="CZ896" s="33" t="s">
        <v>85</v>
      </c>
    </row>
    <row r="897" spans="1:104" x14ac:dyDescent="0.25">
      <c r="A897">
        <v>896</v>
      </c>
      <c r="B897">
        <v>61</v>
      </c>
      <c r="C897" s="24" t="s">
        <v>3944</v>
      </c>
      <c r="D897" s="12">
        <v>11.15</v>
      </c>
      <c r="E897" s="13">
        <v>0.35</v>
      </c>
      <c r="F897" s="7">
        <f t="shared" si="153"/>
        <v>31.857142857142861</v>
      </c>
      <c r="G897" s="7">
        <f t="shared" si="147"/>
        <v>10.8</v>
      </c>
      <c r="H897" s="15">
        <f t="shared" si="148"/>
        <v>11.5</v>
      </c>
      <c r="I897" s="11">
        <f>IFERROR(F897/SQRT(F897^2+U897), "X")</f>
        <v>0.44009481702202752</v>
      </c>
      <c r="J897" s="32">
        <f>IFERROR(SQRT((1-I897^2)/U897), "X")</f>
        <v>1.3814635511902209E-2</v>
      </c>
      <c r="K897" s="32">
        <f t="shared" si="149"/>
        <v>72.386998494345718</v>
      </c>
      <c r="L897" s="8">
        <v>1</v>
      </c>
      <c r="M897" s="9">
        <v>0</v>
      </c>
      <c r="N897" s="8">
        <v>0</v>
      </c>
      <c r="O897" s="9">
        <v>1</v>
      </c>
      <c r="P897" s="9">
        <v>0</v>
      </c>
      <c r="Q897" s="9">
        <v>0</v>
      </c>
      <c r="R897" s="9">
        <v>0</v>
      </c>
      <c r="S897" s="8">
        <v>4231</v>
      </c>
      <c r="T897" s="9">
        <v>5</v>
      </c>
      <c r="U897" s="9">
        <f t="shared" si="150"/>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54"/>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33</v>
      </c>
      <c r="CZ897" s="33" t="s">
        <v>85</v>
      </c>
    </row>
    <row r="898" spans="1:104" x14ac:dyDescent="0.25">
      <c r="A898">
        <v>897</v>
      </c>
      <c r="B898">
        <v>62</v>
      </c>
      <c r="C898" s="24" t="s">
        <v>3951</v>
      </c>
      <c r="D898" s="12">
        <v>4.2679999999999998</v>
      </c>
      <c r="E898" s="13">
        <v>0.50080000000000002</v>
      </c>
      <c r="F898" s="7">
        <f t="shared" si="153"/>
        <v>8.5223642172523952</v>
      </c>
      <c r="G898" s="7">
        <f t="shared" ref="G898:G961" si="155">D898-E898</f>
        <v>3.7671999999999999</v>
      </c>
      <c r="H898" s="15">
        <f t="shared" ref="H898:H961" si="156">D898+E898</f>
        <v>4.7687999999999997</v>
      </c>
      <c r="I898" s="11">
        <f>IFERROR(F898/SQRT(F898^2+U898), "X")</f>
        <v>0.27743360268328471</v>
      </c>
      <c r="J898" s="32">
        <f>IFERROR(SQRT((1-I898^2)/U898), "X")</f>
        <v>3.2553596116164242E-2</v>
      </c>
      <c r="K898" s="32">
        <f t="shared" ref="K898:K961" si="157">IFERROR(1/J898, "X")</f>
        <v>30.718572425350498</v>
      </c>
      <c r="L898" s="8">
        <v>0</v>
      </c>
      <c r="M898" s="9">
        <v>1</v>
      </c>
      <c r="N898" s="8">
        <v>0</v>
      </c>
      <c r="O898" s="9">
        <v>0</v>
      </c>
      <c r="P898" s="9">
        <v>0</v>
      </c>
      <c r="Q898" s="9">
        <v>1</v>
      </c>
      <c r="R898" s="9">
        <v>0</v>
      </c>
      <c r="S898" s="8">
        <v>874</v>
      </c>
      <c r="T898" s="9">
        <v>2</v>
      </c>
      <c r="U898" s="9">
        <f t="shared" ref="U898:U961" si="158">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54"/>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39</v>
      </c>
      <c r="CZ898" s="33" t="s">
        <v>85</v>
      </c>
    </row>
    <row r="899" spans="1:104" x14ac:dyDescent="0.25">
      <c r="A899">
        <v>898</v>
      </c>
      <c r="B899">
        <v>62</v>
      </c>
      <c r="C899" s="24" t="s">
        <v>3951</v>
      </c>
      <c r="D899" s="12">
        <v>4.077</v>
      </c>
      <c r="E899" s="13">
        <v>0.4496</v>
      </c>
      <c r="F899" s="7">
        <f t="shared" si="153"/>
        <v>9.0680604982206408</v>
      </c>
      <c r="G899" s="7">
        <f t="shared" si="155"/>
        <v>3.6273999999999997</v>
      </c>
      <c r="H899" s="15">
        <f t="shared" si="156"/>
        <v>4.5266000000000002</v>
      </c>
      <c r="I899" s="11">
        <f>IFERROR(F899/SQRT(F899^2+U899), "X")</f>
        <v>0.28306887228097272</v>
      </c>
      <c r="J899" s="32">
        <f>IFERROR(SQRT((1-I899^2)/U899), "X")</f>
        <v>3.1216032616513446E-2</v>
      </c>
      <c r="K899" s="32">
        <f t="shared" si="157"/>
        <v>32.034820448995646</v>
      </c>
      <c r="L899" s="8">
        <v>0</v>
      </c>
      <c r="M899" s="9">
        <v>1</v>
      </c>
      <c r="N899" s="8">
        <v>0</v>
      </c>
      <c r="O899" s="9">
        <v>0</v>
      </c>
      <c r="P899" s="9">
        <v>0</v>
      </c>
      <c r="Q899" s="9">
        <v>1</v>
      </c>
      <c r="R899" s="9">
        <v>0</v>
      </c>
      <c r="S899" s="8">
        <v>947</v>
      </c>
      <c r="T899" s="9">
        <v>2</v>
      </c>
      <c r="U899" s="9">
        <f t="shared" si="158"/>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54"/>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39</v>
      </c>
      <c r="CZ899" s="33" t="s">
        <v>85</v>
      </c>
    </row>
    <row r="900" spans="1:104" x14ac:dyDescent="0.25">
      <c r="A900">
        <v>899</v>
      </c>
      <c r="B900">
        <v>62</v>
      </c>
      <c r="C900" s="24" t="s">
        <v>3951</v>
      </c>
      <c r="D900" s="12">
        <v>3.968</v>
      </c>
      <c r="E900" s="13">
        <v>0.59989999999999999</v>
      </c>
      <c r="F900" s="7">
        <f t="shared" si="153"/>
        <v>6.614435739289882</v>
      </c>
      <c r="G900" s="7">
        <f t="shared" si="155"/>
        <v>3.3681000000000001</v>
      </c>
      <c r="H900" s="15">
        <f t="shared" si="156"/>
        <v>4.5678999999999998</v>
      </c>
      <c r="I900" s="11">
        <f>IFERROR(F900/SQRT(F900^2+U900), "X")</f>
        <v>0.24569621253382809</v>
      </c>
      <c r="J900" s="32">
        <f>IFERROR(SQRT((1-I900^2)/U900), "X")</f>
        <v>3.7145453099557323E-2</v>
      </c>
      <c r="K900" s="32">
        <f t="shared" si="157"/>
        <v>26.92119536999045</v>
      </c>
      <c r="L900" s="8">
        <v>0</v>
      </c>
      <c r="M900" s="9">
        <v>1</v>
      </c>
      <c r="N900" s="8">
        <v>0</v>
      </c>
      <c r="O900" s="9">
        <v>0</v>
      </c>
      <c r="P900" s="9">
        <v>0</v>
      </c>
      <c r="Q900" s="9">
        <v>1</v>
      </c>
      <c r="R900" s="9">
        <v>0</v>
      </c>
      <c r="S900" s="8">
        <v>684</v>
      </c>
      <c r="T900" s="9">
        <v>2</v>
      </c>
      <c r="U900" s="9">
        <f t="shared" si="158"/>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54"/>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39</v>
      </c>
      <c r="CZ900" s="33" t="s">
        <v>85</v>
      </c>
    </row>
    <row r="901" spans="1:104" x14ac:dyDescent="0.25">
      <c r="A901">
        <v>900</v>
      </c>
      <c r="B901">
        <v>62</v>
      </c>
      <c r="C901" s="24" t="s">
        <v>3951</v>
      </c>
      <c r="D901" s="12">
        <v>4.8079999999999998</v>
      </c>
      <c r="E901" s="13">
        <v>0.22720000000000001</v>
      </c>
      <c r="F901" s="7">
        <f t="shared" si="153"/>
        <v>21.161971830985912</v>
      </c>
      <c r="G901" s="7">
        <f t="shared" si="155"/>
        <v>4.5808</v>
      </c>
      <c r="H901" s="15">
        <f t="shared" si="156"/>
        <v>5.0351999999999997</v>
      </c>
      <c r="I901" s="11">
        <f>IFERROR(F901/SQRT(F901^2+U901), "X")</f>
        <v>0.38877903256646729</v>
      </c>
      <c r="J901" s="32">
        <f>IFERROR(SQRT((1-I901^2)/U901), "X")</f>
        <v>1.8371588227766512E-2</v>
      </c>
      <c r="K901" s="32">
        <f t="shared" si="157"/>
        <v>54.431875328482306</v>
      </c>
      <c r="L901" s="8">
        <v>0</v>
      </c>
      <c r="M901" s="9">
        <v>1</v>
      </c>
      <c r="N901" s="8">
        <v>0</v>
      </c>
      <c r="O901" s="9">
        <v>0</v>
      </c>
      <c r="P901" s="9">
        <v>0</v>
      </c>
      <c r="Q901" s="9">
        <v>1</v>
      </c>
      <c r="R901" s="9">
        <v>0</v>
      </c>
      <c r="S901" s="8">
        <v>2518</v>
      </c>
      <c r="T901" s="9">
        <v>2</v>
      </c>
      <c r="U901" s="9">
        <f t="shared" si="158"/>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54"/>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39</v>
      </c>
      <c r="CZ901" s="33" t="s">
        <v>85</v>
      </c>
    </row>
    <row r="902" spans="1:104" x14ac:dyDescent="0.25">
      <c r="A902">
        <v>901</v>
      </c>
      <c r="B902">
        <v>62</v>
      </c>
      <c r="C902" s="24" t="s">
        <v>3951</v>
      </c>
      <c r="D902" s="12">
        <v>2.9990000000000001</v>
      </c>
      <c r="E902" s="13">
        <v>0.65780000000000005</v>
      </c>
      <c r="F902" s="7">
        <f t="shared" si="153"/>
        <v>4.5591365156582544</v>
      </c>
      <c r="G902" s="7">
        <f t="shared" si="155"/>
        <v>2.3412000000000002</v>
      </c>
      <c r="H902" s="15">
        <f t="shared" si="156"/>
        <v>3.6568000000000001</v>
      </c>
      <c r="I902" s="11">
        <f>IFERROR(F902/SQRT(F902^2+U902), "X")</f>
        <v>0.15405779067021458</v>
      </c>
      <c r="J902" s="32">
        <f>IFERROR(SQRT((1-I902^2)/U902), "X")</f>
        <v>3.3791001901589582E-2</v>
      </c>
      <c r="K902" s="32">
        <f t="shared" si="157"/>
        <v>29.593677124825305</v>
      </c>
      <c r="L902" s="8">
        <v>0</v>
      </c>
      <c r="M902" s="9">
        <v>1</v>
      </c>
      <c r="N902" s="8">
        <v>0</v>
      </c>
      <c r="O902" s="9">
        <v>0</v>
      </c>
      <c r="P902" s="9">
        <v>0</v>
      </c>
      <c r="Q902" s="9">
        <v>1</v>
      </c>
      <c r="R902" s="9">
        <v>0</v>
      </c>
      <c r="S902" s="8">
        <v>859</v>
      </c>
      <c r="T902" s="9">
        <v>3</v>
      </c>
      <c r="U902" s="9">
        <f t="shared" si="158"/>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54"/>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39</v>
      </c>
      <c r="CZ902" s="33" t="s">
        <v>85</v>
      </c>
    </row>
    <row r="903" spans="1:104" x14ac:dyDescent="0.25">
      <c r="A903">
        <v>902</v>
      </c>
      <c r="B903">
        <v>62</v>
      </c>
      <c r="C903" s="24" t="s">
        <v>3951</v>
      </c>
      <c r="D903" s="12">
        <v>2.415</v>
      </c>
      <c r="E903" s="13">
        <v>0.58289999999999997</v>
      </c>
      <c r="F903" s="7">
        <f t="shared" si="153"/>
        <v>4.1430777148739066</v>
      </c>
      <c r="G903" s="7">
        <f t="shared" si="155"/>
        <v>1.8321000000000001</v>
      </c>
      <c r="H903" s="15">
        <f t="shared" si="156"/>
        <v>2.9979</v>
      </c>
      <c r="I903" s="11">
        <f>IFERROR(F903/SQRT(F903^2+U903), "X")</f>
        <v>0.13405525975132729</v>
      </c>
      <c r="J903" s="32">
        <f>IFERROR(SQRT((1-I903^2)/U903), "X")</f>
        <v>3.2356443440599861E-2</v>
      </c>
      <c r="K903" s="32">
        <f t="shared" si="157"/>
        <v>30.905745306520032</v>
      </c>
      <c r="L903" s="8">
        <v>0</v>
      </c>
      <c r="M903" s="9">
        <v>1</v>
      </c>
      <c r="N903" s="8">
        <v>0</v>
      </c>
      <c r="O903" s="9">
        <v>0</v>
      </c>
      <c r="P903" s="9">
        <v>0</v>
      </c>
      <c r="Q903" s="9">
        <v>1</v>
      </c>
      <c r="R903" s="9">
        <v>0</v>
      </c>
      <c r="S903" s="8">
        <v>942</v>
      </c>
      <c r="T903" s="9">
        <v>3</v>
      </c>
      <c r="U903" s="9">
        <f t="shared" si="158"/>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54"/>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39</v>
      </c>
      <c r="CZ903" s="33" t="s">
        <v>85</v>
      </c>
    </row>
    <row r="904" spans="1:104" x14ac:dyDescent="0.25">
      <c r="A904">
        <v>903</v>
      </c>
      <c r="B904">
        <v>62</v>
      </c>
      <c r="C904" s="24" t="s">
        <v>3951</v>
      </c>
      <c r="D904" s="12">
        <v>1.556</v>
      </c>
      <c r="E904" s="13">
        <v>0.74</v>
      </c>
      <c r="F904" s="7">
        <f t="shared" si="153"/>
        <v>2.102702702702703</v>
      </c>
      <c r="G904" s="7">
        <f t="shared" si="155"/>
        <v>0.81600000000000006</v>
      </c>
      <c r="H904" s="15">
        <f t="shared" si="156"/>
        <v>2.2960000000000003</v>
      </c>
      <c r="I904" s="11">
        <f>IFERROR(F904/SQRT(F904^2+U904), "X")</f>
        <v>8.0432876248302226E-2</v>
      </c>
      <c r="J904" s="32">
        <f>IFERROR(SQRT((1-I904^2)/U904), "X")</f>
        <v>3.8252139089809532E-2</v>
      </c>
      <c r="K904" s="32">
        <f t="shared" si="157"/>
        <v>26.142328868254129</v>
      </c>
      <c r="L904" s="8">
        <v>0</v>
      </c>
      <c r="M904" s="9">
        <v>1</v>
      </c>
      <c r="N904" s="8">
        <v>0</v>
      </c>
      <c r="O904" s="9">
        <v>0</v>
      </c>
      <c r="P904" s="9">
        <v>0</v>
      </c>
      <c r="Q904" s="9">
        <v>1</v>
      </c>
      <c r="R904" s="9">
        <v>0</v>
      </c>
      <c r="S904" s="8">
        <v>683</v>
      </c>
      <c r="T904" s="9">
        <v>3</v>
      </c>
      <c r="U904" s="9">
        <f t="shared" si="158"/>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54"/>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39</v>
      </c>
      <c r="CZ904" s="33" t="s">
        <v>85</v>
      </c>
    </row>
    <row r="905" spans="1:104" x14ac:dyDescent="0.25">
      <c r="A905">
        <v>904</v>
      </c>
      <c r="B905">
        <v>62</v>
      </c>
      <c r="C905" s="24" t="s">
        <v>3951</v>
      </c>
      <c r="D905" s="12">
        <v>3.3570000000000002</v>
      </c>
      <c r="E905" s="13">
        <v>0.25380000000000003</v>
      </c>
      <c r="F905" s="7">
        <f t="shared" si="153"/>
        <v>13.226950354609929</v>
      </c>
      <c r="G905" s="7">
        <f t="shared" si="155"/>
        <v>3.1032000000000002</v>
      </c>
      <c r="H905" s="15">
        <f t="shared" si="156"/>
        <v>3.6108000000000002</v>
      </c>
      <c r="I905" s="11">
        <f>IFERROR(F905/SQRT(F905^2+U905), "X")</f>
        <v>0.25507516789330476</v>
      </c>
      <c r="J905" s="32">
        <f>IFERROR(SQRT((1-I905^2)/U905), "X")</f>
        <v>1.9284503309895965E-2</v>
      </c>
      <c r="K905" s="32">
        <f t="shared" si="157"/>
        <v>51.855107903496986</v>
      </c>
      <c r="L905" s="8">
        <v>0</v>
      </c>
      <c r="M905" s="9">
        <v>1</v>
      </c>
      <c r="N905" s="8">
        <v>0</v>
      </c>
      <c r="O905" s="9">
        <v>0</v>
      </c>
      <c r="P905" s="9">
        <v>0</v>
      </c>
      <c r="Q905" s="9">
        <v>1</v>
      </c>
      <c r="R905" s="9">
        <v>0</v>
      </c>
      <c r="S905" s="8">
        <v>2518</v>
      </c>
      <c r="T905" s="9">
        <v>3</v>
      </c>
      <c r="U905" s="9">
        <f t="shared" si="158"/>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54"/>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39</v>
      </c>
      <c r="CZ905" s="33" t="s">
        <v>85</v>
      </c>
    </row>
    <row r="906" spans="1:104" x14ac:dyDescent="0.25">
      <c r="A906">
        <v>905</v>
      </c>
      <c r="B906">
        <v>62</v>
      </c>
      <c r="C906" s="24" t="s">
        <v>3951</v>
      </c>
      <c r="D906" s="12">
        <v>4.4290000000000003</v>
      </c>
      <c r="E906" s="13">
        <v>0.49509999999999998</v>
      </c>
      <c r="F906" s="7">
        <f t="shared" si="153"/>
        <v>8.9456675419107263</v>
      </c>
      <c r="G906" s="7">
        <f t="shared" si="155"/>
        <v>3.9339000000000004</v>
      </c>
      <c r="H906" s="15">
        <f t="shared" si="156"/>
        <v>4.9241000000000001</v>
      </c>
      <c r="I906" s="11">
        <f>IFERROR(F906/SQRT(F906^2+U906), "X")</f>
        <v>0.29007933725999008</v>
      </c>
      <c r="J906" s="32">
        <f>IFERROR(SQRT((1-I906^2)/U906), "X")</f>
        <v>3.2426796088828418E-2</v>
      </c>
      <c r="K906" s="32">
        <f t="shared" si="157"/>
        <v>30.838692705275221</v>
      </c>
      <c r="L906" s="8">
        <v>0</v>
      </c>
      <c r="M906" s="9">
        <v>1</v>
      </c>
      <c r="N906" s="8">
        <v>0</v>
      </c>
      <c r="O906" s="9">
        <v>0</v>
      </c>
      <c r="P906" s="9">
        <v>0</v>
      </c>
      <c r="Q906" s="9">
        <v>1</v>
      </c>
      <c r="R906" s="9">
        <v>0</v>
      </c>
      <c r="S906" s="8">
        <v>874</v>
      </c>
      <c r="T906" s="9">
        <v>2</v>
      </c>
      <c r="U906" s="9">
        <f t="shared" si="158"/>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54"/>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39</v>
      </c>
      <c r="CZ906" s="33" t="s">
        <v>85</v>
      </c>
    </row>
    <row r="907" spans="1:104" x14ac:dyDescent="0.25">
      <c r="A907">
        <v>906</v>
      </c>
      <c r="B907">
        <v>62</v>
      </c>
      <c r="C907" s="24" t="s">
        <v>3951</v>
      </c>
      <c r="D907" s="12">
        <v>4.1890000000000001</v>
      </c>
      <c r="E907" s="13">
        <v>0.44290000000000002</v>
      </c>
      <c r="F907" s="7">
        <f t="shared" si="153"/>
        <v>9.4581169564235719</v>
      </c>
      <c r="G907" s="7">
        <f t="shared" si="155"/>
        <v>3.7461000000000002</v>
      </c>
      <c r="H907" s="15">
        <f t="shared" si="156"/>
        <v>4.6318999999999999</v>
      </c>
      <c r="I907" s="11">
        <f>IFERROR(F907/SQRT(F907^2+U907), "X")</f>
        <v>0.29421085325313495</v>
      </c>
      <c r="J907" s="32">
        <f>IFERROR(SQRT((1-I907^2)/U907), "X")</f>
        <v>3.1106704919029234E-2</v>
      </c>
      <c r="K907" s="32">
        <f t="shared" si="157"/>
        <v>32.147410103480922</v>
      </c>
      <c r="L907" s="8">
        <v>0</v>
      </c>
      <c r="M907" s="9">
        <v>1</v>
      </c>
      <c r="N907" s="8">
        <v>0</v>
      </c>
      <c r="O907" s="9">
        <v>0</v>
      </c>
      <c r="P907" s="9">
        <v>0</v>
      </c>
      <c r="Q907" s="9">
        <v>1</v>
      </c>
      <c r="R907" s="9">
        <v>0</v>
      </c>
      <c r="S907" s="8">
        <v>947</v>
      </c>
      <c r="T907" s="9">
        <v>2</v>
      </c>
      <c r="U907" s="9">
        <f t="shared" si="158"/>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54"/>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39</v>
      </c>
      <c r="CZ907" s="33" t="s">
        <v>85</v>
      </c>
    </row>
    <row r="908" spans="1:104" x14ac:dyDescent="0.25">
      <c r="A908">
        <v>907</v>
      </c>
      <c r="B908">
        <v>62</v>
      </c>
      <c r="C908" s="24" t="s">
        <v>3951</v>
      </c>
      <c r="D908" s="12">
        <v>4.0449999999999999</v>
      </c>
      <c r="E908" s="13">
        <v>0.59989999999999999</v>
      </c>
      <c r="F908" s="7">
        <f t="shared" si="153"/>
        <v>6.7427904650775128</v>
      </c>
      <c r="G908" s="7">
        <f t="shared" si="155"/>
        <v>3.4451000000000001</v>
      </c>
      <c r="H908" s="15">
        <f t="shared" si="156"/>
        <v>4.6448999999999998</v>
      </c>
      <c r="I908" s="11">
        <f>IFERROR(F908/SQRT(F908^2+U908), "X")</f>
        <v>0.25660715362909847</v>
      </c>
      <c r="J908" s="32">
        <f>IFERROR(SQRT((1-I908^2)/U908), "X")</f>
        <v>3.8056521993101652E-2</v>
      </c>
      <c r="K908" s="32">
        <f t="shared" si="157"/>
        <v>26.276704954311533</v>
      </c>
      <c r="L908" s="8">
        <v>0</v>
      </c>
      <c r="M908" s="9">
        <v>1</v>
      </c>
      <c r="N908" s="8">
        <v>0</v>
      </c>
      <c r="O908" s="9">
        <v>0</v>
      </c>
      <c r="P908" s="9">
        <v>0</v>
      </c>
      <c r="Q908" s="9">
        <v>1</v>
      </c>
      <c r="R908" s="9">
        <v>0</v>
      </c>
      <c r="S908" s="8">
        <v>648</v>
      </c>
      <c r="T908" s="9">
        <v>2</v>
      </c>
      <c r="U908" s="9">
        <f t="shared" si="158"/>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54"/>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39</v>
      </c>
      <c r="CZ908" s="33" t="s">
        <v>85</v>
      </c>
    </row>
    <row r="909" spans="1:104" x14ac:dyDescent="0.25">
      <c r="A909">
        <v>908</v>
      </c>
      <c r="B909">
        <v>62</v>
      </c>
      <c r="C909" s="24" t="s">
        <v>3951</v>
      </c>
      <c r="D909" s="12">
        <v>4.8689999999999998</v>
      </c>
      <c r="E909" s="13">
        <v>0.22600000000000001</v>
      </c>
      <c r="F909" s="7">
        <f t="shared" ref="F909:F917" si="159">D909/E909</f>
        <v>21.544247787610619</v>
      </c>
      <c r="G909" s="7">
        <f t="shared" si="155"/>
        <v>4.6429999999999998</v>
      </c>
      <c r="H909" s="15">
        <f t="shared" si="156"/>
        <v>5.0949999999999998</v>
      </c>
      <c r="I909" s="11">
        <f>IFERROR(F909/SQRT(F909^2+U909), "X")</f>
        <v>0.39471607531309572</v>
      </c>
      <c r="J909" s="32">
        <f>IFERROR(SQRT((1-I909^2)/U909), "X")</f>
        <v>1.8321181561051475E-2</v>
      </c>
      <c r="K909" s="32">
        <f t="shared" si="157"/>
        <v>54.581632558342967</v>
      </c>
      <c r="L909" s="8">
        <v>0</v>
      </c>
      <c r="M909" s="9">
        <v>1</v>
      </c>
      <c r="N909" s="8">
        <v>0</v>
      </c>
      <c r="O909" s="9">
        <v>0</v>
      </c>
      <c r="P909" s="9">
        <v>0</v>
      </c>
      <c r="Q909" s="9">
        <v>1</v>
      </c>
      <c r="R909" s="9">
        <v>0</v>
      </c>
      <c r="S909" s="8">
        <v>2518</v>
      </c>
      <c r="T909" s="9">
        <v>2</v>
      </c>
      <c r="U909" s="9">
        <f t="shared" si="158"/>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54"/>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39</v>
      </c>
      <c r="CZ909" s="33" t="s">
        <v>85</v>
      </c>
    </row>
    <row r="910" spans="1:104" x14ac:dyDescent="0.25">
      <c r="A910">
        <v>909</v>
      </c>
      <c r="B910">
        <v>62</v>
      </c>
      <c r="C910" s="24" t="s">
        <v>3951</v>
      </c>
      <c r="D910" s="12">
        <v>2.4340000000000002</v>
      </c>
      <c r="E910" s="13">
        <v>0.91990000000000005</v>
      </c>
      <c r="F910" s="7">
        <f t="shared" si="159"/>
        <v>2.6459397760626153</v>
      </c>
      <c r="G910" s="7">
        <f t="shared" si="155"/>
        <v>1.5141</v>
      </c>
      <c r="H910" s="15">
        <f t="shared" si="156"/>
        <v>3.3539000000000003</v>
      </c>
      <c r="I910" s="11">
        <f>IFERROR(F910/SQRT(F910^2+U910), "X")</f>
        <v>0.12745028691767002</v>
      </c>
      <c r="J910" s="32">
        <f>IFERROR(SQRT((1-I910^2)/U910), "X")</f>
        <v>4.8168249357257456E-2</v>
      </c>
      <c r="K910" s="32">
        <f t="shared" si="157"/>
        <v>20.760563511103214</v>
      </c>
      <c r="L910" s="8">
        <v>0</v>
      </c>
      <c r="M910" s="9">
        <v>1</v>
      </c>
      <c r="N910" s="8">
        <v>0</v>
      </c>
      <c r="O910" s="9">
        <v>0</v>
      </c>
      <c r="P910" s="9">
        <v>0</v>
      </c>
      <c r="Q910" s="9">
        <v>1</v>
      </c>
      <c r="R910" s="9">
        <v>0</v>
      </c>
      <c r="S910" s="8">
        <v>426</v>
      </c>
      <c r="T910" s="9">
        <v>1</v>
      </c>
      <c r="U910" s="9">
        <f t="shared" si="158"/>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54"/>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39</v>
      </c>
      <c r="CZ910" s="33" t="s">
        <v>85</v>
      </c>
    </row>
    <row r="911" spans="1:104" x14ac:dyDescent="0.25">
      <c r="A911">
        <v>910</v>
      </c>
      <c r="B911">
        <v>62</v>
      </c>
      <c r="C911" s="24" t="s">
        <v>3951</v>
      </c>
      <c r="D911" s="12">
        <v>1.5780000000000001</v>
      </c>
      <c r="E911" s="13">
        <v>0.74250000000000005</v>
      </c>
      <c r="F911" s="7">
        <f t="shared" si="159"/>
        <v>2.1252525252525252</v>
      </c>
      <c r="G911" s="7">
        <f t="shared" si="155"/>
        <v>0.83550000000000002</v>
      </c>
      <c r="H911" s="15">
        <f t="shared" si="156"/>
        <v>2.3205</v>
      </c>
      <c r="I911" s="11">
        <f>IFERROR(F911/SQRT(F911^2+U911), "X")</f>
        <v>9.8395886809123978E-2</v>
      </c>
      <c r="J911" s="32">
        <f>IFERROR(SQRT((1-I911^2)/U911), "X")</f>
        <v>4.6298444838893886E-2</v>
      </c>
      <c r="K911" s="32">
        <f t="shared" si="157"/>
        <v>21.598997622484525</v>
      </c>
      <c r="L911" s="8">
        <v>0</v>
      </c>
      <c r="M911" s="9">
        <v>1</v>
      </c>
      <c r="N911" s="8">
        <v>0</v>
      </c>
      <c r="O911" s="9">
        <v>0</v>
      </c>
      <c r="P911" s="9">
        <v>0</v>
      </c>
      <c r="Q911" s="9">
        <v>1</v>
      </c>
      <c r="R911" s="9">
        <v>0</v>
      </c>
      <c r="S911" s="8">
        <v>464</v>
      </c>
      <c r="T911" s="9">
        <v>1</v>
      </c>
      <c r="U911" s="9">
        <f t="shared" si="158"/>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54"/>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39</v>
      </c>
      <c r="CZ911" s="33" t="s">
        <v>85</v>
      </c>
    </row>
    <row r="912" spans="1:104" x14ac:dyDescent="0.25">
      <c r="A912">
        <v>911</v>
      </c>
      <c r="B912">
        <v>62</v>
      </c>
      <c r="C912" s="24" t="s">
        <v>3951</v>
      </c>
      <c r="D912" s="12">
        <v>1.8879999999999999</v>
      </c>
      <c r="E912" s="13">
        <v>1.0250999999999999</v>
      </c>
      <c r="F912" s="7">
        <f t="shared" si="159"/>
        <v>1.8417715344844405</v>
      </c>
      <c r="G912" s="7">
        <f t="shared" si="155"/>
        <v>0.8629</v>
      </c>
      <c r="H912" s="15">
        <f t="shared" si="156"/>
        <v>2.9131</v>
      </c>
      <c r="I912" s="11">
        <f>IFERROR(F912/SQRT(F912^2+U912), "X")</f>
        <v>9.6748977134979888E-2</v>
      </c>
      <c r="J912" s="32">
        <f>IFERROR(SQRT((1-I912^2)/U912), "X")</f>
        <v>5.2530390074718158E-2</v>
      </c>
      <c r="K912" s="32">
        <f t="shared" si="157"/>
        <v>19.03659954890151</v>
      </c>
      <c r="L912" s="8">
        <v>0</v>
      </c>
      <c r="M912" s="9">
        <v>1</v>
      </c>
      <c r="N912" s="8">
        <v>0</v>
      </c>
      <c r="O912" s="9">
        <v>0</v>
      </c>
      <c r="P912" s="9">
        <v>0</v>
      </c>
      <c r="Q912" s="9">
        <v>1</v>
      </c>
      <c r="R912" s="9">
        <v>0</v>
      </c>
      <c r="S912" s="8">
        <v>361</v>
      </c>
      <c r="T912" s="9">
        <v>1</v>
      </c>
      <c r="U912" s="9">
        <f t="shared" si="158"/>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54"/>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39</v>
      </c>
      <c r="CZ912" s="33" t="s">
        <v>85</v>
      </c>
    </row>
    <row r="913" spans="1:104" x14ac:dyDescent="0.25">
      <c r="A913">
        <v>912</v>
      </c>
      <c r="B913">
        <v>62</v>
      </c>
      <c r="C913" s="24" t="s">
        <v>3951</v>
      </c>
      <c r="D913" s="12">
        <v>3.4140000000000001</v>
      </c>
      <c r="E913" s="13">
        <v>0.57210000000000005</v>
      </c>
      <c r="F913" s="7">
        <f t="shared" si="159"/>
        <v>5.9674882013633974</v>
      </c>
      <c r="G913" s="7">
        <f t="shared" si="155"/>
        <v>2.8418999999999999</v>
      </c>
      <c r="H913" s="15">
        <f t="shared" si="156"/>
        <v>3.9861000000000004</v>
      </c>
      <c r="I913" s="11">
        <f>IFERROR(F913/SQRT(F913^2+U913), "X")</f>
        <v>0.16649675172905307</v>
      </c>
      <c r="J913" s="32">
        <f>IFERROR(SQRT((1-I913^2)/U913), "X")</f>
        <v>2.7900641963734995E-2</v>
      </c>
      <c r="K913" s="32">
        <f t="shared" si="157"/>
        <v>35.841469214213461</v>
      </c>
      <c r="L913" s="8">
        <v>0</v>
      </c>
      <c r="M913" s="9">
        <v>1</v>
      </c>
      <c r="N913" s="8">
        <v>0</v>
      </c>
      <c r="O913" s="9">
        <v>0</v>
      </c>
      <c r="P913" s="9">
        <v>0</v>
      </c>
      <c r="Q913" s="9">
        <v>1</v>
      </c>
      <c r="R913" s="9">
        <v>0</v>
      </c>
      <c r="S913" s="8">
        <v>1251</v>
      </c>
      <c r="T913" s="9">
        <v>1</v>
      </c>
      <c r="U913" s="9">
        <f t="shared" si="158"/>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54"/>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39</v>
      </c>
      <c r="CZ913" s="33" t="s">
        <v>85</v>
      </c>
    </row>
    <row r="914" spans="1:104" x14ac:dyDescent="0.25">
      <c r="A914">
        <v>913</v>
      </c>
      <c r="B914">
        <v>62</v>
      </c>
      <c r="C914" s="24" t="s">
        <v>3951</v>
      </c>
      <c r="D914" s="12">
        <v>3.411</v>
      </c>
      <c r="E914" s="13">
        <v>0.93610000000000004</v>
      </c>
      <c r="F914" s="7">
        <f t="shared" si="159"/>
        <v>3.6438414699284265</v>
      </c>
      <c r="G914" s="7">
        <f t="shared" si="155"/>
        <v>2.4748999999999999</v>
      </c>
      <c r="H914" s="15">
        <f t="shared" si="156"/>
        <v>4.3471000000000002</v>
      </c>
      <c r="I914" s="11">
        <f>IFERROR(F914/SQRT(F914^2+U914), "X")</f>
        <v>0.17287503261517501</v>
      </c>
      <c r="J914" s="32">
        <f>IFERROR(SQRT((1-I914^2)/U914), "X")</f>
        <v>4.7443071835551257E-2</v>
      </c>
      <c r="K914" s="32">
        <f t="shared" si="157"/>
        <v>21.077893174080991</v>
      </c>
      <c r="L914" s="8">
        <v>0</v>
      </c>
      <c r="M914" s="9">
        <v>1</v>
      </c>
      <c r="N914" s="8">
        <v>0</v>
      </c>
      <c r="O914" s="9">
        <v>0</v>
      </c>
      <c r="P914" s="9">
        <v>0</v>
      </c>
      <c r="Q914" s="9">
        <v>1</v>
      </c>
      <c r="R914" s="9">
        <v>0</v>
      </c>
      <c r="S914" s="8">
        <v>433</v>
      </c>
      <c r="T914" s="9">
        <v>1</v>
      </c>
      <c r="U914" s="9">
        <f t="shared" si="158"/>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54"/>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39</v>
      </c>
      <c r="CZ914" s="33" t="s">
        <v>85</v>
      </c>
    </row>
    <row r="915" spans="1:104" x14ac:dyDescent="0.25">
      <c r="A915">
        <v>914</v>
      </c>
      <c r="B915">
        <v>62</v>
      </c>
      <c r="C915" s="24" t="s">
        <v>3951</v>
      </c>
      <c r="D915" s="12">
        <v>2.8820000000000001</v>
      </c>
      <c r="E915" s="13">
        <v>0.874</v>
      </c>
      <c r="F915" s="7">
        <f t="shared" si="159"/>
        <v>3.2974828375286043</v>
      </c>
      <c r="G915" s="7">
        <f t="shared" si="155"/>
        <v>2.008</v>
      </c>
      <c r="H915" s="15">
        <f t="shared" si="156"/>
        <v>3.7560000000000002</v>
      </c>
      <c r="I915" s="11">
        <f>IFERROR(F915/SQRT(F915^2+U915), "X")</f>
        <v>0.14944263724342779</v>
      </c>
      <c r="J915" s="32">
        <f>IFERROR(SQRT((1-I915^2)/U915), "X")</f>
        <v>4.5320216846202598E-2</v>
      </c>
      <c r="K915" s="32">
        <f t="shared" si="157"/>
        <v>22.065207750297656</v>
      </c>
      <c r="L915" s="8">
        <v>0</v>
      </c>
      <c r="M915" s="9">
        <v>1</v>
      </c>
      <c r="N915" s="8">
        <v>0</v>
      </c>
      <c r="O915" s="9">
        <v>0</v>
      </c>
      <c r="P915" s="9">
        <v>0</v>
      </c>
      <c r="Q915" s="9">
        <v>1</v>
      </c>
      <c r="R915" s="9">
        <v>0</v>
      </c>
      <c r="S915" s="8">
        <v>478</v>
      </c>
      <c r="T915" s="9">
        <v>1</v>
      </c>
      <c r="U915" s="9">
        <f t="shared" si="158"/>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54"/>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39</v>
      </c>
      <c r="CZ915" s="33" t="s">
        <v>85</v>
      </c>
    </row>
    <row r="916" spans="1:104" x14ac:dyDescent="0.25">
      <c r="A916">
        <v>915</v>
      </c>
      <c r="B916">
        <v>62</v>
      </c>
      <c r="C916" s="24" t="s">
        <v>3951</v>
      </c>
      <c r="D916" s="12">
        <v>1.294</v>
      </c>
      <c r="E916" s="13">
        <v>1.0887</v>
      </c>
      <c r="F916" s="7">
        <f t="shared" si="159"/>
        <v>1.1885735280609901</v>
      </c>
      <c r="G916" s="7">
        <f t="shared" si="155"/>
        <v>0.20530000000000004</v>
      </c>
      <c r="H916" s="15">
        <f t="shared" si="156"/>
        <v>2.3826999999999998</v>
      </c>
      <c r="I916" s="11">
        <f>IFERROR(F916/SQRT(F916^2+U916), "X")</f>
        <v>6.6297100065110984E-2</v>
      </c>
      <c r="J916" s="32">
        <f>IFERROR(SQRT((1-I916^2)/U916), "X")</f>
        <v>5.5778711623559747E-2</v>
      </c>
      <c r="K916" s="32">
        <f t="shared" si="157"/>
        <v>17.927986697663723</v>
      </c>
      <c r="L916" s="8">
        <v>0</v>
      </c>
      <c r="M916" s="9">
        <v>1</v>
      </c>
      <c r="N916" s="8">
        <v>0</v>
      </c>
      <c r="O916" s="9">
        <v>0</v>
      </c>
      <c r="P916" s="9">
        <v>0</v>
      </c>
      <c r="Q916" s="9">
        <v>1</v>
      </c>
      <c r="R916" s="9">
        <v>0</v>
      </c>
      <c r="S916" s="8">
        <v>322</v>
      </c>
      <c r="T916" s="9">
        <v>1</v>
      </c>
      <c r="U916" s="9">
        <f t="shared" si="158"/>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54"/>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39</v>
      </c>
      <c r="CZ916" s="33" t="s">
        <v>85</v>
      </c>
    </row>
    <row r="917" spans="1:104" x14ac:dyDescent="0.25">
      <c r="A917">
        <v>916</v>
      </c>
      <c r="B917">
        <v>62</v>
      </c>
      <c r="C917" s="24" t="s">
        <v>3951</v>
      </c>
      <c r="D917" s="12">
        <v>3.5739999999999998</v>
      </c>
      <c r="E917" s="13">
        <v>0.59570000000000001</v>
      </c>
      <c r="F917" s="7">
        <f t="shared" si="159"/>
        <v>5.9996642605338257</v>
      </c>
      <c r="G917" s="7">
        <f t="shared" si="155"/>
        <v>2.9782999999999999</v>
      </c>
      <c r="H917" s="15">
        <f t="shared" si="156"/>
        <v>4.1696999999999997</v>
      </c>
      <c r="I917" s="11">
        <f>IFERROR(F917/SQRT(F917^2+U917), "X")</f>
        <v>0.16855410392402168</v>
      </c>
      <c r="J917" s="32">
        <f>IFERROR(SQRT((1-I917^2)/U917), "X")</f>
        <v>2.8093922693771603E-2</v>
      </c>
      <c r="K917" s="32">
        <f t="shared" si="157"/>
        <v>35.594886869312099</v>
      </c>
      <c r="L917" s="8">
        <v>0</v>
      </c>
      <c r="M917" s="9">
        <v>1</v>
      </c>
      <c r="N917" s="8">
        <v>0</v>
      </c>
      <c r="O917" s="9">
        <v>0</v>
      </c>
      <c r="P917" s="9">
        <v>0</v>
      </c>
      <c r="Q917" s="9">
        <v>1</v>
      </c>
      <c r="R917" s="9">
        <v>0</v>
      </c>
      <c r="S917" s="8">
        <v>1233</v>
      </c>
      <c r="T917" s="9">
        <v>1</v>
      </c>
      <c r="U917" s="9">
        <f t="shared" si="158"/>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54"/>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39</v>
      </c>
      <c r="CZ917" s="33" t="s">
        <v>85</v>
      </c>
    </row>
    <row r="918" spans="1:104" x14ac:dyDescent="0.25">
      <c r="A918">
        <v>917</v>
      </c>
      <c r="B918">
        <v>63</v>
      </c>
      <c r="C918" s="24" t="s">
        <v>3961</v>
      </c>
      <c r="D918" s="12">
        <v>8.06</v>
      </c>
      <c r="E918" s="13">
        <f t="shared" ref="E918:E937" si="160">D918/F918</f>
        <v>0.51070840197693579</v>
      </c>
      <c r="F918" s="7">
        <v>15.782</v>
      </c>
      <c r="G918" s="7">
        <f t="shared" si="155"/>
        <v>7.549291598023065</v>
      </c>
      <c r="H918" s="15">
        <f t="shared" si="156"/>
        <v>8.5707084019769368</v>
      </c>
      <c r="I918" s="11">
        <f>IFERROR(F918/SQRT(F918^2+U918), "X")</f>
        <v>0.36291762619196694</v>
      </c>
      <c r="J918" s="32">
        <f>IFERROR(SQRT((1-I918^2)/U918), "X")</f>
        <v>2.29956676081591E-2</v>
      </c>
      <c r="K918" s="32">
        <f t="shared" si="157"/>
        <v>43.486452189158868</v>
      </c>
      <c r="L918" s="8">
        <v>1</v>
      </c>
      <c r="M918" s="9">
        <v>0</v>
      </c>
      <c r="N918" s="8">
        <v>0</v>
      </c>
      <c r="O918" s="9">
        <v>0</v>
      </c>
      <c r="P918" s="9">
        <v>1</v>
      </c>
      <c r="Q918" s="9">
        <v>0</v>
      </c>
      <c r="R918" s="9">
        <v>0</v>
      </c>
      <c r="S918" s="8">
        <v>1650</v>
      </c>
      <c r="T918" s="9">
        <v>7</v>
      </c>
      <c r="U918" s="9">
        <f t="shared" si="158"/>
        <v>1642</v>
      </c>
      <c r="V918" s="9">
        <f>COUNTIF(B:B,B918)</f>
        <v>8</v>
      </c>
      <c r="W918" s="7">
        <v>11.5358</v>
      </c>
      <c r="X918" s="7">
        <f>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161">(1-$AM918-$AN918)/2</f>
        <v>2.4850000000000011E-2</v>
      </c>
      <c r="AL918" s="32">
        <f t="shared" si="161"/>
        <v>2.4850000000000011E-2</v>
      </c>
      <c r="AM918" s="42">
        <v>0.68359999999999999</v>
      </c>
      <c r="AN918" s="42">
        <v>0.26669999999999999</v>
      </c>
      <c r="AO918" s="41">
        <v>1</v>
      </c>
      <c r="AP918" s="17">
        <v>0</v>
      </c>
      <c r="AQ918">
        <v>1</v>
      </c>
      <c r="AR918" s="39">
        <f t="shared" si="154"/>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30</v>
      </c>
      <c r="CZ918" s="33" t="s">
        <v>85</v>
      </c>
    </row>
    <row r="919" spans="1:104" x14ac:dyDescent="0.25">
      <c r="A919">
        <v>918</v>
      </c>
      <c r="B919">
        <v>63</v>
      </c>
      <c r="C919" s="24" t="s">
        <v>3961</v>
      </c>
      <c r="D919" s="12">
        <v>7.67</v>
      </c>
      <c r="E919" s="13">
        <f t="shared" si="160"/>
        <v>0.68129935423125099</v>
      </c>
      <c r="F919" s="7">
        <v>11.257899999999999</v>
      </c>
      <c r="G919" s="7">
        <f t="shared" si="155"/>
        <v>6.9887006457687493</v>
      </c>
      <c r="H919" s="15">
        <f t="shared" si="156"/>
        <v>8.3512993542312515</v>
      </c>
      <c r="I919" s="11">
        <f>IFERROR(F919/SQRT(F919^2+U919), "X")</f>
        <v>0.31544012755508893</v>
      </c>
      <c r="J919" s="32">
        <f>IFERROR(SQRT((1-I919^2)/U919), "X")</f>
        <v>2.8019446571304504E-2</v>
      </c>
      <c r="K919" s="32">
        <f t="shared" si="157"/>
        <v>35.6894986292887</v>
      </c>
      <c r="L919" s="8">
        <v>1</v>
      </c>
      <c r="M919" s="9">
        <v>0</v>
      </c>
      <c r="N919" s="8">
        <v>0</v>
      </c>
      <c r="O919" s="9">
        <v>0</v>
      </c>
      <c r="P919" s="9">
        <v>1</v>
      </c>
      <c r="Q919" s="9">
        <v>0</v>
      </c>
      <c r="R919" s="9">
        <v>0</v>
      </c>
      <c r="S919" s="8">
        <v>1155</v>
      </c>
      <c r="T919" s="9">
        <v>7</v>
      </c>
      <c r="U919" s="9">
        <f t="shared" si="158"/>
        <v>1147</v>
      </c>
      <c r="V919" s="9">
        <f>COUNTIF(B:B,B919)</f>
        <v>8</v>
      </c>
      <c r="W919" s="7">
        <v>12.167999999999999</v>
      </c>
      <c r="X919" s="7">
        <f>BL919-W919-6</f>
        <v>19.716000000000001</v>
      </c>
      <c r="Y919" s="9">
        <v>1</v>
      </c>
      <c r="Z919" s="9">
        <v>0</v>
      </c>
      <c r="AA919" s="9">
        <v>1</v>
      </c>
      <c r="AB919" s="9">
        <v>0</v>
      </c>
      <c r="AC919" s="9">
        <v>0</v>
      </c>
      <c r="AD919" s="29">
        <v>0</v>
      </c>
      <c r="AE919" s="9">
        <v>1</v>
      </c>
      <c r="AF919" s="9">
        <v>0</v>
      </c>
      <c r="AG919" s="29">
        <v>0</v>
      </c>
      <c r="AH919" s="9">
        <v>1</v>
      </c>
      <c r="AI919" s="29">
        <v>0</v>
      </c>
      <c r="AJ919" s="20">
        <v>2005</v>
      </c>
      <c r="AK919" s="32">
        <f t="shared" si="161"/>
        <v>2.4600000000000011E-2</v>
      </c>
      <c r="AL919" s="32">
        <f t="shared" si="161"/>
        <v>2.4600000000000011E-2</v>
      </c>
      <c r="AM919" s="32">
        <v>0.60699999999999998</v>
      </c>
      <c r="AN919" s="42">
        <v>0.34379999999999999</v>
      </c>
      <c r="AO919" s="41">
        <v>1</v>
      </c>
      <c r="AP919" s="17">
        <v>0</v>
      </c>
      <c r="AQ919">
        <v>0</v>
      </c>
      <c r="AR919" s="39">
        <f t="shared" si="154"/>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30</v>
      </c>
      <c r="CZ919" s="33" t="s">
        <v>85</v>
      </c>
    </row>
    <row r="920" spans="1:104" x14ac:dyDescent="0.25">
      <c r="A920">
        <v>919</v>
      </c>
      <c r="B920">
        <v>63</v>
      </c>
      <c r="C920" s="24" t="s">
        <v>3961</v>
      </c>
      <c r="D920" s="12">
        <v>8.02</v>
      </c>
      <c r="E920" s="13">
        <f t="shared" si="160"/>
        <v>0.53368823822991185</v>
      </c>
      <c r="F920" s="7">
        <v>15.0275</v>
      </c>
      <c r="G920" s="7">
        <f t="shared" si="155"/>
        <v>7.4863117617700876</v>
      </c>
      <c r="H920" s="15">
        <f t="shared" si="156"/>
        <v>8.5536882382299115</v>
      </c>
      <c r="I920" s="11">
        <f>IFERROR(F920/SQRT(F920^2+U920), "X")</f>
        <v>0.36796914057596747</v>
      </c>
      <c r="J920" s="32">
        <f>IFERROR(SQRT((1-I920^2)/U920), "X")</f>
        <v>2.4486384333785891E-2</v>
      </c>
      <c r="K920" s="32">
        <f t="shared" si="157"/>
        <v>40.839022469324604</v>
      </c>
      <c r="L920" s="8">
        <v>1</v>
      </c>
      <c r="M920" s="9">
        <v>0</v>
      </c>
      <c r="N920" s="8">
        <v>0</v>
      </c>
      <c r="O920" s="9">
        <v>0</v>
      </c>
      <c r="P920" s="9">
        <v>1</v>
      </c>
      <c r="Q920" s="9">
        <v>0</v>
      </c>
      <c r="R920" s="9">
        <v>0</v>
      </c>
      <c r="S920" s="8">
        <v>1450</v>
      </c>
      <c r="T920" s="9">
        <v>7</v>
      </c>
      <c r="U920" s="9">
        <f t="shared" si="158"/>
        <v>1442</v>
      </c>
      <c r="V920" s="9">
        <f>COUNTIF(B:B,B920)</f>
        <v>8</v>
      </c>
      <c r="W920" s="7">
        <v>11.4421</v>
      </c>
      <c r="X920" s="7">
        <f>BL920-W920-6</f>
        <v>26.0227</v>
      </c>
      <c r="Y920" s="9">
        <v>1</v>
      </c>
      <c r="Z920" s="9">
        <v>0</v>
      </c>
      <c r="AA920" s="9">
        <v>1</v>
      </c>
      <c r="AB920" s="9">
        <v>0</v>
      </c>
      <c r="AC920" s="9">
        <v>0</v>
      </c>
      <c r="AD920" s="29">
        <v>0</v>
      </c>
      <c r="AE920" s="9">
        <v>1</v>
      </c>
      <c r="AF920" s="9">
        <v>0</v>
      </c>
      <c r="AG920" s="29">
        <v>0</v>
      </c>
      <c r="AH920" s="9">
        <v>1</v>
      </c>
      <c r="AI920" s="29">
        <v>0</v>
      </c>
      <c r="AJ920" s="20">
        <v>2005</v>
      </c>
      <c r="AK920" s="32">
        <f t="shared" si="161"/>
        <v>2.4850000000000011E-2</v>
      </c>
      <c r="AL920" s="32">
        <f t="shared" si="161"/>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30</v>
      </c>
      <c r="CZ920" s="33" t="s">
        <v>85</v>
      </c>
    </row>
    <row r="921" spans="1:104" x14ac:dyDescent="0.25">
      <c r="A921">
        <v>920</v>
      </c>
      <c r="B921">
        <v>63</v>
      </c>
      <c r="C921" s="24" t="s">
        <v>3961</v>
      </c>
      <c r="D921" s="12">
        <v>12.61</v>
      </c>
      <c r="E921" s="13">
        <f t="shared" si="160"/>
        <v>1.0845912355395002</v>
      </c>
      <c r="F921" s="7">
        <v>11.6265</v>
      </c>
      <c r="G921" s="7">
        <f t="shared" si="155"/>
        <v>11.525408764460499</v>
      </c>
      <c r="H921" s="15">
        <f t="shared" si="156"/>
        <v>13.6945912355395</v>
      </c>
      <c r="I921" s="11">
        <f>IFERROR(F921/SQRT(F921^2+U921), "X")</f>
        <v>0.2927581435944297</v>
      </c>
      <c r="J921" s="32">
        <f>IFERROR(SQRT((1-I921^2)/U921), "X")</f>
        <v>2.5180247159027197E-2</v>
      </c>
      <c r="K921" s="32">
        <f t="shared" si="157"/>
        <v>39.713668959817852</v>
      </c>
      <c r="L921" s="8">
        <v>1</v>
      </c>
      <c r="M921" s="9">
        <v>0</v>
      </c>
      <c r="N921" s="8">
        <v>0</v>
      </c>
      <c r="O921" s="9">
        <v>0</v>
      </c>
      <c r="P921" s="9">
        <v>1</v>
      </c>
      <c r="Q921" s="9">
        <v>0</v>
      </c>
      <c r="R921" s="9">
        <v>0</v>
      </c>
      <c r="S921" s="8">
        <v>1450</v>
      </c>
      <c r="T921" s="9">
        <v>7</v>
      </c>
      <c r="U921" s="9">
        <f t="shared" si="158"/>
        <v>1442</v>
      </c>
      <c r="V921" s="9">
        <f>COUNTIF(B:B,B921)</f>
        <v>8</v>
      </c>
      <c r="W921" s="7">
        <v>11.4421</v>
      </c>
      <c r="X921" s="7">
        <f>BL921-W921-6</f>
        <v>26.0227</v>
      </c>
      <c r="Y921" s="9">
        <v>1</v>
      </c>
      <c r="Z921" s="9">
        <v>0</v>
      </c>
      <c r="AA921" s="9">
        <v>1</v>
      </c>
      <c r="AB921" s="9">
        <v>0</v>
      </c>
      <c r="AC921" s="9">
        <v>0</v>
      </c>
      <c r="AD921" s="29">
        <v>0</v>
      </c>
      <c r="AE921" s="9">
        <v>1</v>
      </c>
      <c r="AF921" s="9">
        <v>0</v>
      </c>
      <c r="AG921" s="29">
        <v>0</v>
      </c>
      <c r="AH921" s="9">
        <v>1</v>
      </c>
      <c r="AI921" s="29">
        <v>0</v>
      </c>
      <c r="AJ921" s="20">
        <v>2005</v>
      </c>
      <c r="AK921" s="32">
        <f t="shared" si="161"/>
        <v>2.4850000000000011E-2</v>
      </c>
      <c r="AL921" s="32">
        <f t="shared" si="161"/>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30</v>
      </c>
      <c r="CZ921" s="33" t="s">
        <v>85</v>
      </c>
    </row>
    <row r="922" spans="1:104" x14ac:dyDescent="0.25">
      <c r="A922">
        <v>921</v>
      </c>
      <c r="B922">
        <v>63</v>
      </c>
      <c r="C922" s="24" t="s">
        <v>3961</v>
      </c>
      <c r="D922" s="12">
        <v>7.89</v>
      </c>
      <c r="E922" s="13">
        <f t="shared" si="160"/>
        <v>0.7504708277055947</v>
      </c>
      <c r="F922" s="7">
        <v>10.513400000000001</v>
      </c>
      <c r="G922" s="7">
        <f t="shared" si="155"/>
        <v>7.139529172294405</v>
      </c>
      <c r="H922" s="15">
        <f t="shared" si="156"/>
        <v>8.6404708277055953</v>
      </c>
      <c r="I922" s="11">
        <f>IFERROR(F922/SQRT(F922^2+U922), "X")</f>
        <v>0.31449466745904769</v>
      </c>
      <c r="J922" s="32">
        <f>IFERROR(SQRT((1-I922^2)/U922), "X")</f>
        <v>2.9913697515461E-2</v>
      </c>
      <c r="K922" s="32">
        <f t="shared" si="157"/>
        <v>33.429501634933175</v>
      </c>
      <c r="L922" s="8">
        <v>1</v>
      </c>
      <c r="M922" s="9">
        <v>0</v>
      </c>
      <c r="N922" s="8">
        <v>0</v>
      </c>
      <c r="O922" s="9">
        <v>0</v>
      </c>
      <c r="P922" s="9">
        <v>1</v>
      </c>
      <c r="Q922" s="9">
        <v>0</v>
      </c>
      <c r="R922" s="9">
        <v>0</v>
      </c>
      <c r="S922" s="8">
        <v>1015</v>
      </c>
      <c r="T922" s="9">
        <v>7</v>
      </c>
      <c r="U922" s="9">
        <f t="shared" si="158"/>
        <v>1007</v>
      </c>
      <c r="V922" s="9">
        <f>COUNTIF(B:B,B922)</f>
        <v>8</v>
      </c>
      <c r="W922" s="7">
        <v>12.0837</v>
      </c>
      <c r="X922" s="7">
        <f>BL922-W922-6</f>
        <v>21.452300000000001</v>
      </c>
      <c r="Y922" s="9">
        <v>1</v>
      </c>
      <c r="Z922" s="9">
        <v>0</v>
      </c>
      <c r="AA922" s="9">
        <v>1</v>
      </c>
      <c r="AB922" s="9">
        <v>0</v>
      </c>
      <c r="AC922" s="9">
        <v>0</v>
      </c>
      <c r="AD922" s="29">
        <v>0</v>
      </c>
      <c r="AE922" s="9">
        <v>1</v>
      </c>
      <c r="AF922" s="9">
        <v>0</v>
      </c>
      <c r="AG922" s="29">
        <v>0</v>
      </c>
      <c r="AH922" s="9">
        <v>1</v>
      </c>
      <c r="AI922" s="29">
        <v>0</v>
      </c>
      <c r="AJ922" s="20">
        <v>2005</v>
      </c>
      <c r="AK922" s="32">
        <f t="shared" si="161"/>
        <v>2.4600000000000011E-2</v>
      </c>
      <c r="AL922" s="32">
        <f t="shared" si="161"/>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30</v>
      </c>
      <c r="CZ922" s="33" t="s">
        <v>85</v>
      </c>
    </row>
    <row r="923" spans="1:104" x14ac:dyDescent="0.25">
      <c r="A923">
        <v>922</v>
      </c>
      <c r="B923">
        <v>63</v>
      </c>
      <c r="C923" s="24" t="s">
        <v>3961</v>
      </c>
      <c r="D923" s="12">
        <v>14.47</v>
      </c>
      <c r="E923" s="13">
        <f t="shared" si="160"/>
        <v>1.7882742597261359</v>
      </c>
      <c r="F923" s="7">
        <v>8.0915999999999997</v>
      </c>
      <c r="G923" s="7">
        <f t="shared" si="155"/>
        <v>12.681725740273865</v>
      </c>
      <c r="H923" s="15">
        <f t="shared" si="156"/>
        <v>16.258274259726136</v>
      </c>
      <c r="I923" s="11">
        <f>IFERROR(F923/SQRT(F923^2+U923), "X")</f>
        <v>0.24708195071908545</v>
      </c>
      <c r="J923" s="32">
        <f>IFERROR(SQRT((1-I923^2)/U923), "X")</f>
        <v>3.0535611092872294E-2</v>
      </c>
      <c r="K923" s="32">
        <f t="shared" si="157"/>
        <v>32.748648682960948</v>
      </c>
      <c r="L923" s="8">
        <v>1</v>
      </c>
      <c r="M923" s="9">
        <v>0</v>
      </c>
      <c r="N923" s="8">
        <v>0</v>
      </c>
      <c r="O923" s="9">
        <v>0</v>
      </c>
      <c r="P923" s="9">
        <v>1</v>
      </c>
      <c r="Q923" s="9">
        <v>0</v>
      </c>
      <c r="R923" s="9">
        <v>0</v>
      </c>
      <c r="S923" s="8">
        <v>1015</v>
      </c>
      <c r="T923" s="9">
        <v>7</v>
      </c>
      <c r="U923" s="9">
        <f t="shared" si="158"/>
        <v>1007</v>
      </c>
      <c r="V923" s="9">
        <f>COUNTIF(B:B,B923)</f>
        <v>8</v>
      </c>
      <c r="W923" s="7">
        <v>12.0837</v>
      </c>
      <c r="X923" s="7">
        <f>BL923-W923-6</f>
        <v>21.452300000000001</v>
      </c>
      <c r="Y923" s="9">
        <v>1</v>
      </c>
      <c r="Z923" s="9">
        <v>0</v>
      </c>
      <c r="AA923" s="9">
        <v>1</v>
      </c>
      <c r="AB923" s="9">
        <v>0</v>
      </c>
      <c r="AC923" s="9">
        <v>0</v>
      </c>
      <c r="AD923" s="29">
        <v>0</v>
      </c>
      <c r="AE923" s="9">
        <v>1</v>
      </c>
      <c r="AF923" s="9">
        <v>0</v>
      </c>
      <c r="AG923" s="29">
        <v>0</v>
      </c>
      <c r="AH923" s="9">
        <v>1</v>
      </c>
      <c r="AI923" s="29">
        <v>0</v>
      </c>
      <c r="AJ923" s="20">
        <v>2005</v>
      </c>
      <c r="AK923" s="32">
        <f t="shared" si="161"/>
        <v>2.4600000000000011E-2</v>
      </c>
      <c r="AL923" s="32">
        <f t="shared" si="161"/>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30</v>
      </c>
      <c r="CZ923" s="33" t="s">
        <v>85</v>
      </c>
    </row>
    <row r="924" spans="1:104" x14ac:dyDescent="0.25">
      <c r="A924">
        <v>923</v>
      </c>
      <c r="B924">
        <v>63</v>
      </c>
      <c r="C924" s="24" t="s">
        <v>3961</v>
      </c>
      <c r="D924" s="12">
        <v>7.89</v>
      </c>
      <c r="E924" s="13">
        <f t="shared" si="160"/>
        <v>0.7504708277055947</v>
      </c>
      <c r="F924" s="7">
        <v>10.513400000000001</v>
      </c>
      <c r="G924" s="7">
        <f t="shared" si="155"/>
        <v>7.139529172294405</v>
      </c>
      <c r="H924" s="15">
        <f t="shared" si="156"/>
        <v>8.6404708277055953</v>
      </c>
      <c r="I924" s="11">
        <f>IFERROR(F924/SQRT(F924^2+U924), "X")</f>
        <v>0.31449466745904769</v>
      </c>
      <c r="J924" s="32">
        <f>IFERROR(SQRT((1-I924^2)/U924), "X")</f>
        <v>2.9913697515461E-2</v>
      </c>
      <c r="K924" s="32">
        <f t="shared" si="157"/>
        <v>33.429501634933175</v>
      </c>
      <c r="L924" s="8">
        <v>1</v>
      </c>
      <c r="M924" s="9">
        <v>0</v>
      </c>
      <c r="N924" s="8">
        <v>0</v>
      </c>
      <c r="O924" s="9">
        <v>0</v>
      </c>
      <c r="P924" s="9">
        <v>1</v>
      </c>
      <c r="Q924" s="9">
        <v>0</v>
      </c>
      <c r="R924" s="9">
        <v>0</v>
      </c>
      <c r="S924" s="8">
        <v>1015</v>
      </c>
      <c r="T924" s="9">
        <v>7</v>
      </c>
      <c r="U924" s="9">
        <f t="shared" si="158"/>
        <v>1007</v>
      </c>
      <c r="V924" s="9">
        <f>COUNTIF(B:B,B924)</f>
        <v>8</v>
      </c>
      <c r="W924" s="7">
        <v>12.0837</v>
      </c>
      <c r="X924" s="7">
        <f>BL924-W924-6</f>
        <v>21.452300000000001</v>
      </c>
      <c r="Y924" s="9">
        <v>1</v>
      </c>
      <c r="Z924" s="9">
        <v>0</v>
      </c>
      <c r="AA924" s="9">
        <v>1</v>
      </c>
      <c r="AB924" s="9">
        <v>0</v>
      </c>
      <c r="AC924" s="9">
        <v>0</v>
      </c>
      <c r="AD924" s="29">
        <v>0</v>
      </c>
      <c r="AE924" s="9">
        <v>1</v>
      </c>
      <c r="AF924" s="9">
        <v>0</v>
      </c>
      <c r="AG924" s="29">
        <v>0</v>
      </c>
      <c r="AH924" s="9">
        <v>1</v>
      </c>
      <c r="AI924" s="29">
        <v>0</v>
      </c>
      <c r="AJ924" s="20">
        <v>2005</v>
      </c>
      <c r="AK924" s="32">
        <f t="shared" si="161"/>
        <v>2.4600000000000011E-2</v>
      </c>
      <c r="AL924" s="32">
        <f t="shared" si="161"/>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30</v>
      </c>
      <c r="CZ924" s="33" t="s">
        <v>85</v>
      </c>
    </row>
    <row r="925" spans="1:104" x14ac:dyDescent="0.25">
      <c r="A925">
        <v>924</v>
      </c>
      <c r="B925">
        <v>63</v>
      </c>
      <c r="C925" s="24" t="s">
        <v>3961</v>
      </c>
      <c r="D925" s="12">
        <v>21.5</v>
      </c>
      <c r="E925" s="13">
        <f t="shared" si="160"/>
        <v>4.4340867843590166</v>
      </c>
      <c r="F925" s="7">
        <v>4.8487999999999998</v>
      </c>
      <c r="G925" s="7">
        <f t="shared" si="155"/>
        <v>17.065913215640983</v>
      </c>
      <c r="H925" s="15">
        <f t="shared" si="156"/>
        <v>25.934086784359017</v>
      </c>
      <c r="I925" s="11">
        <f>IFERROR(F925/SQRT(F925^2+U925), "X")</f>
        <v>0.15104556715258183</v>
      </c>
      <c r="J925" s="32">
        <f>IFERROR(SQRT((1-I925^2)/U925), "X")</f>
        <v>3.1151123402198864E-2</v>
      </c>
      <c r="K925" s="32">
        <f t="shared" si="157"/>
        <v>32.101571012023697</v>
      </c>
      <c r="L925" s="8">
        <v>1</v>
      </c>
      <c r="M925" s="9">
        <v>0</v>
      </c>
      <c r="N925" s="8">
        <v>0</v>
      </c>
      <c r="O925" s="9">
        <v>0</v>
      </c>
      <c r="P925" s="9">
        <v>1</v>
      </c>
      <c r="Q925" s="9">
        <v>0</v>
      </c>
      <c r="R925" s="9">
        <v>0</v>
      </c>
      <c r="S925" s="8">
        <v>1015</v>
      </c>
      <c r="T925" s="9">
        <v>7</v>
      </c>
      <c r="U925" s="9">
        <f t="shared" si="158"/>
        <v>1007</v>
      </c>
      <c r="V925" s="9">
        <f>COUNTIF(B:B,B925)</f>
        <v>8</v>
      </c>
      <c r="W925" s="7">
        <v>12.0837</v>
      </c>
      <c r="X925" s="7">
        <f>BL925-W925-6</f>
        <v>21.452300000000001</v>
      </c>
      <c r="Y925" s="9">
        <v>1</v>
      </c>
      <c r="Z925" s="9">
        <v>0</v>
      </c>
      <c r="AA925" s="9">
        <v>1</v>
      </c>
      <c r="AB925" s="9">
        <v>0</v>
      </c>
      <c r="AC925" s="9">
        <v>0</v>
      </c>
      <c r="AD925" s="29">
        <v>0</v>
      </c>
      <c r="AE925" s="9">
        <v>1</v>
      </c>
      <c r="AF925" s="9">
        <v>0</v>
      </c>
      <c r="AG925" s="29">
        <v>0</v>
      </c>
      <c r="AH925" s="9">
        <v>1</v>
      </c>
      <c r="AI925" s="29">
        <v>0</v>
      </c>
      <c r="AJ925" s="20">
        <v>2005</v>
      </c>
      <c r="AK925" s="32">
        <f t="shared" si="161"/>
        <v>2.4600000000000011E-2</v>
      </c>
      <c r="AL925" s="32">
        <f t="shared" si="161"/>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30</v>
      </c>
      <c r="CZ925" s="33" t="s">
        <v>85</v>
      </c>
    </row>
    <row r="926" spans="1:104" x14ac:dyDescent="0.25">
      <c r="A926">
        <v>925</v>
      </c>
      <c r="B926">
        <v>64</v>
      </c>
      <c r="C926" s="24" t="s">
        <v>3962</v>
      </c>
      <c r="D926" s="12">
        <v>7.3</v>
      </c>
      <c r="E926" s="13">
        <f t="shared" si="160"/>
        <v>0.74940971152859048</v>
      </c>
      <c r="F926" s="7">
        <v>9.7409999999999997</v>
      </c>
      <c r="G926" s="7">
        <f t="shared" si="155"/>
        <v>6.5505902884714091</v>
      </c>
      <c r="H926" s="15">
        <f t="shared" si="156"/>
        <v>8.0494097115285896</v>
      </c>
      <c r="I926" s="11">
        <f>IFERROR(F926/SQRT(F926^2+U926), "X")</f>
        <v>0.35152390398162275</v>
      </c>
      <c r="J926" s="32">
        <f>IFERROR(SQRT((1-I926^2)/U926), "X")</f>
        <v>3.6087044860037241E-2</v>
      </c>
      <c r="K926" s="32">
        <f t="shared" si="157"/>
        <v>27.710775539490047</v>
      </c>
      <c r="L926" s="8">
        <v>1</v>
      </c>
      <c r="M926" s="9">
        <v>0</v>
      </c>
      <c r="N926" s="8">
        <v>1</v>
      </c>
      <c r="O926" s="9">
        <v>0</v>
      </c>
      <c r="P926" s="9">
        <v>0</v>
      </c>
      <c r="Q926" s="9">
        <v>0</v>
      </c>
      <c r="R926" s="9">
        <v>0</v>
      </c>
      <c r="S926" s="8">
        <v>684</v>
      </c>
      <c r="T926" s="9">
        <v>10</v>
      </c>
      <c r="U926" s="9">
        <f t="shared" si="158"/>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162">1-AK926-AL926-AN926</f>
        <v>0.64500000000000002</v>
      </c>
      <c r="AN926" s="42">
        <v>0.33300000000000002</v>
      </c>
      <c r="AO926" s="41">
        <v>1</v>
      </c>
      <c r="AP926" s="17">
        <v>0</v>
      </c>
      <c r="AQ926">
        <v>1</v>
      </c>
      <c r="AR926" s="39">
        <f t="shared" ref="AR926:AR969" si="163">1-AQ926</f>
        <v>0</v>
      </c>
      <c r="AS926" s="38">
        <f t="shared" ref="AS926:AS937" si="164">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0.29799999999999999</v>
      </c>
      <c r="CQ926">
        <v>4</v>
      </c>
      <c r="CR926">
        <v>1</v>
      </c>
      <c r="CS926">
        <v>0</v>
      </c>
      <c r="CT926">
        <v>35</v>
      </c>
      <c r="CZ926" s="33" t="s">
        <v>85</v>
      </c>
    </row>
    <row r="927" spans="1:104" x14ac:dyDescent="0.25">
      <c r="A927">
        <v>926</v>
      </c>
      <c r="B927">
        <v>64</v>
      </c>
      <c r="C927" s="24" t="s">
        <v>3962</v>
      </c>
      <c r="D927" s="12">
        <v>7.4</v>
      </c>
      <c r="E927" s="13">
        <f t="shared" si="160"/>
        <v>0.78748536767053312</v>
      </c>
      <c r="F927" s="7">
        <v>9.3970000000000002</v>
      </c>
      <c r="G927" s="7">
        <f t="shared" si="155"/>
        <v>6.612514632329467</v>
      </c>
      <c r="H927" s="15">
        <f t="shared" si="156"/>
        <v>8.1874853676705328</v>
      </c>
      <c r="I927" s="11">
        <f>IFERROR(F927/SQRT(F927^2+U927), "X")</f>
        <v>0.35509621620136783</v>
      </c>
      <c r="J927" s="32">
        <f>IFERROR(SQRT((1-I927^2)/U927), "X")</f>
        <v>3.7788253293749907E-2</v>
      </c>
      <c r="K927" s="32">
        <f t="shared" si="157"/>
        <v>26.463250159419189</v>
      </c>
      <c r="L927" s="8">
        <v>1</v>
      </c>
      <c r="M927" s="9">
        <v>0</v>
      </c>
      <c r="N927" s="8">
        <v>1</v>
      </c>
      <c r="O927" s="9">
        <v>0</v>
      </c>
      <c r="P927" s="9">
        <v>0</v>
      </c>
      <c r="Q927" s="9">
        <v>0</v>
      </c>
      <c r="R927" s="9">
        <v>0</v>
      </c>
      <c r="S927" s="8">
        <v>628</v>
      </c>
      <c r="T927" s="9">
        <v>15</v>
      </c>
      <c r="U927" s="9">
        <f t="shared" si="158"/>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162"/>
        <v>0.64500000000000002</v>
      </c>
      <c r="AN927" s="42">
        <v>0.33300000000000002</v>
      </c>
      <c r="AO927" s="41">
        <v>1</v>
      </c>
      <c r="AP927" s="17">
        <v>0</v>
      </c>
      <c r="AQ927">
        <v>0</v>
      </c>
      <c r="AR927" s="39">
        <f t="shared" si="163"/>
        <v>1</v>
      </c>
      <c r="AS927" s="38">
        <f t="shared" si="164"/>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W927+X927+6</f>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0.29799999999999999</v>
      </c>
      <c r="CQ927">
        <v>4</v>
      </c>
      <c r="CR927">
        <v>1</v>
      </c>
      <c r="CS927">
        <v>0</v>
      </c>
      <c r="CT927">
        <v>35</v>
      </c>
      <c r="CZ927" s="33" t="s">
        <v>85</v>
      </c>
    </row>
    <row r="928" spans="1:104" x14ac:dyDescent="0.25">
      <c r="A928">
        <v>927</v>
      </c>
      <c r="B928">
        <v>64</v>
      </c>
      <c r="C928" s="24" t="s">
        <v>3962</v>
      </c>
      <c r="D928" s="12">
        <v>7.4</v>
      </c>
      <c r="E928" s="13">
        <f t="shared" si="160"/>
        <v>0.79715609178067448</v>
      </c>
      <c r="F928" s="7">
        <v>9.2829999999999995</v>
      </c>
      <c r="G928" s="7">
        <f t="shared" si="155"/>
        <v>6.6028439082193255</v>
      </c>
      <c r="H928" s="15">
        <f t="shared" si="156"/>
        <v>8.1971560917806752</v>
      </c>
      <c r="I928" s="11">
        <f>IFERROR(F928/SQRT(F928^2+U928), "X")</f>
        <v>0.35208016755956645</v>
      </c>
      <c r="J928" s="32">
        <f>IFERROR(SQRT((1-I928^2)/U928), "X")</f>
        <v>3.7927412211522828E-2</v>
      </c>
      <c r="K928" s="32">
        <f t="shared" si="157"/>
        <v>26.366154232272862</v>
      </c>
      <c r="L928" s="8">
        <v>1</v>
      </c>
      <c r="M928" s="9">
        <v>0</v>
      </c>
      <c r="N928" s="8">
        <v>1</v>
      </c>
      <c r="O928" s="9">
        <v>0</v>
      </c>
      <c r="P928" s="9">
        <v>0</v>
      </c>
      <c r="Q928" s="9">
        <v>0</v>
      </c>
      <c r="R928" s="9">
        <v>0</v>
      </c>
      <c r="S928" s="8">
        <v>628</v>
      </c>
      <c r="T928" s="9">
        <v>18</v>
      </c>
      <c r="U928" s="9">
        <f t="shared" si="158"/>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162"/>
        <v>0.64500000000000002</v>
      </c>
      <c r="AN928" s="42">
        <v>0.33300000000000002</v>
      </c>
      <c r="AO928" s="41">
        <v>1</v>
      </c>
      <c r="AP928" s="17">
        <v>0</v>
      </c>
      <c r="AQ928">
        <v>1</v>
      </c>
      <c r="AR928" s="39">
        <f t="shared" si="163"/>
        <v>0</v>
      </c>
      <c r="AS928" s="38">
        <f t="shared" si="164"/>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W928+X928+6</f>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0.29799999999999999</v>
      </c>
      <c r="CQ928">
        <v>4</v>
      </c>
      <c r="CR928">
        <v>1</v>
      </c>
      <c r="CS928">
        <v>0</v>
      </c>
      <c r="CT928">
        <v>35</v>
      </c>
      <c r="CZ928" s="33" t="s">
        <v>85</v>
      </c>
    </row>
    <row r="929" spans="1:104" x14ac:dyDescent="0.25">
      <c r="A929">
        <v>928</v>
      </c>
      <c r="B929">
        <v>64</v>
      </c>
      <c r="C929" s="24" t="s">
        <v>3962</v>
      </c>
      <c r="D929" s="12">
        <v>6.9</v>
      </c>
      <c r="E929" s="13">
        <f t="shared" si="160"/>
        <v>0.78695255474452552</v>
      </c>
      <c r="F929" s="7">
        <v>8.7680000000000007</v>
      </c>
      <c r="G929" s="7">
        <f t="shared" si="155"/>
        <v>6.1130474452554751</v>
      </c>
      <c r="H929" s="15">
        <f t="shared" si="156"/>
        <v>7.6869525547445257</v>
      </c>
      <c r="I929" s="11">
        <f>IFERROR(F929/SQRT(F929^2+U929), "X")</f>
        <v>0.33577414959800761</v>
      </c>
      <c r="J929" s="32">
        <f>IFERROR(SQRT((1-I929^2)/U929), "X")</f>
        <v>3.829540939758299E-2</v>
      </c>
      <c r="K929" s="32">
        <f t="shared" si="157"/>
        <v>26.112790429213035</v>
      </c>
      <c r="L929" s="8">
        <v>1</v>
      </c>
      <c r="M929" s="9">
        <v>0</v>
      </c>
      <c r="N929" s="8">
        <v>1</v>
      </c>
      <c r="O929" s="9">
        <v>0</v>
      </c>
      <c r="P929" s="9">
        <v>0</v>
      </c>
      <c r="Q929" s="9">
        <v>0</v>
      </c>
      <c r="R929" s="9">
        <v>0</v>
      </c>
      <c r="S929" s="8">
        <v>628</v>
      </c>
      <c r="T929" s="9">
        <v>22</v>
      </c>
      <c r="U929" s="9">
        <f t="shared" si="158"/>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162"/>
        <v>0.64500000000000002</v>
      </c>
      <c r="AN929" s="42">
        <v>0.33300000000000002</v>
      </c>
      <c r="AO929" s="41">
        <v>1</v>
      </c>
      <c r="AP929" s="17">
        <v>0</v>
      </c>
      <c r="AQ929">
        <v>0</v>
      </c>
      <c r="AR929" s="39">
        <f t="shared" si="163"/>
        <v>1</v>
      </c>
      <c r="AS929" s="38">
        <f t="shared" si="164"/>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W929+X929+6</f>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0.29799999999999999</v>
      </c>
      <c r="CQ929">
        <v>4</v>
      </c>
      <c r="CR929">
        <v>1</v>
      </c>
      <c r="CS929">
        <v>0</v>
      </c>
      <c r="CT929">
        <v>35</v>
      </c>
      <c r="CZ929" s="33" t="s">
        <v>85</v>
      </c>
    </row>
    <row r="930" spans="1:104" x14ac:dyDescent="0.25">
      <c r="A930">
        <v>929</v>
      </c>
      <c r="B930">
        <v>64</v>
      </c>
      <c r="C930" s="24" t="s">
        <v>3962</v>
      </c>
      <c r="D930" s="12">
        <v>6.4</v>
      </c>
      <c r="E930" s="13">
        <f t="shared" si="160"/>
        <v>1.0718472617651984</v>
      </c>
      <c r="F930" s="7">
        <v>5.9710000000000001</v>
      </c>
      <c r="G930" s="7">
        <f t="shared" si="155"/>
        <v>5.3281527382348024</v>
      </c>
      <c r="H930" s="15">
        <f t="shared" si="156"/>
        <v>7.4718472617651983</v>
      </c>
      <c r="I930" s="11">
        <f>IFERROR(F930/SQRT(F930^2+U930), "X")</f>
        <v>0.28252834197816146</v>
      </c>
      <c r="J930" s="32">
        <f>IFERROR(SQRT((1-I930^2)/U930), "X")</f>
        <v>4.7316754643805303E-2</v>
      </c>
      <c r="K930" s="32">
        <f t="shared" si="157"/>
        <v>21.134162888555583</v>
      </c>
      <c r="L930" s="8">
        <v>1</v>
      </c>
      <c r="M930" s="9">
        <v>0</v>
      </c>
      <c r="N930" s="8">
        <v>1</v>
      </c>
      <c r="O930" s="9">
        <v>0</v>
      </c>
      <c r="P930" s="9">
        <v>0</v>
      </c>
      <c r="Q930" s="9">
        <v>0</v>
      </c>
      <c r="R930" s="9">
        <v>0</v>
      </c>
      <c r="S930" s="8">
        <v>422</v>
      </c>
      <c r="T930" s="9">
        <v>10</v>
      </c>
      <c r="U930" s="9">
        <f t="shared" si="158"/>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162"/>
        <v>0.64500000000000002</v>
      </c>
      <c r="AN930" s="42">
        <v>0.33300000000000002</v>
      </c>
      <c r="AO930" s="41">
        <v>1</v>
      </c>
      <c r="AP930" s="17">
        <v>0</v>
      </c>
      <c r="AQ930">
        <v>1</v>
      </c>
      <c r="AR930" s="39">
        <f t="shared" si="163"/>
        <v>0</v>
      </c>
      <c r="AS930" s="38">
        <f t="shared" si="164"/>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W930+X930+6</f>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0.29799999999999999</v>
      </c>
      <c r="CQ930">
        <v>4</v>
      </c>
      <c r="CR930">
        <v>1</v>
      </c>
      <c r="CS930">
        <v>0</v>
      </c>
      <c r="CT930">
        <v>35</v>
      </c>
      <c r="CZ930" s="33" t="s">
        <v>85</v>
      </c>
    </row>
    <row r="931" spans="1:104" x14ac:dyDescent="0.25">
      <c r="A931">
        <v>930</v>
      </c>
      <c r="B931">
        <v>64</v>
      </c>
      <c r="C931" s="24" t="s">
        <v>3962</v>
      </c>
      <c r="D931" s="12">
        <v>8.52</v>
      </c>
      <c r="E931" s="13">
        <f t="shared" si="160"/>
        <v>1.0560237977193851</v>
      </c>
      <c r="F931" s="7">
        <v>8.0679999999999996</v>
      </c>
      <c r="G931" s="7">
        <f t="shared" si="155"/>
        <v>7.4639762022806142</v>
      </c>
      <c r="H931" s="15">
        <f t="shared" si="156"/>
        <v>9.5760237977193849</v>
      </c>
      <c r="I931" s="11">
        <f>IFERROR(F931/SQRT(F931^2+U931), "X")</f>
        <v>0.39552221475325594</v>
      </c>
      <c r="J931" s="32">
        <f>IFERROR(SQRT((1-I931^2)/U931), "X")</f>
        <v>4.9023576444379768E-2</v>
      </c>
      <c r="K931" s="32">
        <f t="shared" si="157"/>
        <v>20.398348560606564</v>
      </c>
      <c r="L931" s="8">
        <v>1</v>
      </c>
      <c r="M931" s="9">
        <v>0</v>
      </c>
      <c r="N931" s="8">
        <v>1</v>
      </c>
      <c r="O931" s="9">
        <v>0</v>
      </c>
      <c r="P931" s="9">
        <v>0</v>
      </c>
      <c r="Q931" s="9">
        <v>0</v>
      </c>
      <c r="R931" s="9">
        <v>0</v>
      </c>
      <c r="S931" s="8">
        <v>362</v>
      </c>
      <c r="T931" s="9">
        <v>10</v>
      </c>
      <c r="U931" s="9">
        <f t="shared" si="158"/>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162"/>
        <v>0.64500000000000002</v>
      </c>
      <c r="AN931" s="42">
        <v>0.33300000000000002</v>
      </c>
      <c r="AO931" s="41">
        <v>1</v>
      </c>
      <c r="AP931" s="17">
        <v>0</v>
      </c>
      <c r="AQ931">
        <v>0</v>
      </c>
      <c r="AR931" s="39">
        <f t="shared" si="163"/>
        <v>1</v>
      </c>
      <c r="AS931" s="38">
        <f t="shared" si="164"/>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W931+X931+6</f>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0.29799999999999999</v>
      </c>
      <c r="CQ931">
        <v>4</v>
      </c>
      <c r="CR931">
        <v>1</v>
      </c>
      <c r="CS931">
        <v>0</v>
      </c>
      <c r="CT931">
        <v>35</v>
      </c>
      <c r="CZ931" s="33" t="s">
        <v>85</v>
      </c>
    </row>
    <row r="932" spans="1:104" x14ac:dyDescent="0.25">
      <c r="A932">
        <v>931</v>
      </c>
      <c r="B932">
        <v>64</v>
      </c>
      <c r="C932" s="24" t="s">
        <v>3962</v>
      </c>
      <c r="D932" s="12">
        <v>6.66</v>
      </c>
      <c r="E932" s="13">
        <f t="shared" si="160"/>
        <v>1.1388508891928866</v>
      </c>
      <c r="F932" s="7">
        <v>5.8479999999999999</v>
      </c>
      <c r="G932" s="7">
        <f t="shared" si="155"/>
        <v>5.521149110807114</v>
      </c>
      <c r="H932" s="15">
        <f t="shared" si="156"/>
        <v>7.7988508891928863</v>
      </c>
      <c r="I932" s="11">
        <f>IFERROR(F932/SQRT(F932^2+U932), "X")</f>
        <v>0.27872940443332772</v>
      </c>
      <c r="J932" s="32">
        <f>IFERROR(SQRT((1-I932^2)/U932), "X")</f>
        <v>4.7662346859324162E-2</v>
      </c>
      <c r="K932" s="32">
        <f t="shared" si="157"/>
        <v>20.980922382011713</v>
      </c>
      <c r="L932" s="8">
        <v>1</v>
      </c>
      <c r="M932" s="9">
        <v>0</v>
      </c>
      <c r="N932" s="8">
        <v>1</v>
      </c>
      <c r="O932" s="9">
        <v>0</v>
      </c>
      <c r="P932" s="9">
        <v>0</v>
      </c>
      <c r="Q932" s="9">
        <v>0</v>
      </c>
      <c r="R932" s="9">
        <v>0</v>
      </c>
      <c r="S932" s="8">
        <v>422</v>
      </c>
      <c r="T932" s="9">
        <v>15</v>
      </c>
      <c r="U932" s="9">
        <f t="shared" si="158"/>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162"/>
        <v>0.64500000000000002</v>
      </c>
      <c r="AN932" s="42">
        <v>0.33300000000000002</v>
      </c>
      <c r="AO932" s="41">
        <v>1</v>
      </c>
      <c r="AP932" s="17">
        <v>0</v>
      </c>
      <c r="AQ932">
        <v>1</v>
      </c>
      <c r="AR932" s="39">
        <f t="shared" si="163"/>
        <v>0</v>
      </c>
      <c r="AS932" s="38">
        <f t="shared" si="164"/>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W932+X932+6</f>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0.29799999999999999</v>
      </c>
      <c r="CQ932">
        <v>4</v>
      </c>
      <c r="CR932">
        <v>1</v>
      </c>
      <c r="CS932">
        <v>0</v>
      </c>
      <c r="CT932">
        <v>35</v>
      </c>
      <c r="CZ932" s="33" t="s">
        <v>85</v>
      </c>
    </row>
    <row r="933" spans="1:104" x14ac:dyDescent="0.25">
      <c r="A933">
        <v>932</v>
      </c>
      <c r="B933">
        <v>64</v>
      </c>
      <c r="C933" s="24" t="s">
        <v>3962</v>
      </c>
      <c r="D933" s="12">
        <v>9.08</v>
      </c>
      <c r="E933" s="13">
        <f t="shared" si="160"/>
        <v>1.1167138113393187</v>
      </c>
      <c r="F933" s="7">
        <v>8.1310000000000002</v>
      </c>
      <c r="G933" s="7">
        <f t="shared" si="155"/>
        <v>7.9632861886606818</v>
      </c>
      <c r="H933" s="15">
        <f t="shared" si="156"/>
        <v>10.196713811339318</v>
      </c>
      <c r="I933" s="11">
        <f>IFERROR(F933/SQRT(F933^2+U933), "X")</f>
        <v>0.400530616419636</v>
      </c>
      <c r="J933" s="32">
        <f>IFERROR(SQRT((1-I933^2)/U933), "X")</f>
        <v>4.9259699473574711E-2</v>
      </c>
      <c r="K933" s="32">
        <f t="shared" si="157"/>
        <v>20.300570459964913</v>
      </c>
      <c r="L933" s="8">
        <v>1</v>
      </c>
      <c r="M933" s="9">
        <v>0</v>
      </c>
      <c r="N933" s="8">
        <v>1</v>
      </c>
      <c r="O933" s="9">
        <v>0</v>
      </c>
      <c r="P933" s="9">
        <v>0</v>
      </c>
      <c r="Q933" s="9">
        <v>0</v>
      </c>
      <c r="R933" s="9">
        <v>0</v>
      </c>
      <c r="S933" s="8">
        <v>362</v>
      </c>
      <c r="T933" s="9">
        <v>15</v>
      </c>
      <c r="U933" s="9">
        <f t="shared" si="158"/>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162"/>
        <v>0.64500000000000002</v>
      </c>
      <c r="AN933" s="42">
        <v>0.33300000000000002</v>
      </c>
      <c r="AO933" s="41">
        <v>1</v>
      </c>
      <c r="AP933" s="17">
        <v>0</v>
      </c>
      <c r="AQ933">
        <v>0</v>
      </c>
      <c r="AR933" s="39">
        <f t="shared" si="163"/>
        <v>1</v>
      </c>
      <c r="AS933" s="38">
        <f t="shared" si="164"/>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W933+X933+6</f>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0.29799999999999999</v>
      </c>
      <c r="CQ933">
        <v>4</v>
      </c>
      <c r="CR933">
        <v>1</v>
      </c>
      <c r="CS933">
        <v>0</v>
      </c>
      <c r="CT933">
        <v>35</v>
      </c>
      <c r="CZ933" s="33" t="s">
        <v>85</v>
      </c>
    </row>
    <row r="934" spans="1:104" x14ac:dyDescent="0.25">
      <c r="A934">
        <v>933</v>
      </c>
      <c r="B934">
        <v>64</v>
      </c>
      <c r="C934" s="24" t="s">
        <v>3962</v>
      </c>
      <c r="D934" s="12">
        <v>6.67</v>
      </c>
      <c r="E934" s="13">
        <f t="shared" si="160"/>
        <v>1.1575841721624436</v>
      </c>
      <c r="F934" s="7">
        <v>5.7619999999999996</v>
      </c>
      <c r="G934" s="7">
        <f t="shared" si="155"/>
        <v>5.5124158278375566</v>
      </c>
      <c r="H934" s="15">
        <f t="shared" si="156"/>
        <v>7.8275841721624433</v>
      </c>
      <c r="I934" s="11">
        <f>IFERROR(F934/SQRT(F934^2+U934), "X")</f>
        <v>0.27588627965331808</v>
      </c>
      <c r="J934" s="32">
        <f>IFERROR(SQRT((1-I934^2)/U934), "X")</f>
        <v>4.7880298447295751E-2</v>
      </c>
      <c r="K934" s="32">
        <f t="shared" si="157"/>
        <v>20.885417017622608</v>
      </c>
      <c r="L934" s="8">
        <v>1</v>
      </c>
      <c r="M934" s="9">
        <v>0</v>
      </c>
      <c r="N934" s="8">
        <v>1</v>
      </c>
      <c r="O934" s="9">
        <v>0</v>
      </c>
      <c r="P934" s="9">
        <v>0</v>
      </c>
      <c r="Q934" s="9">
        <v>0</v>
      </c>
      <c r="R934" s="9">
        <v>0</v>
      </c>
      <c r="S934" s="8">
        <v>422</v>
      </c>
      <c r="T934" s="9">
        <v>18</v>
      </c>
      <c r="U934" s="9">
        <f t="shared" si="158"/>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162"/>
        <v>0.64500000000000002</v>
      </c>
      <c r="AN934" s="42">
        <v>0.33300000000000002</v>
      </c>
      <c r="AO934" s="41">
        <v>1</v>
      </c>
      <c r="AP934" s="17">
        <v>0</v>
      </c>
      <c r="AQ934">
        <v>1</v>
      </c>
      <c r="AR934" s="39">
        <f t="shared" si="163"/>
        <v>0</v>
      </c>
      <c r="AS934" s="38">
        <f t="shared" si="164"/>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W934+X934+6</f>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0.29799999999999999</v>
      </c>
      <c r="CQ934">
        <v>4</v>
      </c>
      <c r="CR934">
        <v>1</v>
      </c>
      <c r="CS934">
        <v>0</v>
      </c>
      <c r="CT934">
        <v>35</v>
      </c>
      <c r="CZ934" s="33" t="s">
        <v>85</v>
      </c>
    </row>
    <row r="935" spans="1:104" x14ac:dyDescent="0.25">
      <c r="A935">
        <v>934</v>
      </c>
      <c r="B935">
        <v>64</v>
      </c>
      <c r="C935" s="24" t="s">
        <v>3962</v>
      </c>
      <c r="D935" s="12">
        <v>9.07</v>
      </c>
      <c r="E935" s="13">
        <f t="shared" si="160"/>
        <v>1.1211372064276885</v>
      </c>
      <c r="F935" s="7">
        <v>8.09</v>
      </c>
      <c r="G935" s="7">
        <f t="shared" si="155"/>
        <v>7.948862793572312</v>
      </c>
      <c r="H935" s="15">
        <f t="shared" si="156"/>
        <v>10.191137206427689</v>
      </c>
      <c r="I935" s="11">
        <f>IFERROR(F935/SQRT(F935^2+U935), "X")</f>
        <v>0.40029492263963368</v>
      </c>
      <c r="J935" s="32">
        <f>IFERROR(SQRT((1-I935^2)/U935), "X")</f>
        <v>4.9480212934441742E-2</v>
      </c>
      <c r="K935" s="32">
        <f t="shared" si="157"/>
        <v>20.210098960668155</v>
      </c>
      <c r="L935" s="8">
        <v>1</v>
      </c>
      <c r="M935" s="9">
        <v>0</v>
      </c>
      <c r="N935" s="8">
        <v>1</v>
      </c>
      <c r="O935" s="9">
        <v>0</v>
      </c>
      <c r="P935" s="9">
        <v>0</v>
      </c>
      <c r="Q935" s="9">
        <v>0</v>
      </c>
      <c r="R935" s="9">
        <v>0</v>
      </c>
      <c r="S935" s="8">
        <v>362</v>
      </c>
      <c r="T935" s="9">
        <v>18</v>
      </c>
      <c r="U935" s="9">
        <f t="shared" si="158"/>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162"/>
        <v>0.64500000000000002</v>
      </c>
      <c r="AN935" s="42">
        <v>0.33300000000000002</v>
      </c>
      <c r="AO935" s="41">
        <v>1</v>
      </c>
      <c r="AP935" s="17">
        <v>0</v>
      </c>
      <c r="AQ935">
        <v>0</v>
      </c>
      <c r="AR935" s="39">
        <f t="shared" si="163"/>
        <v>1</v>
      </c>
      <c r="AS935" s="38">
        <f t="shared" si="164"/>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W935+X935+6</f>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0.29799999999999999</v>
      </c>
      <c r="CQ935">
        <v>4</v>
      </c>
      <c r="CR935">
        <v>1</v>
      </c>
      <c r="CS935">
        <v>0</v>
      </c>
      <c r="CT935">
        <v>35</v>
      </c>
      <c r="CZ935" s="33" t="s">
        <v>85</v>
      </c>
    </row>
    <row r="936" spans="1:104" x14ac:dyDescent="0.25">
      <c r="A936">
        <v>935</v>
      </c>
      <c r="B936">
        <v>64</v>
      </c>
      <c r="C936" s="24" t="s">
        <v>3962</v>
      </c>
      <c r="D936" s="12">
        <v>6.61</v>
      </c>
      <c r="E936" s="13">
        <f t="shared" si="160"/>
        <v>1.1598526057203018</v>
      </c>
      <c r="F936" s="7">
        <v>5.6989999999999998</v>
      </c>
      <c r="G936" s="7">
        <f t="shared" si="155"/>
        <v>5.4501473942796981</v>
      </c>
      <c r="H936" s="15">
        <f t="shared" si="156"/>
        <v>7.7698526057203026</v>
      </c>
      <c r="I936" s="11">
        <f>IFERROR(F936/SQRT(F936^2+U936), "X")</f>
        <v>0.27435888297770461</v>
      </c>
      <c r="J936" s="32">
        <f>IFERROR(SQRT((1-I936^2)/U936), "X")</f>
        <v>4.8141583256308941E-2</v>
      </c>
      <c r="K936" s="32">
        <f t="shared" si="157"/>
        <v>20.77206299335721</v>
      </c>
      <c r="L936" s="8">
        <v>1</v>
      </c>
      <c r="M936" s="9">
        <v>0</v>
      </c>
      <c r="N936" s="8">
        <v>1</v>
      </c>
      <c r="O936" s="9">
        <v>0</v>
      </c>
      <c r="P936" s="9">
        <v>0</v>
      </c>
      <c r="Q936" s="9">
        <v>0</v>
      </c>
      <c r="R936" s="9">
        <v>0</v>
      </c>
      <c r="S936" s="8">
        <v>422</v>
      </c>
      <c r="T936" s="9">
        <v>22</v>
      </c>
      <c r="U936" s="9">
        <f t="shared" si="158"/>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162"/>
        <v>0.64500000000000002</v>
      </c>
      <c r="AN936" s="42">
        <v>0.33300000000000002</v>
      </c>
      <c r="AO936" s="41">
        <v>1</v>
      </c>
      <c r="AP936" s="17">
        <v>0</v>
      </c>
      <c r="AQ936">
        <v>1</v>
      </c>
      <c r="AR936" s="39">
        <f t="shared" si="163"/>
        <v>0</v>
      </c>
      <c r="AS936" s="38">
        <f t="shared" si="164"/>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W936+X936+6</f>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0.29799999999999999</v>
      </c>
      <c r="CQ936">
        <v>4</v>
      </c>
      <c r="CR936">
        <v>1</v>
      </c>
      <c r="CS936">
        <v>0</v>
      </c>
      <c r="CT936">
        <v>35</v>
      </c>
      <c r="CZ936" s="33" t="s">
        <v>85</v>
      </c>
    </row>
    <row r="937" spans="1:104" x14ac:dyDescent="0.25">
      <c r="A937">
        <v>936</v>
      </c>
      <c r="B937">
        <v>64</v>
      </c>
      <c r="C937" s="24" t="s">
        <v>3962</v>
      </c>
      <c r="D937" s="12">
        <v>8.76</v>
      </c>
      <c r="E937" s="13">
        <f t="shared" si="160"/>
        <v>1.1546065638592329</v>
      </c>
      <c r="F937" s="7">
        <v>7.5869999999999997</v>
      </c>
      <c r="G937" s="7">
        <f t="shared" si="155"/>
        <v>7.6053934361407673</v>
      </c>
      <c r="H937" s="15">
        <f t="shared" si="156"/>
        <v>9.9146065638592322</v>
      </c>
      <c r="I937" s="11">
        <f>IFERROR(F937/SQRT(F937^2+U937), "X")</f>
        <v>0.38099056817957472</v>
      </c>
      <c r="J937" s="32">
        <f>IFERROR(SQRT((1-I937^2)/U937), "X")</f>
        <v>5.0216234108287169E-2</v>
      </c>
      <c r="K937" s="32">
        <f t="shared" si="157"/>
        <v>19.91387880348778</v>
      </c>
      <c r="L937" s="8">
        <v>1</v>
      </c>
      <c r="M937" s="9">
        <v>0</v>
      </c>
      <c r="N937" s="8">
        <v>1</v>
      </c>
      <c r="O937" s="9">
        <v>0</v>
      </c>
      <c r="P937" s="9">
        <v>0</v>
      </c>
      <c r="Q937" s="9">
        <v>0</v>
      </c>
      <c r="R937" s="9">
        <v>0</v>
      </c>
      <c r="S937" s="8">
        <v>362</v>
      </c>
      <c r="T937" s="9">
        <v>22</v>
      </c>
      <c r="U937" s="9">
        <f t="shared" si="158"/>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162"/>
        <v>0.64500000000000002</v>
      </c>
      <c r="AN937" s="42">
        <v>0.33300000000000002</v>
      </c>
      <c r="AO937" s="41">
        <v>1</v>
      </c>
      <c r="AP937" s="17">
        <v>0</v>
      </c>
      <c r="AQ937">
        <v>0</v>
      </c>
      <c r="AR937" s="39">
        <f t="shared" si="163"/>
        <v>1</v>
      </c>
      <c r="AS937" s="38">
        <f t="shared" si="164"/>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W937+X937+6</f>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0.29799999999999999</v>
      </c>
      <c r="CQ937">
        <v>4</v>
      </c>
      <c r="CR937">
        <v>1</v>
      </c>
      <c r="CS937">
        <v>0</v>
      </c>
      <c r="CT937">
        <v>35</v>
      </c>
      <c r="CZ937" s="33" t="s">
        <v>85</v>
      </c>
    </row>
    <row r="938" spans="1:104" x14ac:dyDescent="0.25">
      <c r="A938">
        <v>937</v>
      </c>
      <c r="B938">
        <v>65</v>
      </c>
      <c r="C938" s="24" t="s">
        <v>3971</v>
      </c>
      <c r="D938" s="12">
        <v>9.44</v>
      </c>
      <c r="E938" s="13">
        <v>0.98</v>
      </c>
      <c r="F938" s="7">
        <f t="shared" ref="F938:F969" si="165">D938/E938</f>
        <v>9.6326530612244898</v>
      </c>
      <c r="G938" s="7">
        <f t="shared" si="155"/>
        <v>8.4599999999999991</v>
      </c>
      <c r="H938" s="15">
        <f t="shared" si="156"/>
        <v>10.42</v>
      </c>
      <c r="I938" s="11">
        <f>IFERROR(F938/SQRT(F938^2+U938), "X")</f>
        <v>0.14911892285947093</v>
      </c>
      <c r="J938" s="32">
        <f>IFERROR(SQRT((1-I938^2)/U938), "X")</f>
        <v>1.5480566144309482E-2</v>
      </c>
      <c r="K938" s="32">
        <f t="shared" si="157"/>
        <v>64.597120717551476</v>
      </c>
      <c r="L938" s="8">
        <v>0</v>
      </c>
      <c r="M938" s="9">
        <v>1</v>
      </c>
      <c r="N938" s="8">
        <v>0</v>
      </c>
      <c r="O938" s="9">
        <v>0</v>
      </c>
      <c r="P938" s="9">
        <v>0</v>
      </c>
      <c r="Q938" s="9">
        <v>1</v>
      </c>
      <c r="R938" s="9">
        <v>0</v>
      </c>
      <c r="S938" s="8">
        <v>4083</v>
      </c>
      <c r="T938" s="9">
        <v>2</v>
      </c>
      <c r="U938" s="9">
        <f t="shared" si="158"/>
        <v>4080</v>
      </c>
      <c r="V938" s="9">
        <f>COUNTIF(B:B,B938)</f>
        <v>24</v>
      </c>
      <c r="W938" s="7">
        <v>13.131</v>
      </c>
      <c r="X938" s="7">
        <f>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163"/>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34</v>
      </c>
      <c r="CZ938" s="33" t="s">
        <v>85</v>
      </c>
    </row>
    <row r="939" spans="1:104" x14ac:dyDescent="0.25">
      <c r="A939">
        <v>938</v>
      </c>
      <c r="B939">
        <v>65</v>
      </c>
      <c r="C939" s="24" t="s">
        <v>3971</v>
      </c>
      <c r="D939" s="12">
        <v>8.1</v>
      </c>
      <c r="E939" s="13">
        <v>0.22</v>
      </c>
      <c r="F939" s="7">
        <f t="shared" si="165"/>
        <v>36.818181818181813</v>
      </c>
      <c r="G939" s="7">
        <f t="shared" si="155"/>
        <v>7.88</v>
      </c>
      <c r="H939" s="15">
        <f t="shared" si="156"/>
        <v>8.32</v>
      </c>
      <c r="I939" s="11">
        <f>IFERROR(F939/SQRT(F939^2+U939), "X")</f>
        <v>0.14612854458928509</v>
      </c>
      <c r="J939" s="32">
        <f>IFERROR(SQRT((1-I939^2)/U939), "X")</f>
        <v>3.9689234332892257E-3</v>
      </c>
      <c r="K939" s="32">
        <f t="shared" si="157"/>
        <v>251.95749346347429</v>
      </c>
      <c r="L939" s="8">
        <v>0</v>
      </c>
      <c r="M939" s="9">
        <v>1</v>
      </c>
      <c r="N939" s="8">
        <v>0</v>
      </c>
      <c r="O939" s="9">
        <v>0</v>
      </c>
      <c r="P939" s="9">
        <v>0</v>
      </c>
      <c r="Q939" s="9">
        <v>1</v>
      </c>
      <c r="R939" s="9">
        <v>0</v>
      </c>
      <c r="S939" s="8">
        <v>62130</v>
      </c>
      <c r="T939" s="9">
        <v>2</v>
      </c>
      <c r="U939" s="9">
        <f t="shared" si="158"/>
        <v>62127</v>
      </c>
      <c r="V939" s="9">
        <f>COUNTIF(B:B,B939)</f>
        <v>24</v>
      </c>
      <c r="W939" s="7">
        <v>13.154999999999999</v>
      </c>
      <c r="X939" s="7">
        <f>BL939-W939-6</f>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163"/>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34</v>
      </c>
      <c r="CZ939" s="33" t="s">
        <v>85</v>
      </c>
    </row>
    <row r="940" spans="1:104" x14ac:dyDescent="0.25">
      <c r="A940">
        <v>939</v>
      </c>
      <c r="B940">
        <v>65</v>
      </c>
      <c r="C940" s="24" t="s">
        <v>3971</v>
      </c>
      <c r="D940" s="12">
        <v>8.16</v>
      </c>
      <c r="E940" s="13">
        <v>0.21</v>
      </c>
      <c r="F940" s="7">
        <f t="shared" si="165"/>
        <v>38.857142857142861</v>
      </c>
      <c r="G940" s="7">
        <f t="shared" si="155"/>
        <v>7.95</v>
      </c>
      <c r="H940" s="15">
        <f t="shared" si="156"/>
        <v>8.370000000000001</v>
      </c>
      <c r="I940" s="11">
        <f>IFERROR(F940/SQRT(F940^2+U940), "X")</f>
        <v>0.14931821237205145</v>
      </c>
      <c r="J940" s="32">
        <f>IFERROR(SQRT((1-I940^2)/U940), "X")</f>
        <v>3.8427481125160295E-3</v>
      </c>
      <c r="K940" s="32">
        <f t="shared" si="157"/>
        <v>260.2304316390003</v>
      </c>
      <c r="L940" s="8">
        <v>0</v>
      </c>
      <c r="M940" s="9">
        <v>1</v>
      </c>
      <c r="N940" s="8">
        <v>0</v>
      </c>
      <c r="O940" s="9">
        <v>0</v>
      </c>
      <c r="P940" s="9">
        <v>0</v>
      </c>
      <c r="Q940" s="9">
        <v>1</v>
      </c>
      <c r="R940" s="9">
        <v>0</v>
      </c>
      <c r="S940" s="8">
        <v>66213</v>
      </c>
      <c r="T940" s="9">
        <v>2</v>
      </c>
      <c r="U940" s="9">
        <f t="shared" si="158"/>
        <v>66210</v>
      </c>
      <c r="V940" s="9">
        <f>COUNTIF(B:B,B940)</f>
        <v>24</v>
      </c>
      <c r="W940" s="7">
        <v>13.153</v>
      </c>
      <c r="X940" s="7">
        <f>BL940-W940-6</f>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163"/>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34</v>
      </c>
      <c r="CZ940" s="33" t="s">
        <v>85</v>
      </c>
    </row>
    <row r="941" spans="1:104" x14ac:dyDescent="0.25">
      <c r="A941">
        <v>940</v>
      </c>
      <c r="B941">
        <v>65</v>
      </c>
      <c r="C941" s="24" t="s">
        <v>3971</v>
      </c>
      <c r="D941" s="12">
        <v>9.26</v>
      </c>
      <c r="E941" s="13">
        <v>0.95</v>
      </c>
      <c r="F941" s="7">
        <f t="shared" si="165"/>
        <v>9.7473684210526326</v>
      </c>
      <c r="G941" s="7">
        <f t="shared" si="155"/>
        <v>8.31</v>
      </c>
      <c r="H941" s="15">
        <f t="shared" si="156"/>
        <v>10.209999999999999</v>
      </c>
      <c r="I941" s="11">
        <f>IFERROR(F941/SQRT(F941^2+U941), "X")</f>
        <v>0.15085460062198786</v>
      </c>
      <c r="J941" s="32">
        <f>IFERROR(SQRT((1-I941^2)/U941), "X")</f>
        <v>1.5476443908303288E-2</v>
      </c>
      <c r="K941" s="32">
        <f t="shared" si="157"/>
        <v>64.614326516150697</v>
      </c>
      <c r="L941" s="8">
        <v>0</v>
      </c>
      <c r="M941" s="9">
        <v>1</v>
      </c>
      <c r="N941" s="8">
        <v>0</v>
      </c>
      <c r="O941" s="9">
        <v>0</v>
      </c>
      <c r="P941" s="9">
        <v>0</v>
      </c>
      <c r="Q941" s="9">
        <v>1</v>
      </c>
      <c r="R941" s="9">
        <v>0</v>
      </c>
      <c r="S941" s="8">
        <v>4083</v>
      </c>
      <c r="T941" s="9">
        <v>2</v>
      </c>
      <c r="U941" s="9">
        <f t="shared" si="158"/>
        <v>4080</v>
      </c>
      <c r="V941" s="9">
        <f>COUNTIF(B:B,B941)</f>
        <v>24</v>
      </c>
      <c r="W941" s="7">
        <v>13.131</v>
      </c>
      <c r="X941" s="7">
        <f>BL941-W941-6</f>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163"/>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34</v>
      </c>
      <c r="CZ941" s="33" t="s">
        <v>85</v>
      </c>
    </row>
    <row r="942" spans="1:104" x14ac:dyDescent="0.25">
      <c r="A942">
        <v>941</v>
      </c>
      <c r="B942">
        <v>65</v>
      </c>
      <c r="C942" s="24" t="s">
        <v>3971</v>
      </c>
      <c r="D942" s="12">
        <v>8.08</v>
      </c>
      <c r="E942" s="13">
        <v>0.2</v>
      </c>
      <c r="F942" s="7">
        <f t="shared" si="165"/>
        <v>40.4</v>
      </c>
      <c r="G942" s="7">
        <f t="shared" si="155"/>
        <v>7.88</v>
      </c>
      <c r="H942" s="15">
        <f t="shared" si="156"/>
        <v>8.2799999999999994</v>
      </c>
      <c r="I942" s="11">
        <f>IFERROR(F942/SQRT(F942^2+U942), "X")</f>
        <v>0.15999634871826515</v>
      </c>
      <c r="J942" s="32">
        <f>IFERROR(SQRT((1-I942^2)/U942), "X")</f>
        <v>3.9603056613431971E-3</v>
      </c>
      <c r="K942" s="32">
        <f t="shared" si="157"/>
        <v>252.50576231048666</v>
      </c>
      <c r="L942" s="8">
        <v>0</v>
      </c>
      <c r="M942" s="9">
        <v>1</v>
      </c>
      <c r="N942" s="8">
        <v>0</v>
      </c>
      <c r="O942" s="9">
        <v>0</v>
      </c>
      <c r="P942" s="9">
        <v>0</v>
      </c>
      <c r="Q942" s="9">
        <v>1</v>
      </c>
      <c r="R942" s="9">
        <v>0</v>
      </c>
      <c r="S942" s="8">
        <v>62130</v>
      </c>
      <c r="T942" s="9">
        <v>2</v>
      </c>
      <c r="U942" s="9">
        <f t="shared" si="158"/>
        <v>62127</v>
      </c>
      <c r="V942" s="9">
        <f>COUNTIF(B:B,B942)</f>
        <v>24</v>
      </c>
      <c r="W942" s="7">
        <v>13.154999999999999</v>
      </c>
      <c r="X942" s="7">
        <f>BL942-W942-6</f>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163"/>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34</v>
      </c>
      <c r="CZ942" s="33" t="s">
        <v>85</v>
      </c>
    </row>
    <row r="943" spans="1:104" x14ac:dyDescent="0.25">
      <c r="A943">
        <v>942</v>
      </c>
      <c r="B943">
        <v>65</v>
      </c>
      <c r="C943" s="24" t="s">
        <v>3971</v>
      </c>
      <c r="D943" s="12">
        <v>8.1199999999999992</v>
      </c>
      <c r="E943" s="13">
        <v>0.2</v>
      </c>
      <c r="F943" s="7">
        <f t="shared" si="165"/>
        <v>40.599999999999994</v>
      </c>
      <c r="G943" s="7">
        <f t="shared" si="155"/>
        <v>7.919999999999999</v>
      </c>
      <c r="H943" s="15">
        <f t="shared" si="156"/>
        <v>8.3199999999999985</v>
      </c>
      <c r="I943" s="11">
        <f>IFERROR(F943/SQRT(F943^2+U943), "X")</f>
        <v>0.15585629709920443</v>
      </c>
      <c r="J943" s="32">
        <f>IFERROR(SQRT((1-I943^2)/U943), "X")</f>
        <v>3.8388250517045436E-3</v>
      </c>
      <c r="K943" s="32">
        <f t="shared" si="157"/>
        <v>260.49637233558548</v>
      </c>
      <c r="L943" s="8">
        <v>0</v>
      </c>
      <c r="M943" s="9">
        <v>1</v>
      </c>
      <c r="N943" s="8">
        <v>0</v>
      </c>
      <c r="O943" s="9">
        <v>0</v>
      </c>
      <c r="P943" s="9">
        <v>0</v>
      </c>
      <c r="Q943" s="9">
        <v>1</v>
      </c>
      <c r="R943" s="9">
        <v>0</v>
      </c>
      <c r="S943" s="8">
        <v>66213</v>
      </c>
      <c r="T943" s="9">
        <v>2</v>
      </c>
      <c r="U943" s="9">
        <f t="shared" si="158"/>
        <v>66210</v>
      </c>
      <c r="V943" s="9">
        <f>COUNTIF(B:B,B943)</f>
        <v>24</v>
      </c>
      <c r="W943" s="7">
        <v>13.153</v>
      </c>
      <c r="X943" s="7">
        <f>BL943-W943-6</f>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163"/>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34</v>
      </c>
      <c r="CZ943" s="33" t="s">
        <v>85</v>
      </c>
    </row>
    <row r="944" spans="1:104" x14ac:dyDescent="0.25">
      <c r="A944">
        <v>943</v>
      </c>
      <c r="B944">
        <v>65</v>
      </c>
      <c r="C944" s="24" t="s">
        <v>3971</v>
      </c>
      <c r="D944" s="12">
        <v>6.44</v>
      </c>
      <c r="E944" s="13">
        <v>1.19</v>
      </c>
      <c r="F944" s="7">
        <f t="shared" si="165"/>
        <v>5.4117647058823533</v>
      </c>
      <c r="G944" s="7">
        <f t="shared" si="155"/>
        <v>5.25</v>
      </c>
      <c r="H944" s="15">
        <f t="shared" si="156"/>
        <v>7.6300000000000008</v>
      </c>
      <c r="I944" s="11">
        <f>IFERROR(F944/SQRT(F944^2+U944), "X")</f>
        <v>9.4417443129568596E-2</v>
      </c>
      <c r="J944" s="32">
        <f>IFERROR(SQRT((1-I944^2)/U944), "X")</f>
        <v>1.7446701447855067E-2</v>
      </c>
      <c r="K944" s="32">
        <f t="shared" si="157"/>
        <v>57.31742490056434</v>
      </c>
      <c r="L944" s="8">
        <v>0</v>
      </c>
      <c r="M944" s="9">
        <v>1</v>
      </c>
      <c r="N944" s="8">
        <v>0</v>
      </c>
      <c r="O944" s="9">
        <v>0</v>
      </c>
      <c r="P944" s="9">
        <v>0</v>
      </c>
      <c r="Q944" s="9">
        <v>1</v>
      </c>
      <c r="R944" s="9">
        <v>0</v>
      </c>
      <c r="S944" s="8">
        <v>3275</v>
      </c>
      <c r="T944" s="9">
        <v>18</v>
      </c>
      <c r="U944" s="9">
        <f t="shared" si="158"/>
        <v>3256</v>
      </c>
      <c r="V944" s="9">
        <f>COUNTIF(B:B,B944)</f>
        <v>24</v>
      </c>
      <c r="W944" s="7">
        <v>13.131</v>
      </c>
      <c r="X944" s="7">
        <f>BL944-W944-6</f>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163"/>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34</v>
      </c>
      <c r="CZ944" s="33" t="s">
        <v>85</v>
      </c>
    </row>
    <row r="945" spans="1:104" x14ac:dyDescent="0.25">
      <c r="A945">
        <v>944</v>
      </c>
      <c r="B945">
        <v>65</v>
      </c>
      <c r="C945" s="24" t="s">
        <v>3971</v>
      </c>
      <c r="D945" s="12">
        <v>5.44</v>
      </c>
      <c r="E945" s="13">
        <v>0.27</v>
      </c>
      <c r="F945" s="7">
        <f t="shared" si="165"/>
        <v>20.148148148148149</v>
      </c>
      <c r="G945" s="7">
        <f t="shared" si="155"/>
        <v>5.17</v>
      </c>
      <c r="H945" s="15">
        <f t="shared" si="156"/>
        <v>5.7100000000000009</v>
      </c>
      <c r="I945" s="11">
        <f>IFERROR(F945/SQRT(F945^2+U945), "X")</f>
        <v>9.0276994457422877E-2</v>
      </c>
      <c r="J945" s="32">
        <f>IFERROR(SQRT((1-I945^2)/U945), "X")</f>
        <v>4.4806596513794449E-3</v>
      </c>
      <c r="K945" s="32">
        <f t="shared" si="157"/>
        <v>223.18142367544777</v>
      </c>
      <c r="L945" s="8">
        <v>0</v>
      </c>
      <c r="M945" s="9">
        <v>1</v>
      </c>
      <c r="N945" s="8">
        <v>0</v>
      </c>
      <c r="O945" s="9">
        <v>0</v>
      </c>
      <c r="P945" s="9">
        <v>0</v>
      </c>
      <c r="Q945" s="9">
        <v>1</v>
      </c>
      <c r="R945" s="9">
        <v>0</v>
      </c>
      <c r="S945" s="8">
        <v>49423</v>
      </c>
      <c r="T945" s="9">
        <v>18</v>
      </c>
      <c r="U945" s="9">
        <f t="shared" si="158"/>
        <v>49404</v>
      </c>
      <c r="V945" s="9">
        <f>COUNTIF(B:B,B945)</f>
        <v>24</v>
      </c>
      <c r="W945" s="7">
        <v>13.154999999999999</v>
      </c>
      <c r="X945" s="7">
        <f>BL945-W945-6</f>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163"/>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34</v>
      </c>
      <c r="CZ945" s="33" t="s">
        <v>85</v>
      </c>
    </row>
    <row r="946" spans="1:104" x14ac:dyDescent="0.25">
      <c r="A946">
        <v>945</v>
      </c>
      <c r="B946">
        <v>65</v>
      </c>
      <c r="C946" s="24" t="s">
        <v>3971</v>
      </c>
      <c r="D946" s="12">
        <v>5.42</v>
      </c>
      <c r="E946" s="13">
        <v>0.25</v>
      </c>
      <c r="F946" s="7">
        <f t="shared" si="165"/>
        <v>21.68</v>
      </c>
      <c r="G946" s="7">
        <f t="shared" si="155"/>
        <v>5.17</v>
      </c>
      <c r="H946" s="15">
        <f t="shared" si="156"/>
        <v>5.67</v>
      </c>
      <c r="I946" s="11">
        <f>IFERROR(F946/SQRT(F946^2+U946), "X")</f>
        <v>9.4039787159001409E-2</v>
      </c>
      <c r="J946" s="32">
        <f>IFERROR(SQRT((1-I946^2)/U946), "X")</f>
        <v>4.33762855899453E-3</v>
      </c>
      <c r="K946" s="32">
        <f t="shared" si="157"/>
        <v>230.54071744488002</v>
      </c>
      <c r="L946" s="8">
        <v>0</v>
      </c>
      <c r="M946" s="9">
        <v>1</v>
      </c>
      <c r="N946" s="8">
        <v>0</v>
      </c>
      <c r="O946" s="9">
        <v>0</v>
      </c>
      <c r="P946" s="9">
        <v>0</v>
      </c>
      <c r="Q946" s="9">
        <v>1</v>
      </c>
      <c r="R946" s="9">
        <v>0</v>
      </c>
      <c r="S946" s="8">
        <v>52698</v>
      </c>
      <c r="T946" s="9">
        <v>18</v>
      </c>
      <c r="U946" s="9">
        <f t="shared" si="158"/>
        <v>52679</v>
      </c>
      <c r="V946" s="9">
        <f>COUNTIF(B:B,B946)</f>
        <v>24</v>
      </c>
      <c r="W946" s="7">
        <v>13.153</v>
      </c>
      <c r="X946" s="7">
        <f>BL946-W946-6</f>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163"/>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34</v>
      </c>
      <c r="CZ946" s="33" t="s">
        <v>85</v>
      </c>
    </row>
    <row r="947" spans="1:104" x14ac:dyDescent="0.25">
      <c r="A947">
        <v>946</v>
      </c>
      <c r="B947">
        <v>65</v>
      </c>
      <c r="C947" s="24" t="s">
        <v>3971</v>
      </c>
      <c r="D947" s="12">
        <v>5.59</v>
      </c>
      <c r="E947" s="13">
        <v>1.3</v>
      </c>
      <c r="F947" s="7">
        <f t="shared" si="165"/>
        <v>4.3</v>
      </c>
      <c r="G947" s="7">
        <f t="shared" si="155"/>
        <v>4.29</v>
      </c>
      <c r="H947" s="15">
        <f t="shared" si="156"/>
        <v>6.89</v>
      </c>
      <c r="I947" s="11">
        <f>IFERROR(F947/SQRT(F947^2+U947), "X")</f>
        <v>7.71371494382493E-2</v>
      </c>
      <c r="J947" s="32">
        <f>IFERROR(SQRT((1-I947^2)/U947), "X")</f>
        <v>1.7938871962383557E-2</v>
      </c>
      <c r="K947" s="32">
        <f t="shared" si="157"/>
        <v>55.744865234387291</v>
      </c>
      <c r="L947" s="8">
        <v>0</v>
      </c>
      <c r="M947" s="9">
        <v>1</v>
      </c>
      <c r="N947" s="8">
        <v>0</v>
      </c>
      <c r="O947" s="9">
        <v>0</v>
      </c>
      <c r="P947" s="9">
        <v>0</v>
      </c>
      <c r="Q947" s="9">
        <v>1</v>
      </c>
      <c r="R947" s="9">
        <v>0</v>
      </c>
      <c r="S947" s="8">
        <v>3109</v>
      </c>
      <c r="T947" s="9">
        <v>19</v>
      </c>
      <c r="U947" s="9">
        <f t="shared" si="158"/>
        <v>3089</v>
      </c>
      <c r="V947" s="9">
        <f>COUNTIF(B:B,B947)</f>
        <v>24</v>
      </c>
      <c r="W947" s="7">
        <v>13.131</v>
      </c>
      <c r="X947" s="7">
        <f>BL947-W947-6</f>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163"/>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34</v>
      </c>
      <c r="CZ947" s="33" t="s">
        <v>85</v>
      </c>
    </row>
    <row r="948" spans="1:104" x14ac:dyDescent="0.25">
      <c r="A948">
        <v>947</v>
      </c>
      <c r="B948">
        <v>65</v>
      </c>
      <c r="C948" s="24" t="s">
        <v>3971</v>
      </c>
      <c r="D948" s="12">
        <v>4.37</v>
      </c>
      <c r="E948" s="13">
        <v>0.28999999999999998</v>
      </c>
      <c r="F948" s="7">
        <f t="shared" si="165"/>
        <v>15.068965517241381</v>
      </c>
      <c r="G948" s="7">
        <f t="shared" si="155"/>
        <v>4.08</v>
      </c>
      <c r="H948" s="15">
        <f t="shared" si="156"/>
        <v>4.66</v>
      </c>
      <c r="I948" s="11">
        <f>IFERROR(F948/SQRT(F948^2+U948), "X")</f>
        <v>6.9109827835688309E-2</v>
      </c>
      <c r="J948" s="32">
        <f>IFERROR(SQRT((1-I948^2)/U948), "X")</f>
        <v>4.5862357144964777E-3</v>
      </c>
      <c r="K948" s="32">
        <f t="shared" si="157"/>
        <v>218.04374267967381</v>
      </c>
      <c r="L948" s="8">
        <v>0</v>
      </c>
      <c r="M948" s="9">
        <v>1</v>
      </c>
      <c r="N948" s="8">
        <v>0</v>
      </c>
      <c r="O948" s="9">
        <v>0</v>
      </c>
      <c r="P948" s="9">
        <v>0</v>
      </c>
      <c r="Q948" s="9">
        <v>1</v>
      </c>
      <c r="R948" s="9">
        <v>0</v>
      </c>
      <c r="S948" s="8">
        <v>47336</v>
      </c>
      <c r="T948" s="9">
        <v>19</v>
      </c>
      <c r="U948" s="9">
        <f t="shared" si="158"/>
        <v>47316</v>
      </c>
      <c r="V948" s="9">
        <f>COUNTIF(B:B,B948)</f>
        <v>24</v>
      </c>
      <c r="W948" s="7">
        <v>13.154999999999999</v>
      </c>
      <c r="X948" s="7">
        <f>BL948-W948-6</f>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163"/>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34</v>
      </c>
      <c r="CZ948" s="33" t="s">
        <v>85</v>
      </c>
    </row>
    <row r="949" spans="1:104" x14ac:dyDescent="0.25">
      <c r="A949">
        <v>948</v>
      </c>
      <c r="B949">
        <v>65</v>
      </c>
      <c r="C949" s="24" t="s">
        <v>3971</v>
      </c>
      <c r="D949" s="12">
        <v>4.43</v>
      </c>
      <c r="E949" s="13">
        <v>0.27</v>
      </c>
      <c r="F949" s="7">
        <f t="shared" si="165"/>
        <v>16.407407407407405</v>
      </c>
      <c r="G949" s="7">
        <f t="shared" si="155"/>
        <v>4.16</v>
      </c>
      <c r="H949" s="15">
        <f t="shared" si="156"/>
        <v>4.6999999999999993</v>
      </c>
      <c r="I949" s="11">
        <f>IFERROR(F949/SQRT(F949^2+U949), "X")</f>
        <v>7.2872020659854361E-2</v>
      </c>
      <c r="J949" s="32">
        <f>IFERROR(SQRT((1-I949^2)/U949), "X")</f>
        <v>4.4414098370565867E-3</v>
      </c>
      <c r="K949" s="32">
        <f t="shared" si="157"/>
        <v>225.15373196514565</v>
      </c>
      <c r="L949" s="8">
        <v>0</v>
      </c>
      <c r="M949" s="9">
        <v>1</v>
      </c>
      <c r="N949" s="8">
        <v>0</v>
      </c>
      <c r="O949" s="9">
        <v>0</v>
      </c>
      <c r="P949" s="9">
        <v>0</v>
      </c>
      <c r="Q949" s="9">
        <v>1</v>
      </c>
      <c r="R949" s="9">
        <v>0</v>
      </c>
      <c r="S949" s="8">
        <v>50445</v>
      </c>
      <c r="T949" s="9">
        <v>19</v>
      </c>
      <c r="U949" s="9">
        <f t="shared" si="158"/>
        <v>50425</v>
      </c>
      <c r="V949" s="9">
        <f>COUNTIF(B:B,B949)</f>
        <v>24</v>
      </c>
      <c r="W949" s="7">
        <v>13.153</v>
      </c>
      <c r="X949" s="7">
        <f>BL949-W949-6</f>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163"/>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34</v>
      </c>
      <c r="CZ949" s="33" t="s">
        <v>85</v>
      </c>
    </row>
    <row r="950" spans="1:104" x14ac:dyDescent="0.25">
      <c r="A950">
        <v>949</v>
      </c>
      <c r="B950">
        <v>65</v>
      </c>
      <c r="C950" s="24" t="s">
        <v>3971</v>
      </c>
      <c r="D950" s="12">
        <v>17.64</v>
      </c>
      <c r="E950" s="13">
        <v>5.52</v>
      </c>
      <c r="F950" s="7">
        <f t="shared" si="165"/>
        <v>3.1956521739130439</v>
      </c>
      <c r="G950" s="7">
        <f t="shared" si="155"/>
        <v>12.120000000000001</v>
      </c>
      <c r="H950" s="15">
        <f t="shared" si="156"/>
        <v>23.16</v>
      </c>
      <c r="I950" s="11">
        <f>IFERROR(F950/SQRT(F950^2+U950), "X")</f>
        <v>5.591615566090917E-2</v>
      </c>
      <c r="J950" s="32">
        <f>IFERROR(SQRT((1-I950^2)/U950), "X")</f>
        <v>1.7497572519740285E-2</v>
      </c>
      <c r="K950" s="32">
        <f t="shared" si="157"/>
        <v>57.150784708669001</v>
      </c>
      <c r="L950" s="8">
        <v>0</v>
      </c>
      <c r="M950" s="9">
        <v>1</v>
      </c>
      <c r="N950" s="8">
        <v>0</v>
      </c>
      <c r="O950" s="9">
        <v>0</v>
      </c>
      <c r="P950" s="9">
        <v>0</v>
      </c>
      <c r="Q950" s="9">
        <v>1</v>
      </c>
      <c r="R950" s="9">
        <v>0</v>
      </c>
      <c r="S950" s="8">
        <v>3275</v>
      </c>
      <c r="T950" s="9">
        <v>18</v>
      </c>
      <c r="U950" s="9">
        <f t="shared" si="158"/>
        <v>3256</v>
      </c>
      <c r="V950" s="9">
        <f>COUNTIF(B:B,B950)</f>
        <v>24</v>
      </c>
      <c r="W950" s="7">
        <v>13.131</v>
      </c>
      <c r="X950" s="7">
        <f>BL950-W950-6</f>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163"/>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34</v>
      </c>
      <c r="CZ950" s="33" t="s">
        <v>85</v>
      </c>
    </row>
    <row r="951" spans="1:104" x14ac:dyDescent="0.25">
      <c r="A951">
        <v>950</v>
      </c>
      <c r="B951">
        <v>65</v>
      </c>
      <c r="C951" s="24" t="s">
        <v>3971</v>
      </c>
      <c r="D951" s="12">
        <v>12.73</v>
      </c>
      <c r="E951" s="13">
        <v>1.18</v>
      </c>
      <c r="F951" s="7">
        <f t="shared" si="165"/>
        <v>10.788135593220339</v>
      </c>
      <c r="G951" s="7">
        <f t="shared" si="155"/>
        <v>11.55</v>
      </c>
      <c r="H951" s="15">
        <f t="shared" si="156"/>
        <v>13.91</v>
      </c>
      <c r="I951" s="11">
        <f>IFERROR(F951/SQRT(F951^2+U951), "X")</f>
        <v>4.8479082851631536E-2</v>
      </c>
      <c r="J951" s="32">
        <f>IFERROR(SQRT((1-I951^2)/U951), "X")</f>
        <v>4.4937405942596393E-3</v>
      </c>
      <c r="K951" s="32">
        <f t="shared" si="157"/>
        <v>222.53175923804159</v>
      </c>
      <c r="L951" s="8">
        <v>0</v>
      </c>
      <c r="M951" s="9">
        <v>1</v>
      </c>
      <c r="N951" s="8">
        <v>0</v>
      </c>
      <c r="O951" s="9">
        <v>0</v>
      </c>
      <c r="P951" s="9">
        <v>0</v>
      </c>
      <c r="Q951" s="9">
        <v>1</v>
      </c>
      <c r="R951" s="9">
        <v>0</v>
      </c>
      <c r="S951" s="8">
        <v>49423</v>
      </c>
      <c r="T951" s="9">
        <v>18</v>
      </c>
      <c r="U951" s="9">
        <f t="shared" si="158"/>
        <v>49404</v>
      </c>
      <c r="V951" s="9">
        <f>COUNTIF(B:B,B951)</f>
        <v>24</v>
      </c>
      <c r="W951" s="7">
        <v>13.154999999999999</v>
      </c>
      <c r="X951" s="7">
        <f>BL951-W951-6</f>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163"/>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34</v>
      </c>
      <c r="CZ951" s="33" t="s">
        <v>85</v>
      </c>
    </row>
    <row r="952" spans="1:104" x14ac:dyDescent="0.25">
      <c r="A952">
        <v>951</v>
      </c>
      <c r="B952">
        <v>65</v>
      </c>
      <c r="C952" s="24" t="s">
        <v>3971</v>
      </c>
      <c r="D952" s="12">
        <v>11.27</v>
      </c>
      <c r="E952" s="13">
        <v>1.07</v>
      </c>
      <c r="F952" s="7">
        <f t="shared" si="165"/>
        <v>10.532710280373831</v>
      </c>
      <c r="G952" s="7">
        <f t="shared" si="155"/>
        <v>10.199999999999999</v>
      </c>
      <c r="H952" s="15">
        <f t="shared" si="156"/>
        <v>12.34</v>
      </c>
      <c r="I952" s="11">
        <f>IFERROR(F952/SQRT(F952^2+U952), "X")</f>
        <v>4.5842106149373264E-2</v>
      </c>
      <c r="J952" s="32">
        <f>IFERROR(SQRT((1-I952^2)/U952), "X")</f>
        <v>4.3523561295323336E-3</v>
      </c>
      <c r="K952" s="32">
        <f t="shared" si="157"/>
        <v>229.76061017034729</v>
      </c>
      <c r="L952" s="8">
        <v>0</v>
      </c>
      <c r="M952" s="9">
        <v>1</v>
      </c>
      <c r="N952" s="8">
        <v>0</v>
      </c>
      <c r="O952" s="9">
        <v>0</v>
      </c>
      <c r="P952" s="9">
        <v>0</v>
      </c>
      <c r="Q952" s="9">
        <v>1</v>
      </c>
      <c r="R952" s="9">
        <v>0</v>
      </c>
      <c r="S952" s="8">
        <v>52698</v>
      </c>
      <c r="T952" s="9">
        <v>18</v>
      </c>
      <c r="U952" s="9">
        <f t="shared" si="158"/>
        <v>52679</v>
      </c>
      <c r="V952" s="9">
        <f>COUNTIF(B:B,B952)</f>
        <v>24</v>
      </c>
      <c r="W952" s="7">
        <v>13.153</v>
      </c>
      <c r="X952" s="7">
        <f>BL952-W952-6</f>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163"/>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34</v>
      </c>
      <c r="CZ952" s="33" t="s">
        <v>85</v>
      </c>
    </row>
    <row r="953" spans="1:104" x14ac:dyDescent="0.25">
      <c r="A953">
        <v>952</v>
      </c>
      <c r="B953">
        <v>65</v>
      </c>
      <c r="C953" s="24" t="s">
        <v>3971</v>
      </c>
      <c r="D953" s="12">
        <v>21.23</v>
      </c>
      <c r="E953" s="13">
        <v>5.52</v>
      </c>
      <c r="F953" s="7">
        <f t="shared" si="165"/>
        <v>3.8460144927536235</v>
      </c>
      <c r="G953" s="7">
        <f t="shared" si="155"/>
        <v>15.71</v>
      </c>
      <c r="H953" s="15">
        <f t="shared" si="156"/>
        <v>26.75</v>
      </c>
      <c r="I953" s="11">
        <f>IFERROR(F953/SQRT(F953^2+U953), "X")</f>
        <v>6.9034252041442867E-2</v>
      </c>
      <c r="J953" s="32">
        <f>IFERROR(SQRT((1-I953^2)/U953), "X")</f>
        <v>1.7949555877002574E-2</v>
      </c>
      <c r="K953" s="32">
        <f t="shared" si="157"/>
        <v>55.711684837908741</v>
      </c>
      <c r="L953" s="8">
        <v>0</v>
      </c>
      <c r="M953" s="9">
        <v>1</v>
      </c>
      <c r="N953" s="8">
        <v>0</v>
      </c>
      <c r="O953" s="9">
        <v>0</v>
      </c>
      <c r="P953" s="9">
        <v>0</v>
      </c>
      <c r="Q953" s="9">
        <v>1</v>
      </c>
      <c r="R953" s="9">
        <v>0</v>
      </c>
      <c r="S953" s="8">
        <v>3109</v>
      </c>
      <c r="T953" s="9">
        <v>19</v>
      </c>
      <c r="U953" s="9">
        <f t="shared" si="158"/>
        <v>3089</v>
      </c>
      <c r="V953" s="9">
        <f>COUNTIF(B:B,B953)</f>
        <v>24</v>
      </c>
      <c r="W953" s="7">
        <v>13.131</v>
      </c>
      <c r="X953" s="7">
        <f>BL953-W953-6</f>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163"/>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34</v>
      </c>
      <c r="CZ953" s="33" t="s">
        <v>85</v>
      </c>
    </row>
    <row r="954" spans="1:104" x14ac:dyDescent="0.25">
      <c r="A954">
        <v>953</v>
      </c>
      <c r="B954">
        <v>65</v>
      </c>
      <c r="C954" s="24" t="s">
        <v>3971</v>
      </c>
      <c r="D954" s="12">
        <v>11.81</v>
      </c>
      <c r="E954" s="13">
        <v>1.63</v>
      </c>
      <c r="F954" s="7">
        <f t="shared" si="165"/>
        <v>7.2453987730061353</v>
      </c>
      <c r="G954" s="7">
        <f t="shared" si="155"/>
        <v>10.18</v>
      </c>
      <c r="H954" s="15">
        <f t="shared" si="156"/>
        <v>13.440000000000001</v>
      </c>
      <c r="I954" s="11">
        <f>IFERROR(F954/SQRT(F954^2+U954), "X")</f>
        <v>3.3290283704605919E-2</v>
      </c>
      <c r="J954" s="32">
        <f>IFERROR(SQRT((1-I954^2)/U954), "X")</f>
        <v>4.5946792919989545E-3</v>
      </c>
      <c r="K954" s="32">
        <f t="shared" si="157"/>
        <v>217.64304676092888</v>
      </c>
      <c r="L954" s="8">
        <v>0</v>
      </c>
      <c r="M954" s="9">
        <v>1</v>
      </c>
      <c r="N954" s="8">
        <v>0</v>
      </c>
      <c r="O954" s="9">
        <v>0</v>
      </c>
      <c r="P954" s="9">
        <v>0</v>
      </c>
      <c r="Q954" s="9">
        <v>1</v>
      </c>
      <c r="R954" s="9">
        <v>0</v>
      </c>
      <c r="S954" s="8">
        <v>47336</v>
      </c>
      <c r="T954" s="9">
        <v>19</v>
      </c>
      <c r="U954" s="9">
        <f t="shared" si="158"/>
        <v>47316</v>
      </c>
      <c r="V954" s="9">
        <f>COUNTIF(B:B,B954)</f>
        <v>24</v>
      </c>
      <c r="W954" s="7">
        <v>13.154999999999999</v>
      </c>
      <c r="X954" s="7">
        <f>BL954-W954-6</f>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163"/>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34</v>
      </c>
      <c r="CZ954" s="33" t="s">
        <v>85</v>
      </c>
    </row>
    <row r="955" spans="1:104" x14ac:dyDescent="0.25">
      <c r="A955">
        <v>954</v>
      </c>
      <c r="B955">
        <v>65</v>
      </c>
      <c r="C955" s="24" t="s">
        <v>3971</v>
      </c>
      <c r="D955" s="12">
        <v>9.99</v>
      </c>
      <c r="E955" s="13">
        <v>1.46</v>
      </c>
      <c r="F955" s="7">
        <f t="shared" si="165"/>
        <v>6.8424657534246576</v>
      </c>
      <c r="G955" s="7">
        <f t="shared" si="155"/>
        <v>8.5300000000000011</v>
      </c>
      <c r="H955" s="15">
        <f t="shared" si="156"/>
        <v>11.45</v>
      </c>
      <c r="I955" s="11">
        <f>IFERROR(F955/SQRT(F955^2+U955), "X")</f>
        <v>3.0457072178164363E-2</v>
      </c>
      <c r="J955" s="32">
        <f>IFERROR(SQRT((1-I955^2)/U955), "X")</f>
        <v>4.451183721733731E-3</v>
      </c>
      <c r="K955" s="32">
        <f t="shared" si="157"/>
        <v>224.65934064175207</v>
      </c>
      <c r="L955" s="8">
        <v>0</v>
      </c>
      <c r="M955" s="9">
        <v>1</v>
      </c>
      <c r="N955" s="8">
        <v>0</v>
      </c>
      <c r="O955" s="9">
        <v>0</v>
      </c>
      <c r="P955" s="9">
        <v>0</v>
      </c>
      <c r="Q955" s="9">
        <v>1</v>
      </c>
      <c r="R955" s="9">
        <v>0</v>
      </c>
      <c r="S955" s="8">
        <v>50445</v>
      </c>
      <c r="T955" s="9">
        <v>19</v>
      </c>
      <c r="U955" s="9">
        <f t="shared" si="158"/>
        <v>50425</v>
      </c>
      <c r="V955" s="9">
        <f>COUNTIF(B:B,B955)</f>
        <v>24</v>
      </c>
      <c r="W955" s="7">
        <v>13.153</v>
      </c>
      <c r="X955" s="7">
        <f>BL955-W955-6</f>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163"/>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34</v>
      </c>
      <c r="CZ955" s="33" t="s">
        <v>85</v>
      </c>
    </row>
    <row r="956" spans="1:104" x14ac:dyDescent="0.25">
      <c r="A956">
        <v>955</v>
      </c>
      <c r="B956">
        <v>65</v>
      </c>
      <c r="C956" s="24" t="s">
        <v>3971</v>
      </c>
      <c r="D956" s="12">
        <v>5.94</v>
      </c>
      <c r="E956" s="13">
        <v>1.23</v>
      </c>
      <c r="F956" s="7">
        <f t="shared" si="165"/>
        <v>4.8292682926829276</v>
      </c>
      <c r="G956" s="7">
        <f t="shared" si="155"/>
        <v>4.7100000000000009</v>
      </c>
      <c r="H956" s="15">
        <f t="shared" si="156"/>
        <v>7.17</v>
      </c>
      <c r="I956" s="11">
        <f>IFERROR(F956/SQRT(F956^2+U956), "X")</f>
        <v>8.4850476295895663E-2</v>
      </c>
      <c r="J956" s="32">
        <f>IFERROR(SQRT((1-I956^2)/U956), "X")</f>
        <v>1.7570048121877384E-2</v>
      </c>
      <c r="K956" s="32">
        <f t="shared" si="157"/>
        <v>56.915040474752473</v>
      </c>
      <c r="L956" s="8">
        <v>0</v>
      </c>
      <c r="M956" s="9">
        <v>1</v>
      </c>
      <c r="N956" s="8">
        <v>0</v>
      </c>
      <c r="O956" s="9">
        <v>0</v>
      </c>
      <c r="P956" s="9">
        <v>0</v>
      </c>
      <c r="Q956" s="9">
        <v>1</v>
      </c>
      <c r="R956" s="9">
        <v>0</v>
      </c>
      <c r="S956" s="8">
        <v>3235</v>
      </c>
      <c r="T956" s="9">
        <v>18</v>
      </c>
      <c r="U956" s="9">
        <f t="shared" si="158"/>
        <v>3216</v>
      </c>
      <c r="V956" s="9">
        <f>COUNTIF(B:B,B956)</f>
        <v>24</v>
      </c>
      <c r="W956" s="7">
        <v>13.131</v>
      </c>
      <c r="X956" s="7">
        <f>BL956-W956-6</f>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163"/>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34</v>
      </c>
      <c r="CZ956" s="33" t="s">
        <v>85</v>
      </c>
    </row>
    <row r="957" spans="1:104" x14ac:dyDescent="0.25">
      <c r="A957">
        <v>956</v>
      </c>
      <c r="B957">
        <v>65</v>
      </c>
      <c r="C957" s="24" t="s">
        <v>3971</v>
      </c>
      <c r="D957" s="12">
        <v>5.25</v>
      </c>
      <c r="E957" s="13">
        <v>2.7</v>
      </c>
      <c r="F957" s="7">
        <f t="shared" si="165"/>
        <v>1.9444444444444444</v>
      </c>
      <c r="G957" s="7">
        <f t="shared" si="155"/>
        <v>2.5499999999999998</v>
      </c>
      <c r="H957" s="15">
        <f t="shared" si="156"/>
        <v>7.95</v>
      </c>
      <c r="I957" s="11">
        <f>IFERROR(F957/SQRT(F957^2+U957), "X")</f>
        <v>8.7677669757510405E-3</v>
      </c>
      <c r="J957" s="32">
        <f>IFERROR(SQRT((1-I957^2)/U957), "X")</f>
        <v>4.5091373018148204E-3</v>
      </c>
      <c r="K957" s="32">
        <f t="shared" si="157"/>
        <v>221.77191180173728</v>
      </c>
      <c r="L957" s="8">
        <v>0</v>
      </c>
      <c r="M957" s="9">
        <v>1</v>
      </c>
      <c r="N957" s="8">
        <v>0</v>
      </c>
      <c r="O957" s="9">
        <v>0</v>
      </c>
      <c r="P957" s="9">
        <v>0</v>
      </c>
      <c r="Q957" s="9">
        <v>1</v>
      </c>
      <c r="R957" s="9">
        <v>0</v>
      </c>
      <c r="S957" s="8">
        <v>49198</v>
      </c>
      <c r="T957" s="9">
        <v>18</v>
      </c>
      <c r="U957" s="9">
        <f t="shared" si="158"/>
        <v>49179</v>
      </c>
      <c r="V957" s="9">
        <f>COUNTIF(B:B,B957)</f>
        <v>24</v>
      </c>
      <c r="W957" s="7">
        <v>13.154999999999999</v>
      </c>
      <c r="X957" s="7">
        <f>BL957-W957-6</f>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163"/>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34</v>
      </c>
      <c r="CZ957" s="33" t="s">
        <v>85</v>
      </c>
    </row>
    <row r="958" spans="1:104" x14ac:dyDescent="0.25">
      <c r="A958">
        <v>957</v>
      </c>
      <c r="B958">
        <v>65</v>
      </c>
      <c r="C958" s="24" t="s">
        <v>3971</v>
      </c>
      <c r="D958" s="12">
        <v>5.23</v>
      </c>
      <c r="E958" s="13">
        <v>2.5</v>
      </c>
      <c r="F958" s="7">
        <f t="shared" si="165"/>
        <v>2.0920000000000001</v>
      </c>
      <c r="G958" s="7">
        <f t="shared" si="155"/>
        <v>2.7300000000000004</v>
      </c>
      <c r="H958" s="15">
        <f t="shared" si="156"/>
        <v>7.73</v>
      </c>
      <c r="I958" s="11">
        <f>IFERROR(F958/SQRT(F958^2+U958), "X")</f>
        <v>9.1373423589723498E-3</v>
      </c>
      <c r="J958" s="32">
        <f>IFERROR(SQRT((1-I958^2)/U958), "X")</f>
        <v>4.3677544736961515E-3</v>
      </c>
      <c r="K958" s="32">
        <f t="shared" si="157"/>
        <v>228.9505983045251</v>
      </c>
      <c r="L958" s="8">
        <v>0</v>
      </c>
      <c r="M958" s="9">
        <v>1</v>
      </c>
      <c r="N958" s="8">
        <v>0</v>
      </c>
      <c r="O958" s="9">
        <v>0</v>
      </c>
      <c r="P958" s="9">
        <v>0</v>
      </c>
      <c r="Q958" s="9">
        <v>1</v>
      </c>
      <c r="R958" s="9">
        <v>0</v>
      </c>
      <c r="S958" s="8">
        <v>52433</v>
      </c>
      <c r="T958" s="9">
        <v>18</v>
      </c>
      <c r="U958" s="9">
        <f t="shared" si="158"/>
        <v>52414</v>
      </c>
      <c r="V958" s="9">
        <f>COUNTIF(B:B,B958)</f>
        <v>24</v>
      </c>
      <c r="W958" s="7">
        <v>13.153</v>
      </c>
      <c r="X958" s="7">
        <f>BL958-W958-6</f>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163"/>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34</v>
      </c>
      <c r="CZ958" s="33" t="s">
        <v>85</v>
      </c>
    </row>
    <row r="959" spans="1:104" x14ac:dyDescent="0.25">
      <c r="A959">
        <v>958</v>
      </c>
      <c r="B959">
        <v>65</v>
      </c>
      <c r="C959" s="24" t="s">
        <v>3971</v>
      </c>
      <c r="D959" s="12">
        <v>5.29</v>
      </c>
      <c r="E959" s="13">
        <v>1.34</v>
      </c>
      <c r="F959" s="7">
        <f t="shared" si="165"/>
        <v>3.9477611940298507</v>
      </c>
      <c r="G959" s="7">
        <f t="shared" si="155"/>
        <v>3.95</v>
      </c>
      <c r="H959" s="15">
        <f t="shared" si="156"/>
        <v>6.63</v>
      </c>
      <c r="I959" s="11">
        <f>IFERROR(F959/SQRT(F959^2+U959), "X")</f>
        <v>7.1312399672231297E-2</v>
      </c>
      <c r="J959" s="32">
        <f>IFERROR(SQRT((1-I959^2)/U959), "X")</f>
        <v>1.8064010502984867E-2</v>
      </c>
      <c r="K959" s="32">
        <f t="shared" si="157"/>
        <v>55.358692347680027</v>
      </c>
      <c r="L959" s="8">
        <v>0</v>
      </c>
      <c r="M959" s="9">
        <v>1</v>
      </c>
      <c r="N959" s="8">
        <v>0</v>
      </c>
      <c r="O959" s="9">
        <v>0</v>
      </c>
      <c r="P959" s="9">
        <v>0</v>
      </c>
      <c r="Q959" s="9">
        <v>1</v>
      </c>
      <c r="R959" s="9">
        <v>0</v>
      </c>
      <c r="S959" s="8">
        <v>3069</v>
      </c>
      <c r="T959" s="9">
        <v>19</v>
      </c>
      <c r="U959" s="9">
        <f t="shared" si="158"/>
        <v>3049</v>
      </c>
      <c r="V959" s="9">
        <f>COUNTIF(B:B,B959)</f>
        <v>24</v>
      </c>
      <c r="W959" s="7">
        <v>13.131</v>
      </c>
      <c r="X959" s="7">
        <f>BL959-W959-6</f>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163"/>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34</v>
      </c>
      <c r="CZ959" s="33" t="s">
        <v>85</v>
      </c>
    </row>
    <row r="960" spans="1:104" x14ac:dyDescent="0.25">
      <c r="A960">
        <v>959</v>
      </c>
      <c r="B960">
        <v>65</v>
      </c>
      <c r="C960" s="24" t="s">
        <v>3971</v>
      </c>
      <c r="D960" s="12">
        <v>4.28</v>
      </c>
      <c r="E960" s="13">
        <v>2.9</v>
      </c>
      <c r="F960" s="7">
        <f t="shared" si="165"/>
        <v>1.4758620689655173</v>
      </c>
      <c r="G960" s="7">
        <f t="shared" si="155"/>
        <v>1.3800000000000003</v>
      </c>
      <c r="H960" s="15">
        <f t="shared" si="156"/>
        <v>7.18</v>
      </c>
      <c r="I960" s="11">
        <f>IFERROR(F960/SQRT(F960^2+U960), "X")</f>
        <v>6.7985965340321289E-3</v>
      </c>
      <c r="J960" s="32">
        <f>IFERROR(SQRT((1-I960^2)/U960), "X")</f>
        <v>4.6065256889470038E-3</v>
      </c>
      <c r="K960" s="32">
        <f t="shared" si="157"/>
        <v>217.0833438309964</v>
      </c>
      <c r="L960" s="8">
        <v>0</v>
      </c>
      <c r="M960" s="9">
        <v>1</v>
      </c>
      <c r="N960" s="8">
        <v>0</v>
      </c>
      <c r="O960" s="9">
        <v>0</v>
      </c>
      <c r="P960" s="9">
        <v>0</v>
      </c>
      <c r="Q960" s="9">
        <v>1</v>
      </c>
      <c r="R960" s="9">
        <v>0</v>
      </c>
      <c r="S960" s="8">
        <v>47143</v>
      </c>
      <c r="T960" s="9">
        <v>19</v>
      </c>
      <c r="U960" s="9">
        <f t="shared" si="158"/>
        <v>47123</v>
      </c>
      <c r="V960" s="9">
        <f>COUNTIF(B:B,B960)</f>
        <v>24</v>
      </c>
      <c r="W960" s="7">
        <v>13.154999999999999</v>
      </c>
      <c r="X960" s="7">
        <f>BL960-W960-6</f>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163"/>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34</v>
      </c>
      <c r="CZ960" s="33" t="s">
        <v>85</v>
      </c>
    </row>
    <row r="961" spans="1:104" x14ac:dyDescent="0.25">
      <c r="A961">
        <v>960</v>
      </c>
      <c r="B961">
        <v>65</v>
      </c>
      <c r="C961" s="24" t="s">
        <v>3971</v>
      </c>
      <c r="D961" s="12">
        <v>4.25</v>
      </c>
      <c r="E961" s="13">
        <v>2.7</v>
      </c>
      <c r="F961" s="7">
        <f t="shared" si="165"/>
        <v>1.574074074074074</v>
      </c>
      <c r="G961" s="7">
        <f t="shared" si="155"/>
        <v>1.5499999999999998</v>
      </c>
      <c r="H961" s="15">
        <f t="shared" si="156"/>
        <v>6.95</v>
      </c>
      <c r="I961" s="11">
        <f>IFERROR(F961/SQRT(F961^2+U961), "X")</f>
        <v>7.0258228637515583E-3</v>
      </c>
      <c r="J961" s="32">
        <f>IFERROR(SQRT((1-I961^2)/U961), "X")</f>
        <v>4.4634639369715784E-3</v>
      </c>
      <c r="K961" s="32">
        <f t="shared" si="157"/>
        <v>224.04124109009635</v>
      </c>
      <c r="L961" s="8">
        <v>0</v>
      </c>
      <c r="M961" s="9">
        <v>1</v>
      </c>
      <c r="N961" s="8">
        <v>0</v>
      </c>
      <c r="O961" s="9">
        <v>0</v>
      </c>
      <c r="P961" s="9">
        <v>0</v>
      </c>
      <c r="Q961" s="9">
        <v>1</v>
      </c>
      <c r="R961" s="9">
        <v>0</v>
      </c>
      <c r="S961" s="8">
        <v>50212</v>
      </c>
      <c r="T961" s="9">
        <v>19</v>
      </c>
      <c r="U961" s="9">
        <f t="shared" si="158"/>
        <v>50192</v>
      </c>
      <c r="V961" s="9">
        <f>COUNTIF(B:B,B961)</f>
        <v>24</v>
      </c>
      <c r="W961" s="7">
        <v>13.153</v>
      </c>
      <c r="X961" s="7">
        <f>BL961-W961-6</f>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163"/>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34</v>
      </c>
      <c r="CZ961" s="33" t="s">
        <v>85</v>
      </c>
    </row>
    <row r="962" spans="1:104" x14ac:dyDescent="0.25">
      <c r="A962">
        <v>961</v>
      </c>
      <c r="B962">
        <v>66</v>
      </c>
      <c r="C962" s="24" t="s">
        <v>3979</v>
      </c>
      <c r="D962" s="12">
        <v>6.4</v>
      </c>
      <c r="E962" s="13">
        <v>1</v>
      </c>
      <c r="F962" s="7">
        <f t="shared" si="165"/>
        <v>6.4</v>
      </c>
      <c r="G962" s="7">
        <f t="shared" ref="G962:G1025" si="166">D962-E962</f>
        <v>5.4</v>
      </c>
      <c r="H962" s="15">
        <f t="shared" ref="H962:H1025" si="167">D962+E962</f>
        <v>7.4</v>
      </c>
      <c r="I962" s="11">
        <f>IFERROR(F962/SQRT(F962^2+U962), "X")</f>
        <v>0.26973742357178704</v>
      </c>
      <c r="J962" s="32">
        <f>IFERROR(SQRT((1-I962^2)/U962), "X")</f>
        <v>4.2146472433091726E-2</v>
      </c>
      <c r="K962" s="32">
        <f t="shared" ref="K962:K1025" si="168">IFERROR(1/J962, "X")</f>
        <v>23.726778120933318</v>
      </c>
      <c r="L962" s="8">
        <v>0</v>
      </c>
      <c r="M962" s="9">
        <v>1</v>
      </c>
      <c r="N962" s="8">
        <v>1</v>
      </c>
      <c r="O962" s="9">
        <v>0</v>
      </c>
      <c r="P962" s="9">
        <v>0</v>
      </c>
      <c r="Q962" s="9">
        <v>0</v>
      </c>
      <c r="R962" s="9">
        <v>0</v>
      </c>
      <c r="S962" s="8">
        <v>526</v>
      </c>
      <c r="T962" s="9">
        <v>3</v>
      </c>
      <c r="U962" s="9">
        <f t="shared" ref="U962:U1025" si="169">S962-T962-1</f>
        <v>522</v>
      </c>
      <c r="V962" s="9">
        <f>COUNTIF(B:B,B962)</f>
        <v>8</v>
      </c>
      <c r="W962" s="7">
        <v>11.6</v>
      </c>
      <c r="X962" s="7">
        <f>BL962-W962-6</f>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163"/>
        <v>0</v>
      </c>
      <c r="AS962">
        <v>0.45400000000000001</v>
      </c>
      <c r="AT962" s="39">
        <f t="shared" ref="AT962:AT976" si="170">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0.29799999999999999</v>
      </c>
      <c r="CQ962">
        <v>6</v>
      </c>
      <c r="CR962">
        <v>1</v>
      </c>
      <c r="CS962">
        <v>0</v>
      </c>
      <c r="CT962">
        <v>19</v>
      </c>
      <c r="CZ962" s="33" t="s">
        <v>85</v>
      </c>
    </row>
    <row r="963" spans="1:104" x14ac:dyDescent="0.25">
      <c r="A963">
        <v>962</v>
      </c>
      <c r="B963">
        <v>66</v>
      </c>
      <c r="C963" s="24" t="s">
        <v>3979</v>
      </c>
      <c r="D963" s="12">
        <v>5.8</v>
      </c>
      <c r="E963" s="13">
        <v>1.2</v>
      </c>
      <c r="F963" s="7">
        <f t="shared" si="165"/>
        <v>4.833333333333333</v>
      </c>
      <c r="G963" s="7">
        <f t="shared" si="166"/>
        <v>4.5999999999999996</v>
      </c>
      <c r="H963" s="15">
        <f t="shared" si="167"/>
        <v>7</v>
      </c>
      <c r="I963" s="11">
        <f>IFERROR(F963/SQRT(F963^2+U963), "X")</f>
        <v>0.20948049241473998</v>
      </c>
      <c r="J963" s="32">
        <f>IFERROR(SQRT((1-I963^2)/U963), "X")</f>
        <v>4.3340791534084135E-2</v>
      </c>
      <c r="K963" s="32">
        <f t="shared" si="168"/>
        <v>23.07295193752007</v>
      </c>
      <c r="L963" s="8">
        <v>0</v>
      </c>
      <c r="M963" s="9">
        <v>1</v>
      </c>
      <c r="N963" s="8">
        <v>1</v>
      </c>
      <c r="O963" s="9">
        <v>0</v>
      </c>
      <c r="P963" s="9">
        <v>0</v>
      </c>
      <c r="Q963" s="9">
        <v>0</v>
      </c>
      <c r="R963" s="9">
        <v>0</v>
      </c>
      <c r="S963" s="8">
        <v>515</v>
      </c>
      <c r="T963" s="9">
        <v>5</v>
      </c>
      <c r="U963" s="9">
        <f t="shared" si="169"/>
        <v>509</v>
      </c>
      <c r="V963" s="9">
        <f>COUNTIF(B:B,B963)</f>
        <v>8</v>
      </c>
      <c r="W963" s="7">
        <v>11.6</v>
      </c>
      <c r="X963" s="7">
        <f>BL963-W963-6</f>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163"/>
        <v>0</v>
      </c>
      <c r="AS963">
        <v>0.45400000000000001</v>
      </c>
      <c r="AT963" s="39">
        <f t="shared" si="170"/>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0.29799999999999999</v>
      </c>
      <c r="CQ963">
        <v>6</v>
      </c>
      <c r="CR963">
        <v>1</v>
      </c>
      <c r="CS963">
        <v>0</v>
      </c>
      <c r="CT963">
        <v>19</v>
      </c>
      <c r="CZ963" s="33" t="s">
        <v>85</v>
      </c>
    </row>
    <row r="964" spans="1:104" x14ac:dyDescent="0.25">
      <c r="A964">
        <v>963</v>
      </c>
      <c r="B964">
        <v>66</v>
      </c>
      <c r="C964" s="24" t="s">
        <v>3979</v>
      </c>
      <c r="D964" s="12">
        <v>8.8000000000000007</v>
      </c>
      <c r="E964" s="13">
        <v>1.6</v>
      </c>
      <c r="F964" s="7">
        <f t="shared" si="165"/>
        <v>5.5</v>
      </c>
      <c r="G964" s="7">
        <f t="shared" si="166"/>
        <v>7.2000000000000011</v>
      </c>
      <c r="H964" s="15">
        <f t="shared" si="167"/>
        <v>10.4</v>
      </c>
      <c r="I964" s="11">
        <f>IFERROR(F964/SQRT(F964^2+U964), "X")</f>
        <v>0.2368468497303001</v>
      </c>
      <c r="J964" s="32">
        <f>IFERROR(SQRT((1-I964^2)/U964), "X")</f>
        <v>4.306306358732729E-2</v>
      </c>
      <c r="K964" s="32">
        <f t="shared" si="168"/>
        <v>23.221757039466244</v>
      </c>
      <c r="L964" s="8">
        <v>0</v>
      </c>
      <c r="M964" s="9">
        <v>1</v>
      </c>
      <c r="N964" s="8">
        <v>1</v>
      </c>
      <c r="O964" s="9">
        <v>0</v>
      </c>
      <c r="P964" s="9">
        <v>0</v>
      </c>
      <c r="Q964" s="9">
        <v>0</v>
      </c>
      <c r="R964" s="9">
        <v>0</v>
      </c>
      <c r="S964" s="8">
        <v>515</v>
      </c>
      <c r="T964" s="9">
        <v>5</v>
      </c>
      <c r="U964" s="9">
        <f t="shared" si="169"/>
        <v>509</v>
      </c>
      <c r="V964" s="9">
        <f>COUNTIF(B:B,B964)</f>
        <v>8</v>
      </c>
      <c r="W964" s="7">
        <v>11.6</v>
      </c>
      <c r="X964" s="7">
        <f>BL964-W964-6</f>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163"/>
        <v>0</v>
      </c>
      <c r="AS964">
        <v>0.45400000000000001</v>
      </c>
      <c r="AT964" s="39">
        <f t="shared" si="170"/>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0.29799999999999999</v>
      </c>
      <c r="CQ964">
        <v>6</v>
      </c>
      <c r="CR964">
        <v>1</v>
      </c>
      <c r="CS964">
        <v>0</v>
      </c>
      <c r="CT964">
        <v>19</v>
      </c>
      <c r="CZ964" s="33" t="s">
        <v>85</v>
      </c>
    </row>
    <row r="965" spans="1:104" x14ac:dyDescent="0.25">
      <c r="A965">
        <v>964</v>
      </c>
      <c r="B965">
        <v>66</v>
      </c>
      <c r="C965" s="24" t="s">
        <v>3979</v>
      </c>
      <c r="D965" s="12">
        <v>8.1999999999999993</v>
      </c>
      <c r="E965" s="13">
        <v>2</v>
      </c>
      <c r="F965" s="7">
        <f t="shared" si="165"/>
        <v>4.0999999999999996</v>
      </c>
      <c r="G965" s="7">
        <f t="shared" si="166"/>
        <v>6.1999999999999993</v>
      </c>
      <c r="H965" s="15">
        <f t="shared" si="167"/>
        <v>10.199999999999999</v>
      </c>
      <c r="I965" s="11">
        <f>IFERROR(F965/SQRT(F965^2+U965), "X")</f>
        <v>0.18017670483805717</v>
      </c>
      <c r="J965" s="32">
        <f>IFERROR(SQRT((1-I965^2)/U965), "X")</f>
        <v>4.3945537765379801E-2</v>
      </c>
      <c r="K965" s="32">
        <f t="shared" si="168"/>
        <v>22.755438910291314</v>
      </c>
      <c r="L965" s="8">
        <v>0</v>
      </c>
      <c r="M965" s="9">
        <v>1</v>
      </c>
      <c r="N965" s="8">
        <v>1</v>
      </c>
      <c r="O965" s="9">
        <v>0</v>
      </c>
      <c r="P965" s="9">
        <v>0</v>
      </c>
      <c r="Q965" s="9">
        <v>0</v>
      </c>
      <c r="R965" s="9">
        <v>0</v>
      </c>
      <c r="S965" s="8">
        <v>515</v>
      </c>
      <c r="T965" s="9">
        <v>13</v>
      </c>
      <c r="U965" s="9">
        <f t="shared" si="169"/>
        <v>501</v>
      </c>
      <c r="V965" s="9">
        <f>COUNTIF(B:B,B965)</f>
        <v>8</v>
      </c>
      <c r="W965" s="7">
        <v>11.6</v>
      </c>
      <c r="X965" s="7">
        <f>BL965-W965-6</f>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163"/>
        <v>0</v>
      </c>
      <c r="AS965">
        <v>0.45400000000000001</v>
      </c>
      <c r="AT965" s="39">
        <f t="shared" si="170"/>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0.29799999999999999</v>
      </c>
      <c r="CQ965">
        <v>6</v>
      </c>
      <c r="CR965">
        <v>1</v>
      </c>
      <c r="CS965">
        <v>0</v>
      </c>
      <c r="CT965">
        <v>19</v>
      </c>
      <c r="CZ965" s="33" t="s">
        <v>85</v>
      </c>
    </row>
    <row r="966" spans="1:104" x14ac:dyDescent="0.25">
      <c r="A966">
        <v>965</v>
      </c>
      <c r="B966">
        <v>66</v>
      </c>
      <c r="C966" s="24" t="s">
        <v>3979</v>
      </c>
      <c r="D966" s="12">
        <v>7.4</v>
      </c>
      <c r="E966" s="13">
        <v>0.8</v>
      </c>
      <c r="F966" s="7">
        <f t="shared" si="165"/>
        <v>9.25</v>
      </c>
      <c r="G966" s="7">
        <f t="shared" si="166"/>
        <v>6.6000000000000005</v>
      </c>
      <c r="H966" s="15">
        <f t="shared" si="167"/>
        <v>8.2000000000000011</v>
      </c>
      <c r="I966" s="11">
        <f>IFERROR(F966/SQRT(F966^2+U966), "X")</f>
        <v>0.37527207837150228</v>
      </c>
      <c r="J966" s="32">
        <f>IFERROR(SQRT((1-I966^2)/U966), "X")</f>
        <v>4.0569954418540784E-2</v>
      </c>
      <c r="K966" s="32">
        <f t="shared" si="168"/>
        <v>24.64878293141469</v>
      </c>
      <c r="L966" s="8">
        <v>0</v>
      </c>
      <c r="M966" s="9">
        <v>1</v>
      </c>
      <c r="N966" s="8">
        <v>1</v>
      </c>
      <c r="O966" s="9">
        <v>0</v>
      </c>
      <c r="P966" s="9">
        <v>0</v>
      </c>
      <c r="Q966" s="9">
        <v>0</v>
      </c>
      <c r="R966" s="9">
        <v>0</v>
      </c>
      <c r="S966" s="8">
        <v>526</v>
      </c>
      <c r="T966" s="9">
        <v>3</v>
      </c>
      <c r="U966" s="9">
        <f t="shared" si="169"/>
        <v>522</v>
      </c>
      <c r="V966" s="9">
        <f>COUNTIF(B:B,B966)</f>
        <v>8</v>
      </c>
      <c r="W966" s="7">
        <v>11.6</v>
      </c>
      <c r="X966" s="7">
        <f>BL966-W966-6</f>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163"/>
        <v>0</v>
      </c>
      <c r="AS966">
        <v>0.45400000000000001</v>
      </c>
      <c r="AT966" s="39">
        <f t="shared" si="170"/>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0.29799999999999999</v>
      </c>
      <c r="CQ966">
        <v>6</v>
      </c>
      <c r="CR966">
        <v>1</v>
      </c>
      <c r="CS966">
        <v>0</v>
      </c>
      <c r="CT966">
        <v>19</v>
      </c>
      <c r="CZ966" s="33" t="s">
        <v>85</v>
      </c>
    </row>
    <row r="967" spans="1:104" x14ac:dyDescent="0.25">
      <c r="A967">
        <v>966</v>
      </c>
      <c r="B967">
        <v>66</v>
      </c>
      <c r="C967" s="24" t="s">
        <v>3979</v>
      </c>
      <c r="D967" s="12">
        <v>7.1</v>
      </c>
      <c r="E967" s="13">
        <v>0.9</v>
      </c>
      <c r="F967" s="7">
        <f t="shared" si="165"/>
        <v>7.8888888888888884</v>
      </c>
      <c r="G967" s="7">
        <f t="shared" si="166"/>
        <v>6.1999999999999993</v>
      </c>
      <c r="H967" s="15">
        <f t="shared" si="167"/>
        <v>8</v>
      </c>
      <c r="I967" s="11">
        <f>IFERROR(F967/SQRT(F967^2+U967), "X")</f>
        <v>0.33007193484128955</v>
      </c>
      <c r="J967" s="32">
        <f>IFERROR(SQRT((1-I967^2)/U967), "X")</f>
        <v>4.1840104416501489E-2</v>
      </c>
      <c r="K967" s="32">
        <f t="shared" si="168"/>
        <v>23.900513967302768</v>
      </c>
      <c r="L967" s="8">
        <v>0</v>
      </c>
      <c r="M967" s="9">
        <v>1</v>
      </c>
      <c r="N967" s="8">
        <v>1</v>
      </c>
      <c r="O967" s="9">
        <v>0</v>
      </c>
      <c r="P967" s="9">
        <v>0</v>
      </c>
      <c r="Q967" s="9">
        <v>0</v>
      </c>
      <c r="R967" s="9">
        <v>0</v>
      </c>
      <c r="S967" s="8">
        <v>515</v>
      </c>
      <c r="T967" s="9">
        <v>5</v>
      </c>
      <c r="U967" s="9">
        <f t="shared" si="169"/>
        <v>509</v>
      </c>
      <c r="V967" s="9">
        <f>COUNTIF(B:B,B967)</f>
        <v>8</v>
      </c>
      <c r="W967" s="7">
        <v>11.6</v>
      </c>
      <c r="X967" s="7">
        <f>BL967-W967-6</f>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163"/>
        <v>0</v>
      </c>
      <c r="AS967">
        <v>0.45400000000000001</v>
      </c>
      <c r="AT967" s="39">
        <f t="shared" si="170"/>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0.29799999999999999</v>
      </c>
      <c r="CQ967">
        <v>6</v>
      </c>
      <c r="CR967">
        <v>1</v>
      </c>
      <c r="CS967">
        <v>0</v>
      </c>
      <c r="CT967">
        <v>19</v>
      </c>
      <c r="CZ967" s="33" t="s">
        <v>85</v>
      </c>
    </row>
    <row r="968" spans="1:104" x14ac:dyDescent="0.25">
      <c r="A968">
        <v>967</v>
      </c>
      <c r="B968">
        <v>66</v>
      </c>
      <c r="C968" s="24" t="s">
        <v>3979</v>
      </c>
      <c r="D968" s="12">
        <v>8.4</v>
      </c>
      <c r="E968" s="13">
        <v>1.3</v>
      </c>
      <c r="F968" s="7">
        <f t="shared" si="165"/>
        <v>6.4615384615384617</v>
      </c>
      <c r="G968" s="7">
        <f t="shared" si="166"/>
        <v>7.1000000000000005</v>
      </c>
      <c r="H968" s="15">
        <f t="shared" si="167"/>
        <v>9.7000000000000011</v>
      </c>
      <c r="I968" s="11">
        <f>IFERROR(F968/SQRT(F968^2+U968), "X")</f>
        <v>0.27735463364540874</v>
      </c>
      <c r="J968" s="32">
        <f>IFERROR(SQRT((1-I968^2)/U968), "X")</f>
        <v>4.2923931397503737E-2</v>
      </c>
      <c r="K968" s="32">
        <f t="shared" si="168"/>
        <v>23.297027262935089</v>
      </c>
      <c r="L968" s="8">
        <v>0</v>
      </c>
      <c r="M968" s="9">
        <v>1</v>
      </c>
      <c r="N968" s="8">
        <v>1</v>
      </c>
      <c r="O968" s="9">
        <v>0</v>
      </c>
      <c r="P968" s="9">
        <v>0</v>
      </c>
      <c r="Q968" s="9">
        <v>0</v>
      </c>
      <c r="R968" s="9">
        <v>0</v>
      </c>
      <c r="S968" s="8">
        <v>515</v>
      </c>
      <c r="T968" s="9">
        <v>13</v>
      </c>
      <c r="U968" s="9">
        <f t="shared" si="169"/>
        <v>501</v>
      </c>
      <c r="V968" s="9">
        <f>COUNTIF(B:B,B968)</f>
        <v>8</v>
      </c>
      <c r="W968" s="7">
        <v>11.6</v>
      </c>
      <c r="X968" s="7">
        <f>BL968-W968-6</f>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163"/>
        <v>0</v>
      </c>
      <c r="AS968">
        <v>0.45400000000000001</v>
      </c>
      <c r="AT968" s="39">
        <f t="shared" si="170"/>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0.29799999999999999</v>
      </c>
      <c r="CQ968">
        <v>6</v>
      </c>
      <c r="CR968">
        <v>1</v>
      </c>
      <c r="CS968">
        <v>0</v>
      </c>
      <c r="CT968">
        <v>19</v>
      </c>
      <c r="CZ968" s="33" t="s">
        <v>85</v>
      </c>
    </row>
    <row r="969" spans="1:104" x14ac:dyDescent="0.25">
      <c r="A969">
        <v>968</v>
      </c>
      <c r="B969">
        <v>66</v>
      </c>
      <c r="C969" s="24" t="s">
        <v>3979</v>
      </c>
      <c r="D969" s="12">
        <v>8.8000000000000007</v>
      </c>
      <c r="E969" s="13">
        <v>1.5</v>
      </c>
      <c r="F969" s="7">
        <f t="shared" si="165"/>
        <v>5.8666666666666671</v>
      </c>
      <c r="G969" s="7">
        <f t="shared" si="166"/>
        <v>7.3000000000000007</v>
      </c>
      <c r="H969" s="15">
        <f t="shared" si="167"/>
        <v>10.3</v>
      </c>
      <c r="I969" s="11">
        <f>IFERROR(F969/SQRT(F969^2+U969), "X")</f>
        <v>0.25353914385959897</v>
      </c>
      <c r="J969" s="32">
        <f>IFERROR(SQRT((1-I969^2)/U969), "X")</f>
        <v>4.3216899521522557E-2</v>
      </c>
      <c r="K969" s="32">
        <f t="shared" si="168"/>
        <v>23.139096304259112</v>
      </c>
      <c r="L969" s="8">
        <v>0</v>
      </c>
      <c r="M969" s="9">
        <v>1</v>
      </c>
      <c r="N969" s="8">
        <v>1</v>
      </c>
      <c r="O969" s="9">
        <v>0</v>
      </c>
      <c r="P969" s="9">
        <v>0</v>
      </c>
      <c r="Q969" s="9">
        <v>0</v>
      </c>
      <c r="R969" s="9">
        <v>0</v>
      </c>
      <c r="S969" s="8">
        <v>515</v>
      </c>
      <c r="T969" s="9">
        <v>13</v>
      </c>
      <c r="U969" s="9">
        <f t="shared" si="169"/>
        <v>501</v>
      </c>
      <c r="V969" s="9">
        <f>COUNTIF(B:B,B969)</f>
        <v>8</v>
      </c>
      <c r="W969" s="7">
        <v>11.6</v>
      </c>
      <c r="X969" s="7">
        <f>BL969-W969-6</f>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163"/>
        <v>0</v>
      </c>
      <c r="AS969">
        <v>0.45400000000000001</v>
      </c>
      <c r="AT969" s="39">
        <f t="shared" si="170"/>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0.29799999999999999</v>
      </c>
      <c r="CQ969">
        <v>6</v>
      </c>
      <c r="CR969">
        <v>1</v>
      </c>
      <c r="CS969">
        <v>0</v>
      </c>
      <c r="CT969">
        <v>19</v>
      </c>
      <c r="CZ969" s="33" t="s">
        <v>85</v>
      </c>
    </row>
    <row r="970" spans="1:104" x14ac:dyDescent="0.25">
      <c r="A970">
        <v>969</v>
      </c>
      <c r="B970">
        <v>67</v>
      </c>
      <c r="C970" s="24" t="s">
        <v>3993</v>
      </c>
      <c r="D970" s="12">
        <v>21.4</v>
      </c>
      <c r="E970" s="13">
        <v>12</v>
      </c>
      <c r="F970" s="7">
        <f t="shared" ref="F970:F1001" si="171">D970/E970</f>
        <v>1.7833333333333332</v>
      </c>
      <c r="G970" s="7">
        <f t="shared" si="166"/>
        <v>9.3999999999999986</v>
      </c>
      <c r="H970" s="15">
        <f t="shared" si="167"/>
        <v>33.4</v>
      </c>
      <c r="I970" s="11">
        <f>IFERROR(F970/SQRT(F970^2+U970), "X")</f>
        <v>4.1007761425582795E-2</v>
      </c>
      <c r="J970" s="32">
        <f>IFERROR(SQRT((1-I970^2)/U970), "X")</f>
        <v>2.299500640686886E-2</v>
      </c>
      <c r="K970" s="32">
        <f t="shared" si="168"/>
        <v>43.487702604044024</v>
      </c>
      <c r="L970" s="8">
        <v>1</v>
      </c>
      <c r="M970" s="9">
        <v>0</v>
      </c>
      <c r="N970" s="8">
        <v>0</v>
      </c>
      <c r="O970" s="9">
        <v>0</v>
      </c>
      <c r="P970" s="9">
        <v>1</v>
      </c>
      <c r="Q970" s="9">
        <v>0</v>
      </c>
      <c r="R970" s="9">
        <v>0</v>
      </c>
      <c r="S970" s="8">
        <v>1900</v>
      </c>
      <c r="T970" s="9">
        <v>11</v>
      </c>
      <c r="U970" s="9">
        <f t="shared" si="169"/>
        <v>1888</v>
      </c>
      <c r="V970" s="9">
        <f>COUNTIF(B:B,B970)</f>
        <v>7</v>
      </c>
      <c r="W970" s="7">
        <v>4.6900000000000004</v>
      </c>
      <c r="X970" s="7">
        <f>BL970-W970-6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172">0.57</f>
        <v>0.56999999999999995</v>
      </c>
      <c r="AL970" s="32">
        <v>0.25</v>
      </c>
      <c r="AM970" s="32">
        <v>0.17</v>
      </c>
      <c r="AN970" s="42">
        <v>0.01</v>
      </c>
      <c r="AO970" s="41">
        <v>0</v>
      </c>
      <c r="AP970" s="17">
        <v>1</v>
      </c>
      <c r="AQ970">
        <v>0.55000000000000004</v>
      </c>
      <c r="AR970" s="39">
        <v>0.45</v>
      </c>
      <c r="AS970">
        <v>1</v>
      </c>
      <c r="AT970" s="39">
        <f t="shared" si="170"/>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36</v>
      </c>
      <c r="CZ970" s="33" t="s">
        <v>85</v>
      </c>
    </row>
    <row r="971" spans="1:104" x14ac:dyDescent="0.25">
      <c r="A971">
        <v>970</v>
      </c>
      <c r="B971">
        <v>67</v>
      </c>
      <c r="C971" s="24" t="s">
        <v>3993</v>
      </c>
      <c r="D971" s="12">
        <v>6</v>
      </c>
      <c r="E971" s="13">
        <v>1</v>
      </c>
      <c r="F971" s="7">
        <f t="shared" si="171"/>
        <v>6</v>
      </c>
      <c r="G971" s="7">
        <f t="shared" si="166"/>
        <v>5</v>
      </c>
      <c r="H971" s="15">
        <f t="shared" si="167"/>
        <v>7</v>
      </c>
      <c r="I971" s="11">
        <f>IFERROR(F971/SQRT(F971^2+U971), "X")</f>
        <v>0.13678822577626595</v>
      </c>
      <c r="J971" s="32">
        <f>IFERROR(SQRT((1-I971^2)/U971), "X")</f>
        <v>2.2798037629377661E-2</v>
      </c>
      <c r="K971" s="32">
        <f t="shared" si="168"/>
        <v>43.863424398922618</v>
      </c>
      <c r="L971" s="8">
        <v>1</v>
      </c>
      <c r="M971" s="9">
        <v>0</v>
      </c>
      <c r="N971" s="8">
        <v>0</v>
      </c>
      <c r="O971" s="9">
        <v>0</v>
      </c>
      <c r="P971" s="9">
        <v>1</v>
      </c>
      <c r="Q971" s="9">
        <v>0</v>
      </c>
      <c r="R971" s="9">
        <v>0</v>
      </c>
      <c r="S971" s="8">
        <v>1900</v>
      </c>
      <c r="T971" s="9">
        <v>11</v>
      </c>
      <c r="U971" s="9">
        <f t="shared" si="169"/>
        <v>1888</v>
      </c>
      <c r="V971" s="9">
        <f>COUNTIF(B:B,B971)</f>
        <v>7</v>
      </c>
      <c r="W971" s="7">
        <v>4.6900000000000004</v>
      </c>
      <c r="X971" s="7">
        <f>BL971-W971-6</f>
        <v>28.330000000000005</v>
      </c>
      <c r="Y971" s="9">
        <v>1</v>
      </c>
      <c r="Z971" s="9">
        <v>0</v>
      </c>
      <c r="AA971" s="9">
        <v>0</v>
      </c>
      <c r="AB971" s="9">
        <v>0</v>
      </c>
      <c r="AC971" s="9">
        <v>1</v>
      </c>
      <c r="AD971" s="29">
        <v>0</v>
      </c>
      <c r="AE971" s="9">
        <v>0</v>
      </c>
      <c r="AF971" s="9">
        <v>1</v>
      </c>
      <c r="AG971" s="29">
        <v>0</v>
      </c>
      <c r="AH971" s="9">
        <v>1</v>
      </c>
      <c r="AI971" s="29">
        <v>0</v>
      </c>
      <c r="AJ971" s="20">
        <v>2005</v>
      </c>
      <c r="AK971" s="7">
        <f t="shared" si="172"/>
        <v>0.56999999999999995</v>
      </c>
      <c r="AL971" s="32">
        <v>0.25</v>
      </c>
      <c r="AM971" s="32">
        <v>0.17</v>
      </c>
      <c r="AN971" s="42">
        <v>0.01</v>
      </c>
      <c r="AO971" s="41">
        <v>0</v>
      </c>
      <c r="AP971" s="17">
        <v>1</v>
      </c>
      <c r="AQ971">
        <v>0.55000000000000004</v>
      </c>
      <c r="AR971" s="39">
        <v>0.45</v>
      </c>
      <c r="AS971">
        <v>1</v>
      </c>
      <c r="AT971" s="39">
        <f t="shared" si="170"/>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36</v>
      </c>
      <c r="CZ971" s="33" t="s">
        <v>85</v>
      </c>
    </row>
    <row r="972" spans="1:104" x14ac:dyDescent="0.25">
      <c r="A972">
        <v>971</v>
      </c>
      <c r="B972">
        <v>67</v>
      </c>
      <c r="C972" s="24" t="s">
        <v>3993</v>
      </c>
      <c r="D972" s="12">
        <v>-4.0999999999999996</v>
      </c>
      <c r="E972" s="13">
        <v>1.2</v>
      </c>
      <c r="F972" s="7">
        <f t="shared" si="171"/>
        <v>-3.4166666666666665</v>
      </c>
      <c r="G972" s="7">
        <f t="shared" si="166"/>
        <v>-5.3</v>
      </c>
      <c r="H972" s="15">
        <f t="shared" si="167"/>
        <v>-2.8999999999999995</v>
      </c>
      <c r="I972" s="11">
        <f>IFERROR(F972/SQRT(F972^2+U972), "X")</f>
        <v>-6.316691593984583E-2</v>
      </c>
      <c r="J972" s="32">
        <f>IFERROR(SQRT((1-I972^2)/U972), "X")</f>
        <v>1.8487877836052439E-2</v>
      </c>
      <c r="K972" s="32">
        <f t="shared" si="168"/>
        <v>54.089496310384618</v>
      </c>
      <c r="L972" s="8">
        <v>1</v>
      </c>
      <c r="M972" s="9">
        <v>0</v>
      </c>
      <c r="N972" s="8">
        <v>0</v>
      </c>
      <c r="O972" s="9">
        <v>0</v>
      </c>
      <c r="P972" s="9">
        <v>1</v>
      </c>
      <c r="Q972" s="9">
        <v>0</v>
      </c>
      <c r="R972" s="9">
        <v>0</v>
      </c>
      <c r="S972" s="8">
        <v>2926</v>
      </c>
      <c r="T972" s="9">
        <v>11</v>
      </c>
      <c r="U972" s="9">
        <f t="shared" si="169"/>
        <v>2914</v>
      </c>
      <c r="V972" s="9">
        <f>COUNTIF(B:B,B972)</f>
        <v>7</v>
      </c>
      <c r="W972" s="7">
        <v>4.6900000000000004</v>
      </c>
      <c r="X972" s="7">
        <f>BL972-W972-6</f>
        <v>28.330000000000005</v>
      </c>
      <c r="Y972" s="9">
        <v>1</v>
      </c>
      <c r="Z972" s="9">
        <v>0</v>
      </c>
      <c r="AA972" s="9">
        <v>0</v>
      </c>
      <c r="AB972" s="9">
        <v>0</v>
      </c>
      <c r="AC972" s="9">
        <v>1</v>
      </c>
      <c r="AD972" s="29">
        <v>0</v>
      </c>
      <c r="AE972" s="9">
        <v>0</v>
      </c>
      <c r="AF972" s="9">
        <v>1</v>
      </c>
      <c r="AG972" s="29">
        <v>0</v>
      </c>
      <c r="AH972" s="9">
        <v>1</v>
      </c>
      <c r="AI972" s="29">
        <v>0</v>
      </c>
      <c r="AJ972" s="20">
        <v>2005</v>
      </c>
      <c r="AK972" s="7">
        <f t="shared" si="172"/>
        <v>0.56999999999999995</v>
      </c>
      <c r="AL972" s="32">
        <v>0.25</v>
      </c>
      <c r="AM972" s="32">
        <v>0.17</v>
      </c>
      <c r="AN972" s="42">
        <v>0.01</v>
      </c>
      <c r="AO972" s="41">
        <v>0</v>
      </c>
      <c r="AP972" s="17">
        <v>1</v>
      </c>
      <c r="AQ972">
        <v>0.55000000000000004</v>
      </c>
      <c r="AR972" s="39">
        <v>0.45</v>
      </c>
      <c r="AS972">
        <v>1</v>
      </c>
      <c r="AT972" s="39">
        <f t="shared" si="170"/>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36</v>
      </c>
      <c r="CZ972" s="33" t="s">
        <v>85</v>
      </c>
    </row>
    <row r="973" spans="1:104" x14ac:dyDescent="0.25">
      <c r="A973">
        <v>972</v>
      </c>
      <c r="B973">
        <v>67</v>
      </c>
      <c r="C973" s="24" t="s">
        <v>3993</v>
      </c>
      <c r="D973" s="12">
        <v>20</v>
      </c>
      <c r="E973" s="13">
        <v>9</v>
      </c>
      <c r="F973" s="7">
        <f t="shared" si="171"/>
        <v>2.2222222222222223</v>
      </c>
      <c r="G973" s="7">
        <f t="shared" si="166"/>
        <v>11</v>
      </c>
      <c r="H973" s="15">
        <f t="shared" si="167"/>
        <v>29</v>
      </c>
      <c r="I973" s="11">
        <f>IFERROR(F973/SQRT(F973^2+U973), "X")</f>
        <v>6.9582582319649325E-2</v>
      </c>
      <c r="J973" s="32">
        <f>IFERROR(SQRT((1-I973^2)/U973), "X")</f>
        <v>3.1312162043842191E-2</v>
      </c>
      <c r="K973" s="32">
        <f t="shared" si="168"/>
        <v>31.93647243521016</v>
      </c>
      <c r="L973" s="8">
        <v>1</v>
      </c>
      <c r="M973" s="9">
        <v>0</v>
      </c>
      <c r="N973" s="8">
        <v>0</v>
      </c>
      <c r="O973" s="9">
        <v>0</v>
      </c>
      <c r="P973" s="9">
        <v>1</v>
      </c>
      <c r="Q973" s="9">
        <v>0</v>
      </c>
      <c r="R973" s="9">
        <v>0</v>
      </c>
      <c r="S973" s="8">
        <v>1027</v>
      </c>
      <c r="T973" s="9">
        <v>11</v>
      </c>
      <c r="U973" s="9">
        <f t="shared" si="169"/>
        <v>1015</v>
      </c>
      <c r="V973" s="9">
        <f>COUNTIF(B:B,B973)</f>
        <v>7</v>
      </c>
      <c r="W973" s="7">
        <v>4.6900000000000004</v>
      </c>
      <c r="X973" s="7">
        <f>BL973-W973-6</f>
        <v>28.330000000000005</v>
      </c>
      <c r="Y973" s="9">
        <v>1</v>
      </c>
      <c r="Z973" s="9">
        <v>0</v>
      </c>
      <c r="AA973" s="9">
        <v>0</v>
      </c>
      <c r="AB973" s="9">
        <v>0</v>
      </c>
      <c r="AC973" s="9">
        <v>1</v>
      </c>
      <c r="AD973" s="29">
        <v>0</v>
      </c>
      <c r="AE973" s="9">
        <v>0</v>
      </c>
      <c r="AF973" s="9">
        <v>1</v>
      </c>
      <c r="AG973" s="29">
        <v>0</v>
      </c>
      <c r="AH973" s="9">
        <v>1</v>
      </c>
      <c r="AI973" s="29">
        <v>0</v>
      </c>
      <c r="AJ973" s="20">
        <v>2005</v>
      </c>
      <c r="AK973" s="7">
        <f t="shared" si="172"/>
        <v>0.56999999999999995</v>
      </c>
      <c r="AL973" s="32">
        <v>0.25</v>
      </c>
      <c r="AM973" s="32">
        <v>0.17</v>
      </c>
      <c r="AN973" s="42">
        <v>0.01</v>
      </c>
      <c r="AO973" s="41">
        <v>0</v>
      </c>
      <c r="AP973" s="17">
        <v>1</v>
      </c>
      <c r="AQ973">
        <v>0.55000000000000004</v>
      </c>
      <c r="AR973" s="39">
        <v>0.45</v>
      </c>
      <c r="AS973">
        <v>1</v>
      </c>
      <c r="AT973" s="39">
        <f t="shared" si="170"/>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36</v>
      </c>
      <c r="CZ973" s="33" t="s">
        <v>85</v>
      </c>
    </row>
    <row r="974" spans="1:104" x14ac:dyDescent="0.25">
      <c r="A974">
        <v>973</v>
      </c>
      <c r="B974">
        <v>67</v>
      </c>
      <c r="C974" s="24" t="s">
        <v>3993</v>
      </c>
      <c r="D974" s="12">
        <v>20.399999999999999</v>
      </c>
      <c r="E974" s="13">
        <v>9</v>
      </c>
      <c r="F974" s="7">
        <f t="shared" si="171"/>
        <v>2.2666666666666666</v>
      </c>
      <c r="G974" s="7">
        <f t="shared" si="166"/>
        <v>11.399999999999999</v>
      </c>
      <c r="H974" s="15">
        <f t="shared" si="167"/>
        <v>29.4</v>
      </c>
      <c r="I974" s="11">
        <f>IFERROR(F974/SQRT(F974^2+U974), "X")</f>
        <v>7.1889318935879881E-2</v>
      </c>
      <c r="J974" s="32">
        <f>IFERROR(SQRT((1-I974^2)/U974), "X")</f>
        <v>3.171587600112348E-2</v>
      </c>
      <c r="K974" s="32">
        <f t="shared" si="168"/>
        <v>31.529950488032451</v>
      </c>
      <c r="L974" s="8">
        <v>1</v>
      </c>
      <c r="M974" s="9">
        <v>0</v>
      </c>
      <c r="N974" s="8">
        <v>0</v>
      </c>
      <c r="O974" s="9">
        <v>0</v>
      </c>
      <c r="P974" s="9">
        <v>1</v>
      </c>
      <c r="Q974" s="9">
        <v>0</v>
      </c>
      <c r="R974" s="9">
        <v>0</v>
      </c>
      <c r="S974" s="8">
        <v>1001</v>
      </c>
      <c r="T974" s="9">
        <v>11</v>
      </c>
      <c r="U974" s="9">
        <f t="shared" si="169"/>
        <v>989</v>
      </c>
      <c r="V974" s="9">
        <f>COUNTIF(B:B,B974)</f>
        <v>7</v>
      </c>
      <c r="W974" s="7">
        <v>4.6900000000000004</v>
      </c>
      <c r="X974" s="7">
        <f>BL974-W974-6</f>
        <v>28.330000000000005</v>
      </c>
      <c r="Y974" s="9">
        <v>1</v>
      </c>
      <c r="Z974" s="9">
        <v>0</v>
      </c>
      <c r="AA974" s="9">
        <v>0</v>
      </c>
      <c r="AB974" s="9">
        <v>0</v>
      </c>
      <c r="AC974" s="9">
        <v>1</v>
      </c>
      <c r="AD974" s="29">
        <v>0</v>
      </c>
      <c r="AE974" s="9">
        <v>0</v>
      </c>
      <c r="AF974" s="9">
        <v>1</v>
      </c>
      <c r="AG974" s="29">
        <v>0</v>
      </c>
      <c r="AH974" s="9">
        <v>1</v>
      </c>
      <c r="AI974" s="29">
        <v>0</v>
      </c>
      <c r="AJ974" s="20">
        <v>2005</v>
      </c>
      <c r="AK974" s="7">
        <f t="shared" si="172"/>
        <v>0.56999999999999995</v>
      </c>
      <c r="AL974" s="32">
        <v>0.25</v>
      </c>
      <c r="AM974" s="32">
        <v>0.17</v>
      </c>
      <c r="AN974" s="42">
        <v>0.01</v>
      </c>
      <c r="AO974" s="41">
        <v>0</v>
      </c>
      <c r="AP974" s="17">
        <v>1</v>
      </c>
      <c r="AQ974">
        <v>0.55000000000000004</v>
      </c>
      <c r="AR974" s="39">
        <v>0.45</v>
      </c>
      <c r="AS974">
        <v>1</v>
      </c>
      <c r="AT974" s="39">
        <f t="shared" si="170"/>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36</v>
      </c>
      <c r="CZ974" s="33" t="s">
        <v>85</v>
      </c>
    </row>
    <row r="975" spans="1:104" x14ac:dyDescent="0.25">
      <c r="A975">
        <v>974</v>
      </c>
      <c r="B975">
        <v>67</v>
      </c>
      <c r="C975" s="24" t="s">
        <v>3993</v>
      </c>
      <c r="D975" s="12">
        <v>2.4</v>
      </c>
      <c r="E975" s="13">
        <v>14</v>
      </c>
      <c r="F975" s="7">
        <f t="shared" si="171"/>
        <v>0.17142857142857143</v>
      </c>
      <c r="G975" s="7">
        <f t="shared" si="166"/>
        <v>-11.6</v>
      </c>
      <c r="H975" s="15">
        <f t="shared" si="167"/>
        <v>16.399999999999999</v>
      </c>
      <c r="I975" s="11">
        <f>IFERROR(F975/SQRT(F975^2+U975), "X")</f>
        <v>7.8162312730669422E-3</v>
      </c>
      <c r="J975" s="32">
        <f>IFERROR(SQRT((1-I975^2)/U975), "X")</f>
        <v>4.5594682426223825E-2</v>
      </c>
      <c r="K975" s="32">
        <f t="shared" si="168"/>
        <v>21.932382172374755</v>
      </c>
      <c r="L975" s="8">
        <v>1</v>
      </c>
      <c r="M975" s="9">
        <v>0</v>
      </c>
      <c r="N975" s="8">
        <v>0</v>
      </c>
      <c r="O975" s="9">
        <v>0</v>
      </c>
      <c r="P975" s="9">
        <v>1</v>
      </c>
      <c r="Q975" s="9">
        <v>0</v>
      </c>
      <c r="R975" s="9">
        <v>0</v>
      </c>
      <c r="S975" s="8">
        <v>493</v>
      </c>
      <c r="T975" s="9">
        <v>11</v>
      </c>
      <c r="U975" s="9">
        <f t="shared" si="169"/>
        <v>481</v>
      </c>
      <c r="V975" s="9">
        <f>COUNTIF(B:B,B975)</f>
        <v>7</v>
      </c>
      <c r="W975" s="7">
        <v>4.6900000000000004</v>
      </c>
      <c r="X975" s="7">
        <f>BL975-W975-6</f>
        <v>28.330000000000005</v>
      </c>
      <c r="Y975" s="9">
        <v>1</v>
      </c>
      <c r="Z975" s="9">
        <v>0</v>
      </c>
      <c r="AA975" s="9">
        <v>0</v>
      </c>
      <c r="AB975" s="9">
        <v>0</v>
      </c>
      <c r="AC975" s="9">
        <v>1</v>
      </c>
      <c r="AD975" s="29">
        <v>0</v>
      </c>
      <c r="AE975" s="9">
        <v>0</v>
      </c>
      <c r="AF975" s="9">
        <v>1</v>
      </c>
      <c r="AG975" s="29">
        <v>0</v>
      </c>
      <c r="AH975" s="9">
        <v>1</v>
      </c>
      <c r="AI975" s="29">
        <v>0</v>
      </c>
      <c r="AJ975" s="20">
        <v>2005</v>
      </c>
      <c r="AK975" s="7">
        <f t="shared" si="172"/>
        <v>0.56999999999999995</v>
      </c>
      <c r="AL975" s="32">
        <v>0.25</v>
      </c>
      <c r="AM975" s="32">
        <v>0.17</v>
      </c>
      <c r="AN975" s="42">
        <v>0.01</v>
      </c>
      <c r="AO975" s="41">
        <v>0</v>
      </c>
      <c r="AP975" s="17">
        <v>1</v>
      </c>
      <c r="AQ975">
        <v>0.55000000000000004</v>
      </c>
      <c r="AR975" s="39">
        <v>0.45</v>
      </c>
      <c r="AS975">
        <v>1</v>
      </c>
      <c r="AT975" s="39">
        <f t="shared" si="170"/>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36</v>
      </c>
      <c r="CZ975" s="33" t="s">
        <v>85</v>
      </c>
    </row>
    <row r="976" spans="1:104" x14ac:dyDescent="0.25">
      <c r="A976">
        <v>975</v>
      </c>
      <c r="B976">
        <v>67</v>
      </c>
      <c r="C976" s="24" t="s">
        <v>3993</v>
      </c>
      <c r="D976" s="12">
        <v>21.6</v>
      </c>
      <c r="E976" s="13">
        <v>4</v>
      </c>
      <c r="F976" s="7">
        <f t="shared" si="171"/>
        <v>5.4</v>
      </c>
      <c r="G976" s="7">
        <f t="shared" si="166"/>
        <v>17.600000000000001</v>
      </c>
      <c r="H976" s="15">
        <f t="shared" si="167"/>
        <v>25.6</v>
      </c>
      <c r="I976" s="11">
        <f>IFERROR(F976/SQRT(F976^2+U976), "X")</f>
        <v>0.11316105469835643</v>
      </c>
      <c r="J976" s="32">
        <f>IFERROR(SQRT((1-I976^2)/U976), "X")</f>
        <v>2.0955750870066004E-2</v>
      </c>
      <c r="K976" s="32">
        <f t="shared" si="168"/>
        <v>47.7195976512795</v>
      </c>
      <c r="L976" s="8">
        <v>1</v>
      </c>
      <c r="M976" s="9">
        <v>0</v>
      </c>
      <c r="N976" s="8">
        <v>0</v>
      </c>
      <c r="O976" s="9">
        <v>0</v>
      </c>
      <c r="P976" s="9">
        <v>1</v>
      </c>
      <c r="Q976" s="9">
        <v>0</v>
      </c>
      <c r="R976" s="9">
        <v>0</v>
      </c>
      <c r="S976" s="8">
        <v>2260</v>
      </c>
      <c r="T976" s="9">
        <v>11</v>
      </c>
      <c r="U976" s="9">
        <f t="shared" si="169"/>
        <v>2248</v>
      </c>
      <c r="V976" s="9">
        <f>COUNTIF(B:B,B976)</f>
        <v>7</v>
      </c>
      <c r="W976" s="7">
        <v>4.6900000000000004</v>
      </c>
      <c r="X976" s="7">
        <f>BL976-W976-6</f>
        <v>28.330000000000005</v>
      </c>
      <c r="Y976" s="9">
        <v>1</v>
      </c>
      <c r="Z976" s="9">
        <v>0</v>
      </c>
      <c r="AA976" s="9">
        <v>0</v>
      </c>
      <c r="AB976" s="9">
        <v>0</v>
      </c>
      <c r="AC976" s="9">
        <v>1</v>
      </c>
      <c r="AD976" s="29">
        <v>0</v>
      </c>
      <c r="AE976" s="9">
        <v>0</v>
      </c>
      <c r="AF976" s="9">
        <v>1</v>
      </c>
      <c r="AG976" s="29">
        <v>0</v>
      </c>
      <c r="AH976" s="9">
        <v>1</v>
      </c>
      <c r="AI976" s="29">
        <v>0</v>
      </c>
      <c r="AJ976" s="20">
        <v>2005</v>
      </c>
      <c r="AK976" s="7">
        <f t="shared" si="172"/>
        <v>0.56999999999999995</v>
      </c>
      <c r="AL976" s="32">
        <v>0.25</v>
      </c>
      <c r="AM976" s="32">
        <v>0.17</v>
      </c>
      <c r="AN976" s="42">
        <v>0.01</v>
      </c>
      <c r="AO976" s="41">
        <v>0</v>
      </c>
      <c r="AP976" s="17">
        <v>1</v>
      </c>
      <c r="AQ976">
        <v>0.55000000000000004</v>
      </c>
      <c r="AR976" s="39">
        <v>0.45</v>
      </c>
      <c r="AS976">
        <v>1</v>
      </c>
      <c r="AT976" s="39">
        <f t="shared" si="170"/>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36</v>
      </c>
      <c r="CZ976" s="33" t="s">
        <v>85</v>
      </c>
    </row>
    <row r="977" spans="1:104" x14ac:dyDescent="0.25">
      <c r="A977">
        <v>976</v>
      </c>
      <c r="B977">
        <v>68</v>
      </c>
      <c r="C977" s="24" t="s">
        <v>4001</v>
      </c>
      <c r="D977" s="12">
        <v>9</v>
      </c>
      <c r="E977" s="13">
        <v>0.4</v>
      </c>
      <c r="F977" s="7">
        <f t="shared" si="171"/>
        <v>22.5</v>
      </c>
      <c r="G977" s="7">
        <f t="shared" si="166"/>
        <v>8.6</v>
      </c>
      <c r="H977" s="15">
        <f t="shared" si="167"/>
        <v>9.4</v>
      </c>
      <c r="I977" s="11">
        <f>IFERROR(F977/SQRT(F977^2+U977), "X")</f>
        <v>0.2075319928180912</v>
      </c>
      <c r="J977" s="32">
        <f>IFERROR(SQRT((1-I977^2)/U977), "X")</f>
        <v>9.2236441252484987E-3</v>
      </c>
      <c r="K977" s="32">
        <f t="shared" si="168"/>
        <v>108.41701895920215</v>
      </c>
      <c r="L977" s="8">
        <v>0</v>
      </c>
      <c r="M977" s="9">
        <v>1</v>
      </c>
      <c r="N977" s="8">
        <v>0</v>
      </c>
      <c r="O977" s="9">
        <v>0</v>
      </c>
      <c r="P977" s="9">
        <v>1</v>
      </c>
      <c r="Q977" s="9">
        <v>0</v>
      </c>
      <c r="R977" s="9">
        <v>0</v>
      </c>
      <c r="S977" s="8">
        <v>11271</v>
      </c>
      <c r="T977" s="9">
        <v>22</v>
      </c>
      <c r="U977" s="9">
        <f t="shared" si="169"/>
        <v>11248</v>
      </c>
      <c r="V977" s="9">
        <f>COUNTIF(B:B,B977)</f>
        <v>20</v>
      </c>
      <c r="W977" s="7">
        <v>8.8800000000000008</v>
      </c>
      <c r="X977" s="7">
        <f>BL977-W977-6</f>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173">1-AQ977</f>
        <v>0.49</v>
      </c>
      <c r="AS977" t="s">
        <v>98</v>
      </c>
      <c r="AT977" s="39" t="s">
        <v>98</v>
      </c>
      <c r="AU977">
        <v>0</v>
      </c>
      <c r="AV977" s="17">
        <v>1</v>
      </c>
      <c r="AW977">
        <v>0.75</v>
      </c>
      <c r="AX977" s="17">
        <f t="shared" ref="AX977:AX986" si="17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0.29799999999999999</v>
      </c>
      <c r="CQ977">
        <v>149</v>
      </c>
      <c r="CR977">
        <v>1</v>
      </c>
      <c r="CS977">
        <v>0</v>
      </c>
      <c r="CT977">
        <v>33</v>
      </c>
      <c r="CZ977" s="33" t="s">
        <v>85</v>
      </c>
    </row>
    <row r="978" spans="1:104" x14ac:dyDescent="0.25">
      <c r="A978">
        <v>977</v>
      </c>
      <c r="B978">
        <v>68</v>
      </c>
      <c r="C978" s="24" t="s">
        <v>4001</v>
      </c>
      <c r="D978" s="12">
        <v>20</v>
      </c>
      <c r="E978" s="13">
        <v>6</v>
      </c>
      <c r="F978" s="7">
        <f t="shared" si="171"/>
        <v>3.3333333333333335</v>
      </c>
      <c r="G978" s="7">
        <f t="shared" si="166"/>
        <v>14</v>
      </c>
      <c r="H978" s="15">
        <f t="shared" si="167"/>
        <v>26</v>
      </c>
      <c r="I978" s="11">
        <f>IFERROR(F978/SQRT(F978^2+U978), "X")</f>
        <v>3.1414249795253035E-2</v>
      </c>
      <c r="J978" s="32">
        <f>IFERROR(SQRT((1-I978^2)/U978), "X")</f>
        <v>9.4242749385759095E-3</v>
      </c>
      <c r="K978" s="32">
        <f t="shared" si="168"/>
        <v>106.10895867508601</v>
      </c>
      <c r="L978" s="8">
        <v>0</v>
      </c>
      <c r="M978" s="9">
        <v>1</v>
      </c>
      <c r="N978" s="8">
        <v>0</v>
      </c>
      <c r="O978" s="9">
        <v>0</v>
      </c>
      <c r="P978" s="9">
        <v>1</v>
      </c>
      <c r="Q978" s="9">
        <v>0</v>
      </c>
      <c r="R978" s="9">
        <v>0</v>
      </c>
      <c r="S978" s="8">
        <v>11271</v>
      </c>
      <c r="T978" s="9">
        <v>22</v>
      </c>
      <c r="U978" s="9">
        <f t="shared" si="169"/>
        <v>11248</v>
      </c>
      <c r="V978" s="9">
        <f>COUNTIF(B:B,B978)</f>
        <v>20</v>
      </c>
      <c r="W978" s="7">
        <v>8.8800000000000008</v>
      </c>
      <c r="X978" s="7">
        <f>BL978-W978-6</f>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173"/>
        <v>0.49</v>
      </c>
      <c r="AS978" t="s">
        <v>98</v>
      </c>
      <c r="AT978" s="39" t="s">
        <v>98</v>
      </c>
      <c r="AU978">
        <v>0</v>
      </c>
      <c r="AV978" s="17">
        <v>1</v>
      </c>
      <c r="AW978">
        <v>0.75</v>
      </c>
      <c r="AX978" s="17">
        <f t="shared" si="17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0.29799999999999999</v>
      </c>
      <c r="CQ978">
        <v>149</v>
      </c>
      <c r="CR978">
        <v>1</v>
      </c>
      <c r="CS978">
        <v>0</v>
      </c>
      <c r="CT978">
        <v>33</v>
      </c>
      <c r="CZ978" s="33" t="s">
        <v>85</v>
      </c>
    </row>
    <row r="979" spans="1:104" x14ac:dyDescent="0.25">
      <c r="A979">
        <v>978</v>
      </c>
      <c r="B979">
        <v>68</v>
      </c>
      <c r="C979" s="24" t="s">
        <v>4001</v>
      </c>
      <c r="D979" s="12">
        <v>9</v>
      </c>
      <c r="E979" s="13">
        <v>1</v>
      </c>
      <c r="F979" s="7">
        <f t="shared" si="171"/>
        <v>9</v>
      </c>
      <c r="G979" s="7">
        <f t="shared" si="166"/>
        <v>8</v>
      </c>
      <c r="H979" s="15">
        <f t="shared" si="167"/>
        <v>10</v>
      </c>
      <c r="I979" s="11">
        <f>IFERROR(F979/SQRT(F979^2+U979), "X")</f>
        <v>8.4556446044914232E-2</v>
      </c>
      <c r="J979" s="32">
        <f>IFERROR(SQRT((1-I979^2)/U979), "X")</f>
        <v>9.3951606716571358E-3</v>
      </c>
      <c r="K979" s="32">
        <f t="shared" si="168"/>
        <v>106.43777524920371</v>
      </c>
      <c r="L979" s="8">
        <v>0</v>
      </c>
      <c r="M979" s="9">
        <v>1</v>
      </c>
      <c r="N979" s="8">
        <v>0</v>
      </c>
      <c r="O979" s="9">
        <v>0</v>
      </c>
      <c r="P979" s="9">
        <v>1</v>
      </c>
      <c r="Q979" s="9">
        <v>0</v>
      </c>
      <c r="R979" s="9">
        <v>0</v>
      </c>
      <c r="S979" s="8">
        <v>11271</v>
      </c>
      <c r="T979" s="9">
        <v>22</v>
      </c>
      <c r="U979" s="9">
        <f t="shared" si="169"/>
        <v>11248</v>
      </c>
      <c r="V979" s="9">
        <f>COUNTIF(B:B,B979)</f>
        <v>20</v>
      </c>
      <c r="W979" s="7">
        <v>8.8800000000000008</v>
      </c>
      <c r="X979" s="7">
        <f>BL979-W979-6</f>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173"/>
        <v>0.49</v>
      </c>
      <c r="AS979" t="s">
        <v>98</v>
      </c>
      <c r="AT979" s="39" t="s">
        <v>98</v>
      </c>
      <c r="AU979">
        <v>0</v>
      </c>
      <c r="AV979" s="17">
        <v>1</v>
      </c>
      <c r="AW979">
        <v>0.75</v>
      </c>
      <c r="AX979" s="17">
        <f t="shared" si="17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0.29799999999999999</v>
      </c>
      <c r="CQ979">
        <v>149</v>
      </c>
      <c r="CR979">
        <v>1</v>
      </c>
      <c r="CS979">
        <v>0</v>
      </c>
      <c r="CT979">
        <v>33</v>
      </c>
      <c r="CZ979" s="33" t="s">
        <v>85</v>
      </c>
    </row>
    <row r="980" spans="1:104" x14ac:dyDescent="0.25">
      <c r="A980">
        <v>979</v>
      </c>
      <c r="B980">
        <v>68</v>
      </c>
      <c r="C980" s="24" t="s">
        <v>4001</v>
      </c>
      <c r="D980" s="12">
        <v>26</v>
      </c>
      <c r="E980" s="13">
        <v>9</v>
      </c>
      <c r="F980" s="7">
        <f t="shared" si="171"/>
        <v>2.8888888888888888</v>
      </c>
      <c r="G980" s="7">
        <f t="shared" si="166"/>
        <v>17</v>
      </c>
      <c r="H980" s="15">
        <f t="shared" si="167"/>
        <v>35</v>
      </c>
      <c r="I980" s="11">
        <f>IFERROR(F980/SQRT(F980^2+U980), "X")</f>
        <v>2.7229027320880107E-2</v>
      </c>
      <c r="J980" s="32">
        <f>IFERROR(SQRT((1-I980^2)/U980), "X")</f>
        <v>9.4254325341508061E-3</v>
      </c>
      <c r="K980" s="32">
        <f t="shared" si="168"/>
        <v>106.0959267786108</v>
      </c>
      <c r="L980" s="8">
        <v>0</v>
      </c>
      <c r="M980" s="9">
        <v>1</v>
      </c>
      <c r="N980" s="8">
        <v>0</v>
      </c>
      <c r="O980" s="9">
        <v>0</v>
      </c>
      <c r="P980" s="9">
        <v>1</v>
      </c>
      <c r="Q980" s="9">
        <v>0</v>
      </c>
      <c r="R980" s="9">
        <v>0</v>
      </c>
      <c r="S980" s="8">
        <v>11271</v>
      </c>
      <c r="T980" s="9">
        <v>22</v>
      </c>
      <c r="U980" s="9">
        <f t="shared" si="169"/>
        <v>11248</v>
      </c>
      <c r="V980" s="9">
        <f>COUNTIF(B:B,B980)</f>
        <v>20</v>
      </c>
      <c r="W980" s="7">
        <v>8.8800000000000008</v>
      </c>
      <c r="X980" s="7">
        <f>BL980-W980-6</f>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173"/>
        <v>0.49</v>
      </c>
      <c r="AS980" t="s">
        <v>98</v>
      </c>
      <c r="AT980" s="39" t="s">
        <v>98</v>
      </c>
      <c r="AU980">
        <v>0</v>
      </c>
      <c r="AV980" s="17">
        <v>1</v>
      </c>
      <c r="AW980">
        <v>0.75</v>
      </c>
      <c r="AX980" s="17">
        <f t="shared" si="17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0.29799999999999999</v>
      </c>
      <c r="CQ980">
        <v>149</v>
      </c>
      <c r="CR980">
        <v>1</v>
      </c>
      <c r="CS980">
        <v>0</v>
      </c>
      <c r="CT980">
        <v>33</v>
      </c>
      <c r="CZ980" s="33" t="s">
        <v>85</v>
      </c>
    </row>
    <row r="981" spans="1:104" x14ac:dyDescent="0.25">
      <c r="A981">
        <v>980</v>
      </c>
      <c r="B981">
        <v>68</v>
      </c>
      <c r="C981" s="24" t="s">
        <v>4001</v>
      </c>
      <c r="D981" s="12">
        <v>9</v>
      </c>
      <c r="E981" s="13">
        <v>1</v>
      </c>
      <c r="F981" s="7">
        <f t="shared" si="171"/>
        <v>9</v>
      </c>
      <c r="G981" s="7">
        <f t="shared" si="166"/>
        <v>8</v>
      </c>
      <c r="H981" s="15">
        <f t="shared" si="167"/>
        <v>10</v>
      </c>
      <c r="I981" s="11">
        <f>IFERROR(F981/SQRT(F981^2+U981), "X")</f>
        <v>0.10435527873593063</v>
      </c>
      <c r="J981" s="32">
        <f>IFERROR(SQRT((1-I981^2)/U981), "X")</f>
        <v>1.159503097065896E-2</v>
      </c>
      <c r="K981" s="32">
        <f t="shared" si="168"/>
        <v>86.24384035976135</v>
      </c>
      <c r="L981" s="8">
        <v>0</v>
      </c>
      <c r="M981" s="9">
        <v>1</v>
      </c>
      <c r="N981" s="8">
        <v>0</v>
      </c>
      <c r="O981" s="9">
        <v>0</v>
      </c>
      <c r="P981" s="9">
        <v>1</v>
      </c>
      <c r="Q981" s="9">
        <v>0</v>
      </c>
      <c r="R981" s="9">
        <v>0</v>
      </c>
      <c r="S981" s="8">
        <v>7380</v>
      </c>
      <c r="T981" s="9">
        <v>22</v>
      </c>
      <c r="U981" s="9">
        <f t="shared" si="169"/>
        <v>7357</v>
      </c>
      <c r="V981" s="9">
        <f>COUNTIF(B:B,B981)</f>
        <v>20</v>
      </c>
      <c r="W981" s="7">
        <v>8.66</v>
      </c>
      <c r="X981" s="7">
        <f>BL981-W981-6</f>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173"/>
        <v>0.5</v>
      </c>
      <c r="AS981" t="s">
        <v>98</v>
      </c>
      <c r="AT981" s="39" t="s">
        <v>98</v>
      </c>
      <c r="AU981">
        <v>0</v>
      </c>
      <c r="AV981" s="17">
        <v>1</v>
      </c>
      <c r="AW981">
        <v>0.73</v>
      </c>
      <c r="AX981" s="17">
        <f t="shared" si="17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0.29799999999999999</v>
      </c>
      <c r="CQ981">
        <v>149</v>
      </c>
      <c r="CR981">
        <v>1</v>
      </c>
      <c r="CS981">
        <v>0</v>
      </c>
      <c r="CT981">
        <v>33</v>
      </c>
      <c r="CZ981" s="33" t="s">
        <v>85</v>
      </c>
    </row>
    <row r="982" spans="1:104" x14ac:dyDescent="0.25">
      <c r="A982">
        <v>981</v>
      </c>
      <c r="B982">
        <v>68</v>
      </c>
      <c r="C982" s="24" t="s">
        <v>4001</v>
      </c>
      <c r="D982" s="12">
        <v>54</v>
      </c>
      <c r="E982" s="13">
        <v>111</v>
      </c>
      <c r="F982" s="7">
        <f t="shared" si="171"/>
        <v>0.48648648648648651</v>
      </c>
      <c r="G982" s="7">
        <f t="shared" si="166"/>
        <v>-57</v>
      </c>
      <c r="H982" s="15">
        <f t="shared" si="167"/>
        <v>165</v>
      </c>
      <c r="I982" s="11">
        <f>IFERROR(F982/SQRT(F982^2+U982), "X")</f>
        <v>5.6717021749372338E-3</v>
      </c>
      <c r="J982" s="32">
        <f>IFERROR(SQRT((1-I982^2)/U982), "X")</f>
        <v>1.1658498915148759E-2</v>
      </c>
      <c r="K982" s="32">
        <f t="shared" si="168"/>
        <v>85.774335725212893</v>
      </c>
      <c r="L982" s="8">
        <v>0</v>
      </c>
      <c r="M982" s="9">
        <v>1</v>
      </c>
      <c r="N982" s="8">
        <v>0</v>
      </c>
      <c r="O982" s="9">
        <v>0</v>
      </c>
      <c r="P982" s="9">
        <v>1</v>
      </c>
      <c r="Q982" s="9">
        <v>0</v>
      </c>
      <c r="R982" s="9">
        <v>0</v>
      </c>
      <c r="S982" s="8">
        <v>7380</v>
      </c>
      <c r="T982" s="9">
        <v>22</v>
      </c>
      <c r="U982" s="9">
        <f t="shared" si="169"/>
        <v>7357</v>
      </c>
      <c r="V982" s="9">
        <f>COUNTIF(B:B,B982)</f>
        <v>20</v>
      </c>
      <c r="W982" s="7">
        <v>8.66</v>
      </c>
      <c r="X982" s="7">
        <f>BL982-W982-6</f>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173"/>
        <v>0.5</v>
      </c>
      <c r="AS982" t="s">
        <v>98</v>
      </c>
      <c r="AT982" s="39" t="s">
        <v>98</v>
      </c>
      <c r="AU982">
        <v>0</v>
      </c>
      <c r="AV982" s="17">
        <v>1</v>
      </c>
      <c r="AW982">
        <v>0.73</v>
      </c>
      <c r="AX982" s="17">
        <f t="shared" si="17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0.29799999999999999</v>
      </c>
      <c r="CQ982">
        <v>149</v>
      </c>
      <c r="CR982">
        <v>1</v>
      </c>
      <c r="CS982">
        <v>0</v>
      </c>
      <c r="CT982">
        <v>33</v>
      </c>
      <c r="CZ982" s="33" t="s">
        <v>85</v>
      </c>
    </row>
    <row r="983" spans="1:104" x14ac:dyDescent="0.25">
      <c r="A983">
        <v>982</v>
      </c>
      <c r="B983">
        <v>68</v>
      </c>
      <c r="C983" s="24" t="s">
        <v>4001</v>
      </c>
      <c r="D983" s="12">
        <v>1</v>
      </c>
      <c r="E983" s="13">
        <v>2</v>
      </c>
      <c r="F983" s="7">
        <f t="shared" si="171"/>
        <v>0.5</v>
      </c>
      <c r="G983" s="7">
        <f t="shared" si="166"/>
        <v>-1</v>
      </c>
      <c r="H983" s="15">
        <f t="shared" si="167"/>
        <v>3</v>
      </c>
      <c r="I983" s="11">
        <f>IFERROR(F983/SQRT(F983^2+U983), "X")</f>
        <v>8.0391982232139066E-3</v>
      </c>
      <c r="J983" s="32">
        <f>IFERROR(SQRT((1-I983^2)/U983), "X")</f>
        <v>1.6078396446427813E-2</v>
      </c>
      <c r="K983" s="32">
        <f t="shared" si="168"/>
        <v>62.195257053894395</v>
      </c>
      <c r="L983" s="8">
        <v>0</v>
      </c>
      <c r="M983" s="9">
        <v>1</v>
      </c>
      <c r="N983" s="8">
        <v>0</v>
      </c>
      <c r="O983" s="9">
        <v>0</v>
      </c>
      <c r="P983" s="9">
        <v>1</v>
      </c>
      <c r="Q983" s="9">
        <v>0</v>
      </c>
      <c r="R983" s="9">
        <v>0</v>
      </c>
      <c r="S983" s="8">
        <v>3891</v>
      </c>
      <c r="T983" s="9">
        <v>22</v>
      </c>
      <c r="U983" s="9">
        <f t="shared" si="169"/>
        <v>3868</v>
      </c>
      <c r="V983" s="9">
        <f>COUNTIF(B:B,B983)</f>
        <v>20</v>
      </c>
      <c r="W983" s="7">
        <v>9.2799999999999994</v>
      </c>
      <c r="X983" s="7">
        <f>BL983-W983-6</f>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173"/>
        <v>0.48</v>
      </c>
      <c r="AS983" t="s">
        <v>98</v>
      </c>
      <c r="AT983" s="39" t="s">
        <v>98</v>
      </c>
      <c r="AU983">
        <v>0</v>
      </c>
      <c r="AV983" s="17">
        <v>1</v>
      </c>
      <c r="AW983">
        <v>0.79</v>
      </c>
      <c r="AX983" s="17">
        <f t="shared" si="17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0.29799999999999999</v>
      </c>
      <c r="CQ983">
        <v>149</v>
      </c>
      <c r="CR983">
        <v>1</v>
      </c>
      <c r="CS983">
        <v>0</v>
      </c>
      <c r="CT983">
        <v>33</v>
      </c>
      <c r="CZ983" s="33" t="s">
        <v>85</v>
      </c>
    </row>
    <row r="984" spans="1:104" x14ac:dyDescent="0.25">
      <c r="A984">
        <v>983</v>
      </c>
      <c r="B984">
        <v>68</v>
      </c>
      <c r="C984" s="24" t="s">
        <v>4001</v>
      </c>
      <c r="D984" s="12">
        <v>4</v>
      </c>
      <c r="E984" s="13">
        <v>22</v>
      </c>
      <c r="F984" s="7">
        <f t="shared" si="171"/>
        <v>0.18181818181818182</v>
      </c>
      <c r="G984" s="7">
        <f t="shared" si="166"/>
        <v>-18</v>
      </c>
      <c r="H984" s="15">
        <f t="shared" si="167"/>
        <v>26</v>
      </c>
      <c r="I984" s="11">
        <f>IFERROR(F984/SQRT(F984^2+U984), "X")</f>
        <v>2.9234267865169308E-3</v>
      </c>
      <c r="J984" s="32">
        <f>IFERROR(SQRT((1-I984^2)/U984), "X")</f>
        <v>1.607884732584312E-2</v>
      </c>
      <c r="K984" s="32">
        <f t="shared" si="168"/>
        <v>62.193512988504196</v>
      </c>
      <c r="L984" s="8">
        <v>0</v>
      </c>
      <c r="M984" s="9">
        <v>1</v>
      </c>
      <c r="N984" s="8">
        <v>0</v>
      </c>
      <c r="O984" s="9">
        <v>0</v>
      </c>
      <c r="P984" s="9">
        <v>1</v>
      </c>
      <c r="Q984" s="9">
        <v>0</v>
      </c>
      <c r="R984" s="9">
        <v>0</v>
      </c>
      <c r="S984" s="8">
        <v>3891</v>
      </c>
      <c r="T984" s="9">
        <v>22</v>
      </c>
      <c r="U984" s="9">
        <f t="shared" si="169"/>
        <v>3868</v>
      </c>
      <c r="V984" s="9">
        <f>COUNTIF(B:B,B984)</f>
        <v>20</v>
      </c>
      <c r="W984" s="7">
        <v>9.2799999999999994</v>
      </c>
      <c r="X984" s="7">
        <f>BL984-W984-6</f>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173"/>
        <v>0.48</v>
      </c>
      <c r="AS984" t="s">
        <v>98</v>
      </c>
      <c r="AT984" s="39" t="s">
        <v>98</v>
      </c>
      <c r="AU984">
        <v>0</v>
      </c>
      <c r="AV984" s="17">
        <v>1</v>
      </c>
      <c r="AW984">
        <v>0.79</v>
      </c>
      <c r="AX984" s="17">
        <f t="shared" si="17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0.29799999999999999</v>
      </c>
      <c r="CQ984">
        <v>149</v>
      </c>
      <c r="CR984">
        <v>1</v>
      </c>
      <c r="CS984">
        <v>0</v>
      </c>
      <c r="CT984">
        <v>33</v>
      </c>
      <c r="CZ984" s="33" t="s">
        <v>85</v>
      </c>
    </row>
    <row r="985" spans="1:104" x14ac:dyDescent="0.25">
      <c r="A985">
        <v>984</v>
      </c>
      <c r="B985">
        <v>68</v>
      </c>
      <c r="C985" s="24" t="s">
        <v>4001</v>
      </c>
      <c r="D985" s="12">
        <v>9</v>
      </c>
      <c r="E985" s="13">
        <v>1</v>
      </c>
      <c r="F985" s="7">
        <f t="shared" si="171"/>
        <v>9</v>
      </c>
      <c r="G985" s="7">
        <f t="shared" si="166"/>
        <v>8</v>
      </c>
      <c r="H985" s="15">
        <f t="shared" si="167"/>
        <v>10</v>
      </c>
      <c r="I985" s="11">
        <f>IFERROR(F985/SQRT(F985^2+U985), "X")</f>
        <v>8.4556446044914232E-2</v>
      </c>
      <c r="J985" s="32">
        <f>IFERROR(SQRT((1-I985^2)/U985), "X")</f>
        <v>9.3951606716571358E-3</v>
      </c>
      <c r="K985" s="32">
        <f t="shared" si="168"/>
        <v>106.43777524920371</v>
      </c>
      <c r="L985" s="8">
        <v>0</v>
      </c>
      <c r="M985" s="9">
        <v>1</v>
      </c>
      <c r="N985" s="8">
        <v>0</v>
      </c>
      <c r="O985" s="9">
        <v>0</v>
      </c>
      <c r="P985" s="9">
        <v>1</v>
      </c>
      <c r="Q985" s="9">
        <v>0</v>
      </c>
      <c r="R985" s="9">
        <v>0</v>
      </c>
      <c r="S985" s="8">
        <v>11271</v>
      </c>
      <c r="T985" s="9">
        <v>22</v>
      </c>
      <c r="U985" s="9">
        <f t="shared" si="169"/>
        <v>11248</v>
      </c>
      <c r="V985" s="9">
        <f>COUNTIF(B:B,B985)</f>
        <v>20</v>
      </c>
      <c r="W985" s="7">
        <v>8.4600000000000009</v>
      </c>
      <c r="X985" s="7">
        <f>BL985-W985-6</f>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17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0.29799999999999999</v>
      </c>
      <c r="CQ985">
        <v>149</v>
      </c>
      <c r="CR985">
        <v>1</v>
      </c>
      <c r="CS985">
        <v>0</v>
      </c>
      <c r="CT985">
        <v>33</v>
      </c>
      <c r="CZ985" s="33" t="s">
        <v>85</v>
      </c>
    </row>
    <row r="986" spans="1:104" x14ac:dyDescent="0.25">
      <c r="A986">
        <v>985</v>
      </c>
      <c r="B986">
        <v>68</v>
      </c>
      <c r="C986" s="24" t="s">
        <v>4001</v>
      </c>
      <c r="D986" s="12">
        <v>9</v>
      </c>
      <c r="E986" s="13">
        <v>1</v>
      </c>
      <c r="F986" s="7">
        <f t="shared" si="171"/>
        <v>9</v>
      </c>
      <c r="G986" s="7">
        <f t="shared" si="166"/>
        <v>8</v>
      </c>
      <c r="H986" s="15">
        <f t="shared" si="167"/>
        <v>10</v>
      </c>
      <c r="I986" s="11">
        <f>IFERROR(F986/SQRT(F986^2+U986), "X")</f>
        <v>8.4556446044914232E-2</v>
      </c>
      <c r="J986" s="32">
        <f>IFERROR(SQRT((1-I986^2)/U986), "X")</f>
        <v>9.3951606716571358E-3</v>
      </c>
      <c r="K986" s="32">
        <f t="shared" si="168"/>
        <v>106.43777524920371</v>
      </c>
      <c r="L986" s="8">
        <v>0</v>
      </c>
      <c r="M986" s="9">
        <v>1</v>
      </c>
      <c r="N986" s="8">
        <v>0</v>
      </c>
      <c r="O986" s="9">
        <v>0</v>
      </c>
      <c r="P986" s="9">
        <v>1</v>
      </c>
      <c r="Q986" s="9">
        <v>0</v>
      </c>
      <c r="R986" s="9">
        <v>0</v>
      </c>
      <c r="S986" s="8">
        <v>11271</v>
      </c>
      <c r="T986" s="9">
        <v>22</v>
      </c>
      <c r="U986" s="9">
        <f t="shared" si="169"/>
        <v>11248</v>
      </c>
      <c r="V986" s="9">
        <f>COUNTIF(B:B,B986)</f>
        <v>20</v>
      </c>
      <c r="W986" s="7">
        <v>9.2899999999999991</v>
      </c>
      <c r="X986" s="7">
        <f>BL986-W986-6</f>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17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0.29799999999999999</v>
      </c>
      <c r="CQ986">
        <v>149</v>
      </c>
      <c r="CR986">
        <v>1</v>
      </c>
      <c r="CS986">
        <v>0</v>
      </c>
      <c r="CT986">
        <v>33</v>
      </c>
      <c r="CZ986" s="33" t="s">
        <v>85</v>
      </c>
    </row>
    <row r="987" spans="1:104" x14ac:dyDescent="0.25">
      <c r="A987">
        <v>986</v>
      </c>
      <c r="B987">
        <v>68</v>
      </c>
      <c r="C987" s="24" t="s">
        <v>4001</v>
      </c>
      <c r="D987" s="12">
        <v>9</v>
      </c>
      <c r="E987" s="13">
        <v>1</v>
      </c>
      <c r="F987" s="7">
        <f t="shared" si="171"/>
        <v>9</v>
      </c>
      <c r="G987" s="7">
        <f t="shared" si="166"/>
        <v>8</v>
      </c>
      <c r="H987" s="15">
        <f t="shared" si="167"/>
        <v>10</v>
      </c>
      <c r="I987" s="11">
        <f>IFERROR(F987/SQRT(F987^2+U987), "X")</f>
        <v>8.4556446044914232E-2</v>
      </c>
      <c r="J987" s="32">
        <f>IFERROR(SQRT((1-I987^2)/U987), "X")</f>
        <v>9.3951606716571358E-3</v>
      </c>
      <c r="K987" s="32">
        <f t="shared" si="168"/>
        <v>106.43777524920371</v>
      </c>
      <c r="L987" s="8">
        <v>0</v>
      </c>
      <c r="M987" s="9">
        <v>1</v>
      </c>
      <c r="N987" s="8">
        <v>0</v>
      </c>
      <c r="O987" s="9">
        <v>0</v>
      </c>
      <c r="P987" s="9">
        <v>1</v>
      </c>
      <c r="Q987" s="9">
        <v>0</v>
      </c>
      <c r="R987" s="9">
        <v>0</v>
      </c>
      <c r="S987" s="8">
        <v>11271</v>
      </c>
      <c r="T987" s="9">
        <v>22</v>
      </c>
      <c r="U987" s="9">
        <f t="shared" si="169"/>
        <v>11248</v>
      </c>
      <c r="V987" s="9">
        <f>COUNTIF(B:B,B987)</f>
        <v>20</v>
      </c>
      <c r="W987" s="7">
        <v>8.14</v>
      </c>
      <c r="X987" s="7">
        <f>BL987-W987-6</f>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0.29799999999999999</v>
      </c>
      <c r="CQ987">
        <v>149</v>
      </c>
      <c r="CR987">
        <v>1</v>
      </c>
      <c r="CS987">
        <v>0</v>
      </c>
      <c r="CT987">
        <v>33</v>
      </c>
      <c r="CZ987" s="33" t="s">
        <v>85</v>
      </c>
    </row>
    <row r="988" spans="1:104" x14ac:dyDescent="0.25">
      <c r="A988">
        <v>987</v>
      </c>
      <c r="B988">
        <v>68</v>
      </c>
      <c r="C988" s="24" t="s">
        <v>4001</v>
      </c>
      <c r="D988" s="12">
        <v>8</v>
      </c>
      <c r="E988" s="13">
        <v>1</v>
      </c>
      <c r="F988" s="7">
        <f t="shared" si="171"/>
        <v>8</v>
      </c>
      <c r="G988" s="7">
        <f t="shared" si="166"/>
        <v>7</v>
      </c>
      <c r="H988" s="15">
        <f t="shared" si="167"/>
        <v>9</v>
      </c>
      <c r="I988" s="11">
        <f>IFERROR(F988/SQRT(F988^2+U988), "X")</f>
        <v>7.5217741444460154E-2</v>
      </c>
      <c r="J988" s="32">
        <f>IFERROR(SQRT((1-I988^2)/U988), "X")</f>
        <v>9.4022176805575192E-3</v>
      </c>
      <c r="K988" s="32">
        <f t="shared" si="168"/>
        <v>106.35788640246663</v>
      </c>
      <c r="L988" s="8">
        <v>0</v>
      </c>
      <c r="M988" s="9">
        <v>1</v>
      </c>
      <c r="N988" s="8">
        <v>0</v>
      </c>
      <c r="O988" s="9">
        <v>0</v>
      </c>
      <c r="P988" s="9">
        <v>1</v>
      </c>
      <c r="Q988" s="9">
        <v>0</v>
      </c>
      <c r="R988" s="9">
        <v>0</v>
      </c>
      <c r="S988" s="8">
        <v>11271</v>
      </c>
      <c r="T988" s="9">
        <v>22</v>
      </c>
      <c r="U988" s="9">
        <f t="shared" si="169"/>
        <v>11248</v>
      </c>
      <c r="V988" s="9">
        <f>COUNTIF(B:B,B988)</f>
        <v>20</v>
      </c>
      <c r="W988" s="7">
        <v>11.09</v>
      </c>
      <c r="X988" s="7">
        <f>BL988-W988-6</f>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0.29799999999999999</v>
      </c>
      <c r="CQ988">
        <v>149</v>
      </c>
      <c r="CR988">
        <v>1</v>
      </c>
      <c r="CS988">
        <v>0</v>
      </c>
      <c r="CT988">
        <v>33</v>
      </c>
      <c r="CZ988" s="33" t="s">
        <v>85</v>
      </c>
    </row>
    <row r="989" spans="1:104" x14ac:dyDescent="0.25">
      <c r="A989">
        <v>988</v>
      </c>
      <c r="B989">
        <v>68</v>
      </c>
      <c r="C989" s="24" t="s">
        <v>4001</v>
      </c>
      <c r="D989" s="12">
        <v>9</v>
      </c>
      <c r="E989" s="13">
        <v>1</v>
      </c>
      <c r="F989" s="7">
        <f t="shared" si="171"/>
        <v>9</v>
      </c>
      <c r="G989" s="7">
        <f t="shared" si="166"/>
        <v>8</v>
      </c>
      <c r="H989" s="15">
        <f t="shared" si="167"/>
        <v>10</v>
      </c>
      <c r="I989" s="11">
        <f>IFERROR(F989/SQRT(F989^2+U989), "X")</f>
        <v>8.4556446044914232E-2</v>
      </c>
      <c r="J989" s="32">
        <f>IFERROR(SQRT((1-I989^2)/U989), "X")</f>
        <v>9.3951606716571358E-3</v>
      </c>
      <c r="K989" s="32">
        <f t="shared" si="168"/>
        <v>106.43777524920371</v>
      </c>
      <c r="L989" s="8">
        <v>0</v>
      </c>
      <c r="M989" s="9">
        <v>1</v>
      </c>
      <c r="N989" s="8">
        <v>0</v>
      </c>
      <c r="O989" s="9">
        <v>0</v>
      </c>
      <c r="P989" s="9">
        <v>1</v>
      </c>
      <c r="Q989" s="9">
        <v>0</v>
      </c>
      <c r="R989" s="9">
        <v>0</v>
      </c>
      <c r="S989" s="8">
        <v>11271</v>
      </c>
      <c r="T989" s="9">
        <v>22</v>
      </c>
      <c r="U989" s="9">
        <f t="shared" si="169"/>
        <v>11248</v>
      </c>
      <c r="V989" s="9">
        <f>COUNTIF(B:B,B989)</f>
        <v>20</v>
      </c>
      <c r="W989" s="7">
        <v>8.73</v>
      </c>
      <c r="X989" s="7">
        <f>BL989-W989-6</f>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0.29799999999999999</v>
      </c>
      <c r="CQ989">
        <v>149</v>
      </c>
      <c r="CR989">
        <v>1</v>
      </c>
      <c r="CS989">
        <v>0</v>
      </c>
      <c r="CT989">
        <v>33</v>
      </c>
      <c r="CZ989" s="33" t="s">
        <v>85</v>
      </c>
    </row>
    <row r="990" spans="1:104" x14ac:dyDescent="0.25">
      <c r="A990">
        <v>989</v>
      </c>
      <c r="B990">
        <v>68</v>
      </c>
      <c r="C990" s="24" t="s">
        <v>4001</v>
      </c>
      <c r="D990" s="12">
        <v>9</v>
      </c>
      <c r="E990" s="13">
        <v>1</v>
      </c>
      <c r="F990" s="7">
        <f t="shared" si="171"/>
        <v>9</v>
      </c>
      <c r="G990" s="7">
        <f t="shared" si="166"/>
        <v>8</v>
      </c>
      <c r="H990" s="15">
        <f t="shared" si="167"/>
        <v>10</v>
      </c>
      <c r="I990" s="11">
        <f>IFERROR(F990/SQRT(F990^2+U990), "X")</f>
        <v>8.4556446044914232E-2</v>
      </c>
      <c r="J990" s="32">
        <f>IFERROR(SQRT((1-I990^2)/U990), "X")</f>
        <v>9.3951606716571358E-3</v>
      </c>
      <c r="K990" s="32">
        <f t="shared" si="168"/>
        <v>106.43777524920371</v>
      </c>
      <c r="L990" s="8">
        <v>0</v>
      </c>
      <c r="M990" s="9">
        <v>1</v>
      </c>
      <c r="N990" s="8">
        <v>0</v>
      </c>
      <c r="O990" s="9">
        <v>0</v>
      </c>
      <c r="P990" s="9">
        <v>1</v>
      </c>
      <c r="Q990" s="9">
        <v>0</v>
      </c>
      <c r="R990" s="9">
        <v>0</v>
      </c>
      <c r="S990" s="8">
        <v>11271</v>
      </c>
      <c r="T990" s="9">
        <v>22</v>
      </c>
      <c r="U990" s="9">
        <f t="shared" si="169"/>
        <v>11248</v>
      </c>
      <c r="V990" s="9">
        <f>COUNTIF(B:B,B990)</f>
        <v>20</v>
      </c>
      <c r="W990" s="7">
        <v>9.24</v>
      </c>
      <c r="X990" s="7">
        <f>BL990-W990-6</f>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0.29799999999999999</v>
      </c>
      <c r="CQ990">
        <v>149</v>
      </c>
      <c r="CR990">
        <v>1</v>
      </c>
      <c r="CS990">
        <v>0</v>
      </c>
      <c r="CT990">
        <v>33</v>
      </c>
      <c r="CZ990" s="33" t="s">
        <v>85</v>
      </c>
    </row>
    <row r="991" spans="1:104" x14ac:dyDescent="0.25">
      <c r="A991">
        <v>990</v>
      </c>
      <c r="B991">
        <v>68</v>
      </c>
      <c r="C991" s="24" t="s">
        <v>4001</v>
      </c>
      <c r="D991" s="12">
        <v>10</v>
      </c>
      <c r="E991" s="13">
        <v>5</v>
      </c>
      <c r="F991" s="7">
        <f t="shared" si="171"/>
        <v>2</v>
      </c>
      <c r="G991" s="7">
        <f t="shared" si="166"/>
        <v>5</v>
      </c>
      <c r="H991" s="15">
        <f t="shared" si="167"/>
        <v>15</v>
      </c>
      <c r="I991" s="11">
        <f>IFERROR(F991/SQRT(F991^2+U991), "X")</f>
        <v>1.8854504950126014E-2</v>
      </c>
      <c r="J991" s="32">
        <f>IFERROR(SQRT((1-I991^2)/U991), "X")</f>
        <v>9.4272524750630068E-3</v>
      </c>
      <c r="K991" s="32">
        <f t="shared" si="168"/>
        <v>106.07544484940895</v>
      </c>
      <c r="L991" s="8">
        <v>0</v>
      </c>
      <c r="M991" s="9">
        <v>1</v>
      </c>
      <c r="N991" s="8">
        <v>0</v>
      </c>
      <c r="O991" s="9">
        <v>0</v>
      </c>
      <c r="P991" s="9">
        <v>1</v>
      </c>
      <c r="Q991" s="9">
        <v>0</v>
      </c>
      <c r="R991" s="9">
        <v>0</v>
      </c>
      <c r="S991" s="8">
        <v>11271</v>
      </c>
      <c r="T991" s="9">
        <v>22</v>
      </c>
      <c r="U991" s="9">
        <f t="shared" si="169"/>
        <v>11248</v>
      </c>
      <c r="V991" s="9">
        <f>COUNTIF(B:B,B991)</f>
        <v>20</v>
      </c>
      <c r="W991" s="7">
        <v>8.4600000000000009</v>
      </c>
      <c r="X991" s="7">
        <f>BL991-W991-6</f>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0.29799999999999999</v>
      </c>
      <c r="CQ991">
        <v>149</v>
      </c>
      <c r="CR991">
        <v>1</v>
      </c>
      <c r="CS991">
        <v>0</v>
      </c>
      <c r="CT991">
        <v>33</v>
      </c>
      <c r="CZ991" s="33" t="s">
        <v>85</v>
      </c>
    </row>
    <row r="992" spans="1:104" x14ac:dyDescent="0.25">
      <c r="A992">
        <v>991</v>
      </c>
      <c r="B992">
        <v>68</v>
      </c>
      <c r="C992" s="24" t="s">
        <v>4001</v>
      </c>
      <c r="D992" s="12">
        <v>51</v>
      </c>
      <c r="E992" s="13">
        <v>23</v>
      </c>
      <c r="F992" s="7">
        <f t="shared" si="171"/>
        <v>2.2173913043478262</v>
      </c>
      <c r="G992" s="7">
        <f t="shared" si="166"/>
        <v>28</v>
      </c>
      <c r="H992" s="15">
        <f t="shared" si="167"/>
        <v>74</v>
      </c>
      <c r="I992" s="11">
        <f>IFERROR(F992/SQRT(F992^2+U992), "X")</f>
        <v>2.090305607850099E-2</v>
      </c>
      <c r="J992" s="32">
        <f>IFERROR(SQRT((1-I992^2)/U992), "X")</f>
        <v>9.4268684275592707E-3</v>
      </c>
      <c r="K992" s="32">
        <f t="shared" si="168"/>
        <v>106.07976632796942</v>
      </c>
      <c r="L992" s="8">
        <v>0</v>
      </c>
      <c r="M992" s="9">
        <v>1</v>
      </c>
      <c r="N992" s="8">
        <v>0</v>
      </c>
      <c r="O992" s="9">
        <v>0</v>
      </c>
      <c r="P992" s="9">
        <v>1</v>
      </c>
      <c r="Q992" s="9">
        <v>0</v>
      </c>
      <c r="R992" s="9">
        <v>0</v>
      </c>
      <c r="S992" s="8">
        <v>11271</v>
      </c>
      <c r="T992" s="9">
        <v>22</v>
      </c>
      <c r="U992" s="9">
        <f t="shared" si="169"/>
        <v>11248</v>
      </c>
      <c r="V992" s="9">
        <f>COUNTIF(B:B,B992)</f>
        <v>20</v>
      </c>
      <c r="W992" s="7">
        <v>9.2899999999999991</v>
      </c>
      <c r="X992" s="7">
        <f>BL992-W992-6</f>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0.29799999999999999</v>
      </c>
      <c r="CQ992">
        <v>149</v>
      </c>
      <c r="CR992">
        <v>1</v>
      </c>
      <c r="CS992">
        <v>0</v>
      </c>
      <c r="CT992">
        <v>33</v>
      </c>
      <c r="CZ992" s="33" t="s">
        <v>85</v>
      </c>
    </row>
    <row r="993" spans="1:104" x14ac:dyDescent="0.25">
      <c r="A993">
        <v>992</v>
      </c>
      <c r="B993">
        <v>68</v>
      </c>
      <c r="C993" s="24" t="s">
        <v>4001</v>
      </c>
      <c r="D993" s="12">
        <v>18</v>
      </c>
      <c r="E993" s="13">
        <v>7</v>
      </c>
      <c r="F993" s="7">
        <f t="shared" si="171"/>
        <v>2.5714285714285716</v>
      </c>
      <c r="G993" s="7">
        <f t="shared" si="166"/>
        <v>11</v>
      </c>
      <c r="H993" s="15">
        <f t="shared" si="167"/>
        <v>25</v>
      </c>
      <c r="I993" s="11">
        <f>IFERROR(F993/SQRT(F993^2+U993), "X")</f>
        <v>2.4238692921174167E-2</v>
      </c>
      <c r="J993" s="32">
        <f>IFERROR(SQRT((1-I993^2)/U993), "X")</f>
        <v>9.4261583582343975E-3</v>
      </c>
      <c r="K993" s="32">
        <f t="shared" si="168"/>
        <v>106.08775728093208</v>
      </c>
      <c r="L993" s="8">
        <v>0</v>
      </c>
      <c r="M993" s="9">
        <v>1</v>
      </c>
      <c r="N993" s="8">
        <v>0</v>
      </c>
      <c r="O993" s="9">
        <v>0</v>
      </c>
      <c r="P993" s="9">
        <v>1</v>
      </c>
      <c r="Q993" s="9">
        <v>0</v>
      </c>
      <c r="R993" s="9">
        <v>0</v>
      </c>
      <c r="S993" s="8">
        <v>11271</v>
      </c>
      <c r="T993" s="9">
        <v>22</v>
      </c>
      <c r="U993" s="9">
        <f t="shared" si="169"/>
        <v>11248</v>
      </c>
      <c r="V993" s="9">
        <f>COUNTIF(B:B,B993)</f>
        <v>20</v>
      </c>
      <c r="W993" s="7">
        <v>8.14</v>
      </c>
      <c r="X993" s="7">
        <f>BL993-W993-6</f>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17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0.29799999999999999</v>
      </c>
      <c r="CQ993">
        <v>149</v>
      </c>
      <c r="CR993">
        <v>1</v>
      </c>
      <c r="CS993">
        <v>0</v>
      </c>
      <c r="CT993">
        <v>33</v>
      </c>
      <c r="CZ993" s="33" t="s">
        <v>85</v>
      </c>
    </row>
    <row r="994" spans="1:104" x14ac:dyDescent="0.25">
      <c r="A994">
        <v>993</v>
      </c>
      <c r="B994">
        <v>68</v>
      </c>
      <c r="C994" s="24" t="s">
        <v>4001</v>
      </c>
      <c r="D994" s="12">
        <v>14</v>
      </c>
      <c r="E994" s="13">
        <v>9</v>
      </c>
      <c r="F994" s="7">
        <f t="shared" si="171"/>
        <v>1.5555555555555556</v>
      </c>
      <c r="G994" s="7">
        <f t="shared" si="166"/>
        <v>5</v>
      </c>
      <c r="H994" s="15">
        <f t="shared" si="167"/>
        <v>23</v>
      </c>
      <c r="I994" s="11">
        <f>IFERROR(F994/SQRT(F994^2+U994), "X")</f>
        <v>1.4665644829398285E-2</v>
      </c>
      <c r="J994" s="32">
        <f>IFERROR(SQRT((1-I994^2)/U994), "X")</f>
        <v>9.4279145331846101E-3</v>
      </c>
      <c r="K994" s="32">
        <f t="shared" si="168"/>
        <v>106.06799589455069</v>
      </c>
      <c r="L994" s="8">
        <v>0</v>
      </c>
      <c r="M994" s="9">
        <v>1</v>
      </c>
      <c r="N994" s="8">
        <v>0</v>
      </c>
      <c r="O994" s="9">
        <v>0</v>
      </c>
      <c r="P994" s="9">
        <v>1</v>
      </c>
      <c r="Q994" s="9">
        <v>0</v>
      </c>
      <c r="R994" s="9">
        <v>0</v>
      </c>
      <c r="S994" s="8">
        <v>11271</v>
      </c>
      <c r="T994" s="9">
        <v>22</v>
      </c>
      <c r="U994" s="9">
        <f t="shared" si="169"/>
        <v>11248</v>
      </c>
      <c r="V994" s="9">
        <f>COUNTIF(B:B,B994)</f>
        <v>20</v>
      </c>
      <c r="W994" s="7">
        <v>11.09</v>
      </c>
      <c r="X994" s="7">
        <f>BL994-W994-6</f>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17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0.29799999999999999</v>
      </c>
      <c r="CQ994">
        <v>149</v>
      </c>
      <c r="CR994">
        <v>1</v>
      </c>
      <c r="CS994">
        <v>0</v>
      </c>
      <c r="CT994">
        <v>33</v>
      </c>
      <c r="CZ994" s="33" t="s">
        <v>85</v>
      </c>
    </row>
    <row r="995" spans="1:104" x14ac:dyDescent="0.25">
      <c r="A995">
        <v>994</v>
      </c>
      <c r="B995">
        <v>68</v>
      </c>
      <c r="C995" s="24" t="s">
        <v>4001</v>
      </c>
      <c r="D995" s="12">
        <v>12</v>
      </c>
      <c r="E995" s="13">
        <v>8</v>
      </c>
      <c r="F995" s="7">
        <f t="shared" si="171"/>
        <v>1.5</v>
      </c>
      <c r="G995" s="7">
        <f t="shared" si="166"/>
        <v>4</v>
      </c>
      <c r="H995" s="15">
        <f t="shared" si="167"/>
        <v>20</v>
      </c>
      <c r="I995" s="11">
        <f>IFERROR(F995/SQRT(F995^2+U995), "X")</f>
        <v>1.4141978491509553E-2</v>
      </c>
      <c r="J995" s="32">
        <f>IFERROR(SQRT((1-I995^2)/U995), "X")</f>
        <v>9.4279856610063675E-3</v>
      </c>
      <c r="K995" s="32">
        <f t="shared" si="168"/>
        <v>106.06719568273691</v>
      </c>
      <c r="L995" s="8">
        <v>0</v>
      </c>
      <c r="M995" s="9">
        <v>1</v>
      </c>
      <c r="N995" s="8">
        <v>0</v>
      </c>
      <c r="O995" s="9">
        <v>0</v>
      </c>
      <c r="P995" s="9">
        <v>1</v>
      </c>
      <c r="Q995" s="9">
        <v>0</v>
      </c>
      <c r="R995" s="9">
        <v>0</v>
      </c>
      <c r="S995" s="8">
        <v>11271</v>
      </c>
      <c r="T995" s="9">
        <v>22</v>
      </c>
      <c r="U995" s="9">
        <f t="shared" si="169"/>
        <v>11248</v>
      </c>
      <c r="V995" s="9">
        <f>COUNTIF(B:B,B995)</f>
        <v>20</v>
      </c>
      <c r="W995" s="7">
        <v>8.73</v>
      </c>
      <c r="X995" s="7">
        <f>BL995-W995-6</f>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17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0.29799999999999999</v>
      </c>
      <c r="CQ995">
        <v>149</v>
      </c>
      <c r="CR995">
        <v>1</v>
      </c>
      <c r="CS995">
        <v>0</v>
      </c>
      <c r="CT995">
        <v>33</v>
      </c>
      <c r="CZ995" s="33" t="s">
        <v>85</v>
      </c>
    </row>
    <row r="996" spans="1:104" x14ac:dyDescent="0.25">
      <c r="A996">
        <v>995</v>
      </c>
      <c r="B996">
        <v>68</v>
      </c>
      <c r="C996" s="24" t="s">
        <v>4001</v>
      </c>
      <c r="D996" s="12">
        <v>37</v>
      </c>
      <c r="E996" s="13">
        <v>12</v>
      </c>
      <c r="F996" s="7">
        <f t="shared" si="171"/>
        <v>3.0833333333333335</v>
      </c>
      <c r="G996" s="7">
        <f t="shared" si="166"/>
        <v>25</v>
      </c>
      <c r="H996" s="15">
        <f t="shared" si="167"/>
        <v>49</v>
      </c>
      <c r="I996" s="11">
        <f>IFERROR(F996/SQRT(F996^2+U996), "X")</f>
        <v>2.906025134602834E-2</v>
      </c>
      <c r="J996" s="32">
        <f>IFERROR(SQRT((1-I996^2)/U996), "X")</f>
        <v>9.4249463824956775E-3</v>
      </c>
      <c r="K996" s="32">
        <f t="shared" si="168"/>
        <v>106.10139935196163</v>
      </c>
      <c r="L996" s="8">
        <v>0</v>
      </c>
      <c r="M996" s="9">
        <v>1</v>
      </c>
      <c r="N996" s="8">
        <v>0</v>
      </c>
      <c r="O996" s="9">
        <v>0</v>
      </c>
      <c r="P996" s="9">
        <v>1</v>
      </c>
      <c r="Q996" s="9">
        <v>0</v>
      </c>
      <c r="R996" s="9">
        <v>0</v>
      </c>
      <c r="S996" s="8">
        <v>11271</v>
      </c>
      <c r="T996" s="9">
        <v>22</v>
      </c>
      <c r="U996" s="9">
        <f t="shared" si="169"/>
        <v>11248</v>
      </c>
      <c r="V996" s="9">
        <f>COUNTIF(B:B,B996)</f>
        <v>20</v>
      </c>
      <c r="W996" s="7">
        <v>9.24</v>
      </c>
      <c r="X996" s="7">
        <f>BL996-W996-6</f>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17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0.29799999999999999</v>
      </c>
      <c r="CQ996">
        <v>149</v>
      </c>
      <c r="CR996">
        <v>1</v>
      </c>
      <c r="CS996">
        <v>0</v>
      </c>
      <c r="CT996">
        <v>33</v>
      </c>
      <c r="CZ996" s="33" t="s">
        <v>85</v>
      </c>
    </row>
    <row r="997" spans="1:104" x14ac:dyDescent="0.25">
      <c r="A997">
        <v>996</v>
      </c>
      <c r="B997">
        <v>69</v>
      </c>
      <c r="C997" s="24" t="s">
        <v>4012</v>
      </c>
      <c r="D997" s="12">
        <v>6.08</v>
      </c>
      <c r="E997" s="13">
        <v>0.1</v>
      </c>
      <c r="F997" s="7">
        <f t="shared" si="171"/>
        <v>60.8</v>
      </c>
      <c r="G997" s="7">
        <f t="shared" si="166"/>
        <v>5.98</v>
      </c>
      <c r="H997" s="15">
        <f t="shared" si="167"/>
        <v>6.18</v>
      </c>
      <c r="I997" s="11">
        <f>IFERROR(F997/SQRT(F997^2+U997), "X")</f>
        <v>6.0981702242611277E-2</v>
      </c>
      <c r="J997" s="32">
        <f>IFERROR(SQRT((1-I997^2)/U997), "X")</f>
        <v>1.0029885237271593E-3</v>
      </c>
      <c r="K997" s="32">
        <f t="shared" si="168"/>
        <v>997.02038093511396</v>
      </c>
      <c r="L997" s="8">
        <v>0</v>
      </c>
      <c r="M997" s="9">
        <v>1</v>
      </c>
      <c r="N997" s="8">
        <v>0</v>
      </c>
      <c r="O997" s="9">
        <v>0</v>
      </c>
      <c r="P997" s="9">
        <v>0</v>
      </c>
      <c r="Q997" s="9">
        <v>1</v>
      </c>
      <c r="R997" s="9">
        <v>0</v>
      </c>
      <c r="S997" s="8">
        <v>990357</v>
      </c>
      <c r="T997" s="9">
        <v>3</v>
      </c>
      <c r="U997" s="9">
        <f t="shared" si="169"/>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17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38</v>
      </c>
      <c r="CZ997" s="33" t="s">
        <v>85</v>
      </c>
    </row>
    <row r="998" spans="1:104" x14ac:dyDescent="0.25">
      <c r="A998">
        <v>997</v>
      </c>
      <c r="B998">
        <v>69</v>
      </c>
      <c r="C998" s="24" t="s">
        <v>4012</v>
      </c>
      <c r="D998" s="12">
        <v>7.19</v>
      </c>
      <c r="E998" s="13">
        <v>0.1</v>
      </c>
      <c r="F998" s="7">
        <f t="shared" si="171"/>
        <v>71.900000000000006</v>
      </c>
      <c r="G998" s="7">
        <f t="shared" si="166"/>
        <v>7.0900000000000007</v>
      </c>
      <c r="H998" s="15">
        <f t="shared" si="167"/>
        <v>7.29</v>
      </c>
      <c r="I998" s="11">
        <f>IFERROR(F998/SQRT(F998^2+U998), "X")</f>
        <v>5.9304085037547423E-2</v>
      </c>
      <c r="J998" s="32">
        <f>IFERROR(SQRT((1-I998^2)/U998), "X")</f>
        <v>8.248134219408542E-4</v>
      </c>
      <c r="K998" s="32">
        <f t="shared" si="168"/>
        <v>1212.3954016738928</v>
      </c>
      <c r="L998" s="8">
        <v>0</v>
      </c>
      <c r="M998" s="9">
        <v>1</v>
      </c>
      <c r="N998" s="8">
        <v>0</v>
      </c>
      <c r="O998" s="9">
        <v>0</v>
      </c>
      <c r="P998" s="9">
        <v>0</v>
      </c>
      <c r="Q998" s="9">
        <v>1</v>
      </c>
      <c r="R998" s="9">
        <v>0</v>
      </c>
      <c r="S998" s="8">
        <v>1464737</v>
      </c>
      <c r="T998" s="9">
        <v>3</v>
      </c>
      <c r="U998" s="9">
        <f t="shared" si="169"/>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17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38</v>
      </c>
      <c r="CZ998" s="33" t="s">
        <v>85</v>
      </c>
    </row>
    <row r="999" spans="1:104" x14ac:dyDescent="0.25">
      <c r="A999">
        <v>998</v>
      </c>
      <c r="B999">
        <v>69</v>
      </c>
      <c r="C999" s="24" t="s">
        <v>4012</v>
      </c>
      <c r="D999" s="12">
        <v>7.3</v>
      </c>
      <c r="E999" s="13">
        <v>0.1</v>
      </c>
      <c r="F999" s="7">
        <f t="shared" si="171"/>
        <v>73</v>
      </c>
      <c r="G999" s="7">
        <f t="shared" si="166"/>
        <v>7.2</v>
      </c>
      <c r="H999" s="15">
        <f t="shared" si="167"/>
        <v>7.3999999999999995</v>
      </c>
      <c r="I999" s="11">
        <f>IFERROR(F999/SQRT(F999^2+U999), "X")</f>
        <v>5.1794508130782013E-2</v>
      </c>
      <c r="J999" s="32">
        <f>IFERROR(SQRT((1-I999^2)/U999), "X")</f>
        <v>7.0951381001071252E-4</v>
      </c>
      <c r="K999" s="32">
        <f t="shared" si="168"/>
        <v>1409.4158364372099</v>
      </c>
      <c r="L999" s="8">
        <v>0</v>
      </c>
      <c r="M999" s="9">
        <v>1</v>
      </c>
      <c r="N999" s="8">
        <v>0</v>
      </c>
      <c r="O999" s="9">
        <v>0</v>
      </c>
      <c r="P999" s="9">
        <v>0</v>
      </c>
      <c r="Q999" s="9">
        <v>1</v>
      </c>
      <c r="R999" s="9">
        <v>0</v>
      </c>
      <c r="S999" s="8">
        <v>1981128</v>
      </c>
      <c r="T999" s="9">
        <v>3</v>
      </c>
      <c r="U999" s="9">
        <f t="shared" si="169"/>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17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38</v>
      </c>
      <c r="CZ999" s="33" t="s">
        <v>85</v>
      </c>
    </row>
    <row r="1000" spans="1:104" x14ac:dyDescent="0.25">
      <c r="A1000">
        <v>999</v>
      </c>
      <c r="B1000">
        <v>69</v>
      </c>
      <c r="C1000" s="24" t="s">
        <v>4012</v>
      </c>
      <c r="D1000" s="12">
        <v>7.15</v>
      </c>
      <c r="E1000" s="13">
        <v>0.1</v>
      </c>
      <c r="F1000" s="7">
        <f t="shared" si="171"/>
        <v>71.5</v>
      </c>
      <c r="G1000" s="7">
        <f t="shared" si="166"/>
        <v>7.0500000000000007</v>
      </c>
      <c r="H1000" s="15">
        <f t="shared" si="167"/>
        <v>7.25</v>
      </c>
      <c r="I1000" s="11">
        <f>IFERROR(F1000/SQRT(F1000^2+U1000), "X")</f>
        <v>4.9971389312554342E-2</v>
      </c>
      <c r="J1000" s="32">
        <f>IFERROR(SQRT((1-I1000^2)/U1000), "X")</f>
        <v>6.9890054982593491E-4</v>
      </c>
      <c r="K1000" s="32">
        <f t="shared" si="168"/>
        <v>1430.8187341518842</v>
      </c>
      <c r="L1000" s="8">
        <v>0</v>
      </c>
      <c r="M1000" s="9">
        <v>1</v>
      </c>
      <c r="N1000" s="8">
        <v>0</v>
      </c>
      <c r="O1000" s="9">
        <v>0</v>
      </c>
      <c r="P1000" s="9">
        <v>0</v>
      </c>
      <c r="Q1000" s="9">
        <v>1</v>
      </c>
      <c r="R1000" s="9">
        <v>0</v>
      </c>
      <c r="S1000" s="8">
        <v>2042134</v>
      </c>
      <c r="T1000" s="9">
        <v>3</v>
      </c>
      <c r="U1000" s="9">
        <f t="shared" si="169"/>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17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38</v>
      </c>
      <c r="CZ1000" s="33" t="s">
        <v>85</v>
      </c>
    </row>
    <row r="1001" spans="1:104" x14ac:dyDescent="0.25">
      <c r="A1001">
        <v>1000</v>
      </c>
      <c r="B1001">
        <v>69</v>
      </c>
      <c r="C1001" s="24" t="s">
        <v>4012</v>
      </c>
      <c r="D1001" s="12">
        <v>7.06</v>
      </c>
      <c r="E1001" s="13">
        <v>0.1</v>
      </c>
      <c r="F1001" s="7">
        <f t="shared" si="171"/>
        <v>70.599999999999994</v>
      </c>
      <c r="G1001" s="7">
        <f t="shared" si="166"/>
        <v>6.96</v>
      </c>
      <c r="H1001" s="15">
        <f t="shared" si="167"/>
        <v>7.1599999999999993</v>
      </c>
      <c r="I1001" s="11">
        <f>IFERROR(F1001/SQRT(F1001^2+U1001), "X")</f>
        <v>5.1087237728615377E-2</v>
      </c>
      <c r="J1001" s="32">
        <f>IFERROR(SQRT((1-I1001^2)/U1001), "X")</f>
        <v>7.2361526527783826E-4</v>
      </c>
      <c r="K1001" s="32">
        <f t="shared" si="168"/>
        <v>1381.9498399001318</v>
      </c>
      <c r="L1001" s="8">
        <v>0</v>
      </c>
      <c r="M1001" s="9">
        <v>1</v>
      </c>
      <c r="N1001" s="8">
        <v>0</v>
      </c>
      <c r="O1001" s="9">
        <v>0</v>
      </c>
      <c r="P1001" s="9">
        <v>0</v>
      </c>
      <c r="Q1001" s="9">
        <v>1</v>
      </c>
      <c r="R1001" s="9">
        <v>0</v>
      </c>
      <c r="S1001" s="8">
        <v>1904805</v>
      </c>
      <c r="T1001" s="9">
        <v>3</v>
      </c>
      <c r="U1001" s="9">
        <f t="shared" si="169"/>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17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38</v>
      </c>
      <c r="CZ1001" s="33" t="s">
        <v>85</v>
      </c>
    </row>
    <row r="1002" spans="1:104" x14ac:dyDescent="0.25">
      <c r="A1002">
        <v>1001</v>
      </c>
      <c r="B1002">
        <v>69</v>
      </c>
      <c r="C1002" s="24" t="s">
        <v>4012</v>
      </c>
      <c r="D1002" s="12">
        <v>4.78</v>
      </c>
      <c r="E1002" s="13">
        <v>0.1</v>
      </c>
      <c r="F1002" s="7">
        <f t="shared" ref="F1002:F1011" si="176">D1002/E1002</f>
        <v>47.8</v>
      </c>
      <c r="G1002" s="7">
        <f t="shared" si="166"/>
        <v>4.6800000000000006</v>
      </c>
      <c r="H1002" s="15">
        <f t="shared" si="167"/>
        <v>4.88</v>
      </c>
      <c r="I1002" s="11">
        <f>IFERROR(F1002/SQRT(F1002^2+U1002), "X")</f>
        <v>4.7976933183397304E-2</v>
      </c>
      <c r="J1002" s="32">
        <f>IFERROR(SQRT((1-I1002^2)/U1002), "X")</f>
        <v>1.0037015310334165E-3</v>
      </c>
      <c r="K1002" s="32">
        <f t="shared" si="168"/>
        <v>996.31211976970349</v>
      </c>
      <c r="L1002" s="8">
        <v>0</v>
      </c>
      <c r="M1002" s="9">
        <v>1</v>
      </c>
      <c r="N1002" s="8">
        <v>0</v>
      </c>
      <c r="O1002" s="9">
        <v>0</v>
      </c>
      <c r="P1002" s="9">
        <v>0</v>
      </c>
      <c r="Q1002" s="9">
        <v>1</v>
      </c>
      <c r="R1002" s="9">
        <v>0</v>
      </c>
      <c r="S1002" s="8">
        <v>990357</v>
      </c>
      <c r="T1002" s="9">
        <v>3</v>
      </c>
      <c r="U1002" s="9">
        <f t="shared" si="169"/>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17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38</v>
      </c>
      <c r="CZ1002" s="33" t="s">
        <v>85</v>
      </c>
    </row>
    <row r="1003" spans="1:104" x14ac:dyDescent="0.25">
      <c r="A1003">
        <v>1002</v>
      </c>
      <c r="B1003">
        <v>69</v>
      </c>
      <c r="C1003" s="24" t="s">
        <v>4012</v>
      </c>
      <c r="D1003" s="12">
        <v>5.8</v>
      </c>
      <c r="E1003" s="13">
        <v>0.1</v>
      </c>
      <c r="F1003" s="7">
        <f t="shared" si="176"/>
        <v>57.999999999999993</v>
      </c>
      <c r="G1003" s="7">
        <f t="shared" si="166"/>
        <v>5.7</v>
      </c>
      <c r="H1003" s="15">
        <f t="shared" si="167"/>
        <v>5.8999999999999995</v>
      </c>
      <c r="I1003" s="11">
        <f>IFERROR(F1003/SQRT(F1003^2+U1003), "X")</f>
        <v>4.7868588094701701E-2</v>
      </c>
      <c r="J1003" s="32">
        <f>IFERROR(SQRT((1-I1003^2)/U1003), "X")</f>
        <v>8.2532048439140876E-4</v>
      </c>
      <c r="K1003" s="32">
        <f t="shared" si="168"/>
        <v>1211.6505271735741</v>
      </c>
      <c r="L1003" s="8">
        <v>0</v>
      </c>
      <c r="M1003" s="9">
        <v>1</v>
      </c>
      <c r="N1003" s="8">
        <v>0</v>
      </c>
      <c r="O1003" s="9">
        <v>0</v>
      </c>
      <c r="P1003" s="9">
        <v>0</v>
      </c>
      <c r="Q1003" s="9">
        <v>1</v>
      </c>
      <c r="R1003" s="9">
        <v>0</v>
      </c>
      <c r="S1003" s="8">
        <v>1464737</v>
      </c>
      <c r="T1003" s="9">
        <v>3</v>
      </c>
      <c r="U1003" s="9">
        <f t="shared" si="169"/>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17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38</v>
      </c>
      <c r="CZ1003" s="33" t="s">
        <v>85</v>
      </c>
    </row>
    <row r="1004" spans="1:104" x14ac:dyDescent="0.25">
      <c r="A1004">
        <v>1003</v>
      </c>
      <c r="B1004">
        <v>69</v>
      </c>
      <c r="C1004" s="24" t="s">
        <v>4012</v>
      </c>
      <c r="D1004" s="12">
        <v>6.4</v>
      </c>
      <c r="E1004" s="13">
        <v>0.1</v>
      </c>
      <c r="F1004" s="7">
        <f t="shared" si="176"/>
        <v>64</v>
      </c>
      <c r="G1004" s="7">
        <f t="shared" si="166"/>
        <v>6.3000000000000007</v>
      </c>
      <c r="H1004" s="15">
        <f t="shared" si="167"/>
        <v>6.5</v>
      </c>
      <c r="I1004" s="11">
        <f>IFERROR(F1004/SQRT(F1004^2+U1004), "X")</f>
        <v>4.5422983150308821E-2</v>
      </c>
      <c r="J1004" s="32">
        <f>IFERROR(SQRT((1-I1004^2)/U1004), "X")</f>
        <v>7.0973411172357533E-4</v>
      </c>
      <c r="K1004" s="32">
        <f t="shared" si="168"/>
        <v>1408.9783532758763</v>
      </c>
      <c r="L1004" s="8">
        <v>0</v>
      </c>
      <c r="M1004" s="9">
        <v>1</v>
      </c>
      <c r="N1004" s="8">
        <v>0</v>
      </c>
      <c r="O1004" s="9">
        <v>0</v>
      </c>
      <c r="P1004" s="9">
        <v>0</v>
      </c>
      <c r="Q1004" s="9">
        <v>1</v>
      </c>
      <c r="R1004" s="9">
        <v>0</v>
      </c>
      <c r="S1004" s="8">
        <v>1981128</v>
      </c>
      <c r="T1004" s="9">
        <v>3</v>
      </c>
      <c r="U1004" s="9">
        <f t="shared" si="169"/>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17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38</v>
      </c>
      <c r="CZ1004" s="33" t="s">
        <v>85</v>
      </c>
    </row>
    <row r="1005" spans="1:104" x14ac:dyDescent="0.25">
      <c r="A1005">
        <v>1004</v>
      </c>
      <c r="B1005">
        <v>69</v>
      </c>
      <c r="C1005" s="24" t="s">
        <v>4012</v>
      </c>
      <c r="D1005" s="12">
        <v>6.38</v>
      </c>
      <c r="E1005" s="13">
        <v>0.1</v>
      </c>
      <c r="F1005" s="7">
        <f t="shared" si="176"/>
        <v>63.8</v>
      </c>
      <c r="G1005" s="7">
        <f t="shared" si="166"/>
        <v>6.28</v>
      </c>
      <c r="H1005" s="15">
        <f t="shared" si="167"/>
        <v>6.4799999999999995</v>
      </c>
      <c r="I1005" s="11">
        <f>IFERROR(F1005/SQRT(F1005^2+U1005), "X")</f>
        <v>4.4601204955611651E-2</v>
      </c>
      <c r="J1005" s="32">
        <f>IFERROR(SQRT((1-I1005^2)/U1005), "X")</f>
        <v>6.9907844758011989E-4</v>
      </c>
      <c r="K1005" s="32">
        <f t="shared" si="168"/>
        <v>1430.4546270329586</v>
      </c>
      <c r="L1005" s="8">
        <v>0</v>
      </c>
      <c r="M1005" s="9">
        <v>1</v>
      </c>
      <c r="N1005" s="8">
        <v>0</v>
      </c>
      <c r="O1005" s="9">
        <v>0</v>
      </c>
      <c r="P1005" s="9">
        <v>0</v>
      </c>
      <c r="Q1005" s="9">
        <v>1</v>
      </c>
      <c r="R1005" s="9">
        <v>0</v>
      </c>
      <c r="S1005" s="8">
        <v>2042134</v>
      </c>
      <c r="T1005" s="9">
        <v>3</v>
      </c>
      <c r="U1005" s="9">
        <f t="shared" si="169"/>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17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38</v>
      </c>
      <c r="CZ1005" s="33" t="s">
        <v>85</v>
      </c>
    </row>
    <row r="1006" spans="1:104" x14ac:dyDescent="0.25">
      <c r="A1006">
        <v>1005</v>
      </c>
      <c r="B1006">
        <v>69</v>
      </c>
      <c r="C1006" s="24" t="s">
        <v>4012</v>
      </c>
      <c r="D1006" s="12">
        <v>6.37</v>
      </c>
      <c r="E1006" s="13">
        <v>0.1</v>
      </c>
      <c r="F1006" s="7">
        <f t="shared" si="176"/>
        <v>63.699999999999996</v>
      </c>
      <c r="G1006" s="7">
        <f t="shared" si="166"/>
        <v>6.2700000000000005</v>
      </c>
      <c r="H1006" s="15">
        <f t="shared" si="167"/>
        <v>6.47</v>
      </c>
      <c r="I1006" s="11">
        <f>IFERROR(F1006/SQRT(F1006^2+U1006), "X")</f>
        <v>4.6105479453435814E-2</v>
      </c>
      <c r="J1006" s="32">
        <f>IFERROR(SQRT((1-I1006^2)/U1006), "X")</f>
        <v>7.2379088623918087E-4</v>
      </c>
      <c r="K1006" s="32">
        <f t="shared" si="168"/>
        <v>1381.6145229404619</v>
      </c>
      <c r="L1006" s="8">
        <v>0</v>
      </c>
      <c r="M1006" s="9">
        <v>1</v>
      </c>
      <c r="N1006" s="8">
        <v>0</v>
      </c>
      <c r="O1006" s="9">
        <v>0</v>
      </c>
      <c r="P1006" s="9">
        <v>0</v>
      </c>
      <c r="Q1006" s="9">
        <v>1</v>
      </c>
      <c r="R1006" s="9">
        <v>0</v>
      </c>
      <c r="S1006" s="8">
        <v>1904805</v>
      </c>
      <c r="T1006" s="9">
        <v>3</v>
      </c>
      <c r="U1006" s="9">
        <f t="shared" si="169"/>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17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38</v>
      </c>
      <c r="CZ1006" s="33" t="s">
        <v>85</v>
      </c>
    </row>
    <row r="1007" spans="1:104" x14ac:dyDescent="0.25">
      <c r="A1007">
        <v>1006</v>
      </c>
      <c r="B1007">
        <v>69</v>
      </c>
      <c r="C1007" s="24" t="s">
        <v>4012</v>
      </c>
      <c r="D1007" s="12">
        <v>6.11</v>
      </c>
      <c r="E1007" s="13">
        <v>0.1</v>
      </c>
      <c r="F1007" s="7">
        <f t="shared" si="176"/>
        <v>61.1</v>
      </c>
      <c r="G1007" s="7">
        <f t="shared" si="166"/>
        <v>6.0100000000000007</v>
      </c>
      <c r="H1007" s="15">
        <f t="shared" si="167"/>
        <v>6.21</v>
      </c>
      <c r="I1007" s="11">
        <f>IFERROR(F1007/SQRT(F1007^2+U1007), "X")</f>
        <v>6.1281471570910073E-2</v>
      </c>
      <c r="J1007" s="32">
        <f>IFERROR(SQRT((1-I1007^2)/U1007), "X")</f>
        <v>1.002970074810312E-3</v>
      </c>
      <c r="K1007" s="32">
        <f t="shared" si="168"/>
        <v>997.0387204115998</v>
      </c>
      <c r="L1007" s="8">
        <v>0</v>
      </c>
      <c r="M1007" s="9">
        <v>1</v>
      </c>
      <c r="N1007" s="8">
        <v>0</v>
      </c>
      <c r="O1007" s="9">
        <v>0</v>
      </c>
      <c r="P1007" s="9">
        <v>0</v>
      </c>
      <c r="Q1007" s="9">
        <v>1</v>
      </c>
      <c r="R1007" s="9">
        <v>0</v>
      </c>
      <c r="S1007" s="8">
        <v>990357</v>
      </c>
      <c r="T1007" s="9">
        <v>3</v>
      </c>
      <c r="U1007" s="9">
        <f t="shared" si="169"/>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17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38</v>
      </c>
      <c r="CZ1007" s="33" t="s">
        <v>85</v>
      </c>
    </row>
    <row r="1008" spans="1:104" x14ac:dyDescent="0.25">
      <c r="A1008">
        <v>1007</v>
      </c>
      <c r="B1008">
        <v>69</v>
      </c>
      <c r="C1008" s="24" t="s">
        <v>4012</v>
      </c>
      <c r="D1008" s="12">
        <v>7.19</v>
      </c>
      <c r="E1008" s="13">
        <v>0.1</v>
      </c>
      <c r="F1008" s="7">
        <f t="shared" si="176"/>
        <v>71.900000000000006</v>
      </c>
      <c r="G1008" s="7">
        <f t="shared" si="166"/>
        <v>7.0900000000000007</v>
      </c>
      <c r="H1008" s="15">
        <f t="shared" si="167"/>
        <v>7.29</v>
      </c>
      <c r="I1008" s="11">
        <f>IFERROR(F1008/SQRT(F1008^2+U1008), "X")</f>
        <v>5.9304085037547423E-2</v>
      </c>
      <c r="J1008" s="32">
        <f>IFERROR(SQRT((1-I1008^2)/U1008), "X")</f>
        <v>8.248134219408542E-4</v>
      </c>
      <c r="K1008" s="32">
        <f t="shared" si="168"/>
        <v>1212.3954016738928</v>
      </c>
      <c r="L1008" s="8">
        <v>0</v>
      </c>
      <c r="M1008" s="9">
        <v>1</v>
      </c>
      <c r="N1008" s="8">
        <v>0</v>
      </c>
      <c r="O1008" s="9">
        <v>0</v>
      </c>
      <c r="P1008" s="9">
        <v>0</v>
      </c>
      <c r="Q1008" s="9">
        <v>1</v>
      </c>
      <c r="R1008" s="9">
        <v>0</v>
      </c>
      <c r="S1008" s="8">
        <v>1464737</v>
      </c>
      <c r="T1008" s="9">
        <v>3</v>
      </c>
      <c r="U1008" s="9">
        <f t="shared" si="169"/>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17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38</v>
      </c>
      <c r="CZ1008" s="33" t="s">
        <v>85</v>
      </c>
    </row>
    <row r="1009" spans="1:104" x14ac:dyDescent="0.25">
      <c r="A1009">
        <v>1008</v>
      </c>
      <c r="B1009">
        <v>69</v>
      </c>
      <c r="C1009" s="24" t="s">
        <v>4012</v>
      </c>
      <c r="D1009" s="12">
        <v>7.32</v>
      </c>
      <c r="E1009" s="13">
        <v>0.1</v>
      </c>
      <c r="F1009" s="7">
        <f t="shared" si="176"/>
        <v>73.2</v>
      </c>
      <c r="G1009" s="7">
        <f t="shared" si="166"/>
        <v>7.2200000000000006</v>
      </c>
      <c r="H1009" s="15">
        <f t="shared" si="167"/>
        <v>7.42</v>
      </c>
      <c r="I1009" s="11">
        <f>IFERROR(F1009/SQRT(F1009^2+U1009), "X")</f>
        <v>5.1936028652708639E-2</v>
      </c>
      <c r="J1009" s="32">
        <f>IFERROR(SQRT((1-I1009^2)/U1009), "X")</f>
        <v>7.095085881517573E-4</v>
      </c>
      <c r="K1009" s="32">
        <f t="shared" si="168"/>
        <v>1409.4262094909404</v>
      </c>
      <c r="L1009" s="8">
        <v>0</v>
      </c>
      <c r="M1009" s="9">
        <v>1</v>
      </c>
      <c r="N1009" s="8">
        <v>0</v>
      </c>
      <c r="O1009" s="9">
        <v>0</v>
      </c>
      <c r="P1009" s="9">
        <v>0</v>
      </c>
      <c r="Q1009" s="9">
        <v>1</v>
      </c>
      <c r="R1009" s="9">
        <v>0</v>
      </c>
      <c r="S1009" s="8">
        <v>1981128</v>
      </c>
      <c r="T1009" s="9">
        <v>3</v>
      </c>
      <c r="U1009" s="9">
        <f t="shared" si="169"/>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17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38</v>
      </c>
      <c r="CZ1009" s="33" t="s">
        <v>85</v>
      </c>
    </row>
    <row r="1010" spans="1:104" x14ac:dyDescent="0.25">
      <c r="A1010">
        <v>1009</v>
      </c>
      <c r="B1010">
        <v>69</v>
      </c>
      <c r="C1010" s="24" t="s">
        <v>4012</v>
      </c>
      <c r="D1010" s="12">
        <v>7.16</v>
      </c>
      <c r="E1010" s="13">
        <v>0.1</v>
      </c>
      <c r="F1010" s="7">
        <f t="shared" si="176"/>
        <v>71.599999999999994</v>
      </c>
      <c r="G1010" s="7">
        <f t="shared" si="166"/>
        <v>7.0600000000000005</v>
      </c>
      <c r="H1010" s="15">
        <f t="shared" si="167"/>
        <v>7.26</v>
      </c>
      <c r="I1010" s="11">
        <f>IFERROR(F1010/SQRT(F1010^2+U1010), "X")</f>
        <v>5.0041104476911825E-2</v>
      </c>
      <c r="J1010" s="32">
        <f>IFERROR(SQRT((1-I1010^2)/U1010), "X")</f>
        <v>6.9889810721943883E-4</v>
      </c>
      <c r="K1010" s="32">
        <f t="shared" si="168"/>
        <v>1430.8237347765798</v>
      </c>
      <c r="L1010" s="8">
        <v>0</v>
      </c>
      <c r="M1010" s="9">
        <v>1</v>
      </c>
      <c r="N1010" s="8">
        <v>0</v>
      </c>
      <c r="O1010" s="9">
        <v>0</v>
      </c>
      <c r="P1010" s="9">
        <v>0</v>
      </c>
      <c r="Q1010" s="9">
        <v>1</v>
      </c>
      <c r="R1010" s="9">
        <v>0</v>
      </c>
      <c r="S1010" s="8">
        <v>2042134</v>
      </c>
      <c r="T1010" s="9">
        <v>3</v>
      </c>
      <c r="U1010" s="9">
        <f t="shared" si="169"/>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17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38</v>
      </c>
      <c r="CZ1010" s="33" t="s">
        <v>85</v>
      </c>
    </row>
    <row r="1011" spans="1:104" x14ac:dyDescent="0.25">
      <c r="A1011">
        <v>1010</v>
      </c>
      <c r="B1011">
        <v>69</v>
      </c>
      <c r="C1011" s="24" t="s">
        <v>4012</v>
      </c>
      <c r="D1011" s="12">
        <v>7.09</v>
      </c>
      <c r="E1011" s="13">
        <v>0.1</v>
      </c>
      <c r="F1011" s="7">
        <f t="shared" si="176"/>
        <v>70.899999999999991</v>
      </c>
      <c r="G1011" s="7">
        <f t="shared" si="166"/>
        <v>6.99</v>
      </c>
      <c r="H1011" s="15">
        <f t="shared" si="167"/>
        <v>7.1899999999999995</v>
      </c>
      <c r="I1011" s="11">
        <f>IFERROR(F1011/SQRT(F1011^2+U1011), "X")</f>
        <v>5.130375213098886E-2</v>
      </c>
      <c r="J1011" s="32">
        <f>IFERROR(SQRT((1-I1011^2)/U1011), "X")</f>
        <v>7.2360722328616172E-4</v>
      </c>
      <c r="K1011" s="32">
        <f t="shared" si="168"/>
        <v>1381.9651985487912</v>
      </c>
      <c r="L1011" s="8">
        <v>0</v>
      </c>
      <c r="M1011" s="9">
        <v>1</v>
      </c>
      <c r="N1011" s="8">
        <v>0</v>
      </c>
      <c r="O1011" s="9">
        <v>0</v>
      </c>
      <c r="P1011" s="9">
        <v>0</v>
      </c>
      <c r="Q1011" s="9">
        <v>1</v>
      </c>
      <c r="R1011" s="9">
        <v>0</v>
      </c>
      <c r="S1011" s="8">
        <v>1904805</v>
      </c>
      <c r="T1011" s="9">
        <v>3</v>
      </c>
      <c r="U1011" s="9">
        <f t="shared" si="169"/>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17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38</v>
      </c>
      <c r="CZ1011" s="33" t="s">
        <v>85</v>
      </c>
    </row>
    <row r="1012" spans="1:104" x14ac:dyDescent="0.25">
      <c r="A1012">
        <v>1011</v>
      </c>
      <c r="B1012">
        <v>70</v>
      </c>
      <c r="C1012" s="24" t="s">
        <v>4026</v>
      </c>
      <c r="D1012" s="12">
        <v>7.39</v>
      </c>
      <c r="E1012" s="13">
        <f t="shared" ref="E1012:E1047" si="177">D1012/F1012</f>
        <v>0.79147477776587771</v>
      </c>
      <c r="F1012" s="7">
        <v>9.3369999999999997</v>
      </c>
      <c r="G1012" s="7">
        <f t="shared" si="166"/>
        <v>6.5985252222341222</v>
      </c>
      <c r="H1012" s="15">
        <f t="shared" si="167"/>
        <v>8.1814747777658781</v>
      </c>
      <c r="I1012" s="11">
        <f>IFERROR(F1012/SQRT(F1012^2+U1012), "X")</f>
        <v>0.35185655694543444</v>
      </c>
      <c r="J1012" s="32">
        <f>IFERROR(SQRT((1-I1012^2)/U1012), "X")</f>
        <v>3.7684112342876136E-2</v>
      </c>
      <c r="K1012" s="32">
        <f t="shared" si="168"/>
        <v>26.536381987754094</v>
      </c>
      <c r="L1012" s="8">
        <v>1</v>
      </c>
      <c r="M1012" s="9">
        <v>0</v>
      </c>
      <c r="N1012" s="8">
        <v>1</v>
      </c>
      <c r="O1012" s="9">
        <v>0</v>
      </c>
      <c r="P1012" s="9">
        <v>0</v>
      </c>
      <c r="Q1012" s="9">
        <v>0</v>
      </c>
      <c r="R1012" s="9">
        <v>0</v>
      </c>
      <c r="S1012" s="8">
        <v>628</v>
      </c>
      <c r="T1012" s="9">
        <v>10</v>
      </c>
      <c r="U1012" s="9">
        <f t="shared" si="169"/>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17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33</v>
      </c>
      <c r="CZ1012" s="33" t="s">
        <v>85</v>
      </c>
    </row>
    <row r="1013" spans="1:104" x14ac:dyDescent="0.25">
      <c r="A1013">
        <v>1012</v>
      </c>
      <c r="B1013">
        <v>70</v>
      </c>
      <c r="C1013" s="24" t="s">
        <v>4026</v>
      </c>
      <c r="D1013" s="12">
        <v>7.43</v>
      </c>
      <c r="E1013" s="13">
        <f t="shared" si="177"/>
        <v>0.79067787591784611</v>
      </c>
      <c r="F1013" s="7">
        <v>9.3970000000000002</v>
      </c>
      <c r="G1013" s="7">
        <f t="shared" si="166"/>
        <v>6.6393221240821534</v>
      </c>
      <c r="H1013" s="15">
        <f t="shared" si="167"/>
        <v>8.2206778759178452</v>
      </c>
      <c r="I1013" s="11">
        <f>IFERROR(F1013/SQRT(F1013^2+U1013), "X")</f>
        <v>0.35535001823810058</v>
      </c>
      <c r="J1013" s="32">
        <f>IFERROR(SQRT((1-I1013^2)/U1013), "X")</f>
        <v>3.7815262130265044E-2</v>
      </c>
      <c r="K1013" s="32">
        <f t="shared" si="168"/>
        <v>26.444349282975367</v>
      </c>
      <c r="L1013" s="8">
        <v>1</v>
      </c>
      <c r="M1013" s="9">
        <v>0</v>
      </c>
      <c r="N1013" s="8">
        <v>1</v>
      </c>
      <c r="O1013" s="9">
        <v>0</v>
      </c>
      <c r="P1013" s="9">
        <v>0</v>
      </c>
      <c r="Q1013" s="9">
        <v>0</v>
      </c>
      <c r="R1013" s="9">
        <v>0</v>
      </c>
      <c r="S1013" s="8">
        <v>628</v>
      </c>
      <c r="T1013" s="9">
        <v>16</v>
      </c>
      <c r="U1013" s="9">
        <f t="shared" si="169"/>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17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W1013+X1013+6</f>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33</v>
      </c>
      <c r="CZ1013" s="33" t="s">
        <v>85</v>
      </c>
    </row>
    <row r="1014" spans="1:104" x14ac:dyDescent="0.25">
      <c r="A1014">
        <v>1013</v>
      </c>
      <c r="B1014">
        <v>70</v>
      </c>
      <c r="C1014" s="24" t="s">
        <v>4026</v>
      </c>
      <c r="D1014" s="12">
        <v>7.37</v>
      </c>
      <c r="E1014" s="13">
        <f t="shared" si="177"/>
        <v>0.79392437789507708</v>
      </c>
      <c r="F1014" s="7">
        <v>9.2829999999999995</v>
      </c>
      <c r="G1014" s="7">
        <f t="shared" si="166"/>
        <v>6.5760756221049235</v>
      </c>
      <c r="H1014" s="15">
        <f t="shared" si="167"/>
        <v>8.1639243778950767</v>
      </c>
      <c r="I1014" s="11">
        <f>IFERROR(F1014/SQRT(F1014^2+U1014), "X")</f>
        <v>0.35182720878246931</v>
      </c>
      <c r="J1014" s="32">
        <f>IFERROR(SQRT((1-I1014^2)/U1014), "X")</f>
        <v>3.7900162531775222E-2</v>
      </c>
      <c r="K1014" s="32">
        <f t="shared" si="168"/>
        <v>26.385111123510544</v>
      </c>
      <c r="L1014" s="8">
        <v>1</v>
      </c>
      <c r="M1014" s="9">
        <v>0</v>
      </c>
      <c r="N1014" s="8">
        <v>1</v>
      </c>
      <c r="O1014" s="9">
        <v>0</v>
      </c>
      <c r="P1014" s="9">
        <v>0</v>
      </c>
      <c r="Q1014" s="9">
        <v>0</v>
      </c>
      <c r="R1014" s="9">
        <v>0</v>
      </c>
      <c r="S1014" s="8">
        <v>628</v>
      </c>
      <c r="T1014" s="9">
        <v>17</v>
      </c>
      <c r="U1014" s="9">
        <f t="shared" si="169"/>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17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W1014+X1014+6</f>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33</v>
      </c>
      <c r="CZ1014" s="33" t="s">
        <v>85</v>
      </c>
    </row>
    <row r="1015" spans="1:104" x14ac:dyDescent="0.25">
      <c r="A1015">
        <v>1014</v>
      </c>
      <c r="B1015">
        <v>70</v>
      </c>
      <c r="C1015" s="24" t="s">
        <v>4026</v>
      </c>
      <c r="D1015" s="12">
        <v>6.99</v>
      </c>
      <c r="E1015" s="13">
        <f t="shared" si="177"/>
        <v>0.79721715328467146</v>
      </c>
      <c r="F1015" s="7">
        <v>8.7680000000000007</v>
      </c>
      <c r="G1015" s="7">
        <f t="shared" si="166"/>
        <v>6.1927828467153283</v>
      </c>
      <c r="H1015" s="15">
        <f t="shared" si="167"/>
        <v>7.7872171532846721</v>
      </c>
      <c r="I1015" s="11">
        <f>IFERROR(F1015/SQRT(F1015^2+U1015), "X")</f>
        <v>0.33479361013613657</v>
      </c>
      <c r="J1015" s="32">
        <f>IFERROR(SQRT((1-I1015^2)/U1015), "X")</f>
        <v>3.8183577798373232E-2</v>
      </c>
      <c r="K1015" s="32">
        <f t="shared" si="168"/>
        <v>26.189269252882948</v>
      </c>
      <c r="L1015" s="8">
        <v>1</v>
      </c>
      <c r="M1015" s="9">
        <v>0</v>
      </c>
      <c r="N1015" s="8">
        <v>1</v>
      </c>
      <c r="O1015" s="9">
        <v>0</v>
      </c>
      <c r="P1015" s="9">
        <v>0</v>
      </c>
      <c r="Q1015" s="9">
        <v>0</v>
      </c>
      <c r="R1015" s="9">
        <v>0</v>
      </c>
      <c r="S1015" s="8">
        <v>628</v>
      </c>
      <c r="T1015" s="9">
        <v>18</v>
      </c>
      <c r="U1015" s="9">
        <f t="shared" si="169"/>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17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W1015+X1015+6</f>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33</v>
      </c>
      <c r="CZ1015" s="33" t="s">
        <v>85</v>
      </c>
    </row>
    <row r="1016" spans="1:104" x14ac:dyDescent="0.25">
      <c r="A1016">
        <v>1015</v>
      </c>
      <c r="B1016">
        <v>70</v>
      </c>
      <c r="C1016" s="24" t="s">
        <v>4026</v>
      </c>
      <c r="D1016" s="12">
        <v>25.3</v>
      </c>
      <c r="E1016" s="13">
        <f t="shared" si="177"/>
        <v>4.7780925401322003</v>
      </c>
      <c r="F1016" s="7">
        <v>5.2949999999999999</v>
      </c>
      <c r="G1016" s="7">
        <f t="shared" si="166"/>
        <v>20.521907459867801</v>
      </c>
      <c r="H1016" s="15">
        <f t="shared" si="167"/>
        <v>30.0780925401322</v>
      </c>
      <c r="I1016" s="11">
        <f>IFERROR(F1016/SQRT(F1016^2+U1016), "X")</f>
        <v>0.20848443765544997</v>
      </c>
      <c r="J1016" s="32">
        <f>IFERROR(SQRT((1-I1016^2)/U1016), "X")</f>
        <v>3.9373831474117084E-2</v>
      </c>
      <c r="K1016" s="32">
        <f t="shared" si="168"/>
        <v>25.39757911691585</v>
      </c>
      <c r="L1016" s="8">
        <v>1</v>
      </c>
      <c r="M1016" s="9">
        <v>0</v>
      </c>
      <c r="N1016" s="8">
        <v>1</v>
      </c>
      <c r="O1016" s="9">
        <v>0</v>
      </c>
      <c r="P1016" s="9">
        <v>0</v>
      </c>
      <c r="Q1016" s="9">
        <v>0</v>
      </c>
      <c r="R1016" s="9">
        <v>0</v>
      </c>
      <c r="S1016" s="8">
        <v>628</v>
      </c>
      <c r="T1016" s="9">
        <v>10</v>
      </c>
      <c r="U1016" s="9">
        <f t="shared" si="169"/>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17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W1016+X1016+6</f>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33</v>
      </c>
      <c r="CZ1016" s="33" t="s">
        <v>85</v>
      </c>
    </row>
    <row r="1017" spans="1:104" x14ac:dyDescent="0.25">
      <c r="A1017">
        <v>1016</v>
      </c>
      <c r="B1017">
        <v>70</v>
      </c>
      <c r="C1017" s="24" t="s">
        <v>4026</v>
      </c>
      <c r="D1017" s="12">
        <v>29</v>
      </c>
      <c r="E1017" s="13">
        <f t="shared" si="177"/>
        <v>6.2634989200863931</v>
      </c>
      <c r="F1017" s="7">
        <v>4.63</v>
      </c>
      <c r="G1017" s="7">
        <f t="shared" si="166"/>
        <v>22.736501079913609</v>
      </c>
      <c r="H1017" s="15">
        <f t="shared" si="167"/>
        <v>35.263498920086391</v>
      </c>
      <c r="I1017" s="11">
        <f>IFERROR(F1017/SQRT(F1017^2+U1017), "X")</f>
        <v>0.18324072479867753</v>
      </c>
      <c r="J1017" s="32">
        <f>IFERROR(SQRT((1-I1017^2)/U1017), "X")</f>
        <v>3.9576830410081545E-2</v>
      </c>
      <c r="K1017" s="32">
        <f t="shared" si="168"/>
        <v>25.267308918838193</v>
      </c>
      <c r="L1017" s="8">
        <v>1</v>
      </c>
      <c r="M1017" s="9">
        <v>0</v>
      </c>
      <c r="N1017" s="8">
        <v>1</v>
      </c>
      <c r="O1017" s="9">
        <v>0</v>
      </c>
      <c r="P1017" s="9">
        <v>0</v>
      </c>
      <c r="Q1017" s="9">
        <v>0</v>
      </c>
      <c r="R1017" s="9">
        <v>0</v>
      </c>
      <c r="S1017" s="8">
        <v>628</v>
      </c>
      <c r="T1017" s="9">
        <v>10</v>
      </c>
      <c r="U1017" s="9">
        <f t="shared" si="169"/>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17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W1017+X1017+6</f>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33</v>
      </c>
      <c r="CZ1017" s="33" t="s">
        <v>85</v>
      </c>
    </row>
    <row r="1018" spans="1:104" x14ac:dyDescent="0.25">
      <c r="A1018">
        <v>1017</v>
      </c>
      <c r="B1018">
        <v>70</v>
      </c>
      <c r="C1018" s="24" t="s">
        <v>4026</v>
      </c>
      <c r="D1018" s="12">
        <v>25.7</v>
      </c>
      <c r="E1018" s="13">
        <f t="shared" si="177"/>
        <v>3.9919229574401989</v>
      </c>
      <c r="F1018" s="7">
        <v>6.4379999999999997</v>
      </c>
      <c r="G1018" s="7">
        <f t="shared" si="166"/>
        <v>21.7080770425598</v>
      </c>
      <c r="H1018" s="15">
        <f t="shared" si="167"/>
        <v>29.691922957440198</v>
      </c>
      <c r="I1018" s="11">
        <f>IFERROR(F1018/SQRT(F1018^2+U1018), "X")</f>
        <v>0.25204499171861505</v>
      </c>
      <c r="J1018" s="32">
        <f>IFERROR(SQRT((1-I1018^2)/U1018), "X")</f>
        <v>3.9149579328769037E-2</v>
      </c>
      <c r="K1018" s="32">
        <f t="shared" si="168"/>
        <v>25.543058626562324</v>
      </c>
      <c r="L1018" s="8">
        <v>1</v>
      </c>
      <c r="M1018" s="9">
        <v>0</v>
      </c>
      <c r="N1018" s="8">
        <v>1</v>
      </c>
      <c r="O1018" s="9">
        <v>0</v>
      </c>
      <c r="P1018" s="9">
        <v>0</v>
      </c>
      <c r="Q1018" s="9">
        <v>0</v>
      </c>
      <c r="R1018" s="9">
        <v>0</v>
      </c>
      <c r="S1018" s="8">
        <v>628</v>
      </c>
      <c r="T1018" s="9">
        <v>16</v>
      </c>
      <c r="U1018" s="9">
        <f t="shared" si="169"/>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17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W1018+X1018+6</f>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33</v>
      </c>
      <c r="CZ1018" s="33" t="s">
        <v>85</v>
      </c>
    </row>
    <row r="1019" spans="1:104" x14ac:dyDescent="0.25">
      <c r="A1019">
        <v>1018</v>
      </c>
      <c r="B1019">
        <v>70</v>
      </c>
      <c r="C1019" s="24" t="s">
        <v>4026</v>
      </c>
      <c r="D1019" s="12">
        <v>28.9</v>
      </c>
      <c r="E1019" s="13">
        <f t="shared" si="177"/>
        <v>4.0211492973424239</v>
      </c>
      <c r="F1019" s="7">
        <v>7.1870000000000003</v>
      </c>
      <c r="G1019" s="7">
        <f t="shared" si="166"/>
        <v>24.878850702657573</v>
      </c>
      <c r="H1019" s="15">
        <f t="shared" si="167"/>
        <v>32.921149297342424</v>
      </c>
      <c r="I1019" s="11">
        <f>IFERROR(F1019/SQRT(F1019^2+U1019), "X")</f>
        <v>0.27919302920971634</v>
      </c>
      <c r="J1019" s="32">
        <f>IFERROR(SQRT((1-I1019^2)/U1019), "X")</f>
        <v>3.8846949938738877E-2</v>
      </c>
      <c r="K1019" s="32">
        <f t="shared" si="168"/>
        <v>25.742046713499686</v>
      </c>
      <c r="L1019" s="8">
        <v>1</v>
      </c>
      <c r="M1019" s="9">
        <v>0</v>
      </c>
      <c r="N1019" s="8">
        <v>1</v>
      </c>
      <c r="O1019" s="9">
        <v>0</v>
      </c>
      <c r="P1019" s="9">
        <v>0</v>
      </c>
      <c r="Q1019" s="9">
        <v>0</v>
      </c>
      <c r="R1019" s="9">
        <v>0</v>
      </c>
      <c r="S1019" s="8">
        <v>628</v>
      </c>
      <c r="T1019" s="9">
        <v>16</v>
      </c>
      <c r="U1019" s="9">
        <f t="shared" si="169"/>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17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W1019+X1019+6</f>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33</v>
      </c>
      <c r="CZ1019" s="33" t="s">
        <v>85</v>
      </c>
    </row>
    <row r="1020" spans="1:104" x14ac:dyDescent="0.25">
      <c r="A1020">
        <v>1019</v>
      </c>
      <c r="B1020">
        <v>70</v>
      </c>
      <c r="C1020" s="24" t="s">
        <v>4026</v>
      </c>
      <c r="D1020" s="12">
        <v>26.8</v>
      </c>
      <c r="E1020" s="13">
        <f t="shared" si="177"/>
        <v>3.9592258827005464</v>
      </c>
      <c r="F1020" s="7">
        <v>6.7690000000000001</v>
      </c>
      <c r="G1020" s="7">
        <f t="shared" si="166"/>
        <v>22.840774117299453</v>
      </c>
      <c r="H1020" s="15">
        <f t="shared" si="167"/>
        <v>30.759225882700548</v>
      </c>
      <c r="I1020" s="11">
        <f>IFERROR(F1020/SQRT(F1020^2+U1020), "X")</f>
        <v>0.26432144341011521</v>
      </c>
      <c r="J1020" s="32">
        <f>IFERROR(SQRT((1-I1020^2)/U1020), "X")</f>
        <v>3.9048817167988657E-2</v>
      </c>
      <c r="K1020" s="32">
        <f t="shared" si="168"/>
        <v>25.608970322916147</v>
      </c>
      <c r="L1020" s="8">
        <v>1</v>
      </c>
      <c r="M1020" s="9">
        <v>0</v>
      </c>
      <c r="N1020" s="8">
        <v>1</v>
      </c>
      <c r="O1020" s="9">
        <v>0</v>
      </c>
      <c r="P1020" s="9">
        <v>0</v>
      </c>
      <c r="Q1020" s="9">
        <v>0</v>
      </c>
      <c r="R1020" s="9">
        <v>0</v>
      </c>
      <c r="S1020" s="8">
        <v>628</v>
      </c>
      <c r="T1020" s="9">
        <v>17</v>
      </c>
      <c r="U1020" s="9">
        <f t="shared" si="169"/>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17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W1020+X1020+6</f>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33</v>
      </c>
      <c r="CZ1020" s="33" t="s">
        <v>85</v>
      </c>
    </row>
    <row r="1021" spans="1:104" x14ac:dyDescent="0.25">
      <c r="A1021">
        <v>1020</v>
      </c>
      <c r="B1021">
        <v>70</v>
      </c>
      <c r="C1021" s="24" t="s">
        <v>4026</v>
      </c>
      <c r="D1021" s="12">
        <v>30</v>
      </c>
      <c r="E1021" s="13">
        <f t="shared" si="177"/>
        <v>3.8510911424903722</v>
      </c>
      <c r="F1021" s="7">
        <v>7.79</v>
      </c>
      <c r="G1021" s="7">
        <f t="shared" si="166"/>
        <v>26.148908857509628</v>
      </c>
      <c r="H1021" s="15">
        <f t="shared" si="167"/>
        <v>33.851091142490375</v>
      </c>
      <c r="I1021" s="11">
        <f>IFERROR(F1021/SQRT(F1021^2+U1021), "X")</f>
        <v>0.30080042974255133</v>
      </c>
      <c r="J1021" s="32">
        <f>IFERROR(SQRT((1-I1021^2)/U1021), "X")</f>
        <v>3.861366235462789E-2</v>
      </c>
      <c r="K1021" s="32">
        <f t="shared" si="168"/>
        <v>25.897569384017491</v>
      </c>
      <c r="L1021" s="8">
        <v>1</v>
      </c>
      <c r="M1021" s="9">
        <v>0</v>
      </c>
      <c r="N1021" s="8">
        <v>1</v>
      </c>
      <c r="O1021" s="9">
        <v>0</v>
      </c>
      <c r="P1021" s="9">
        <v>0</v>
      </c>
      <c r="Q1021" s="9">
        <v>0</v>
      </c>
      <c r="R1021" s="9">
        <v>0</v>
      </c>
      <c r="S1021" s="8">
        <v>628</v>
      </c>
      <c r="T1021" s="9">
        <v>17</v>
      </c>
      <c r="U1021" s="9">
        <f t="shared" si="169"/>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17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W1021+X1021+6</f>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33</v>
      </c>
      <c r="CZ1021" s="33" t="s">
        <v>85</v>
      </c>
    </row>
    <row r="1022" spans="1:104" x14ac:dyDescent="0.25">
      <c r="A1022">
        <v>1021</v>
      </c>
      <c r="B1022">
        <v>70</v>
      </c>
      <c r="C1022" s="24" t="s">
        <v>4026</v>
      </c>
      <c r="D1022" s="12">
        <v>22.6</v>
      </c>
      <c r="E1022" s="13">
        <f t="shared" si="177"/>
        <v>3.53125</v>
      </c>
      <c r="F1022" s="7">
        <v>6.4</v>
      </c>
      <c r="G1022" s="7">
        <f t="shared" si="166"/>
        <v>19.068750000000001</v>
      </c>
      <c r="H1022" s="15">
        <f t="shared" si="167"/>
        <v>26.131250000000001</v>
      </c>
      <c r="I1022" s="11">
        <f>IFERROR(F1022/SQRT(F1022^2+U1022), "X")</f>
        <v>0.2510363772919374</v>
      </c>
      <c r="J1022" s="32">
        <f>IFERROR(SQRT((1-I1022^2)/U1022), "X")</f>
        <v>3.9224433951865215E-2</v>
      </c>
      <c r="K1022" s="32">
        <f t="shared" si="168"/>
        <v>25.494313091354314</v>
      </c>
      <c r="L1022" s="8">
        <v>1</v>
      </c>
      <c r="M1022" s="9">
        <v>0</v>
      </c>
      <c r="N1022" s="8">
        <v>1</v>
      </c>
      <c r="O1022" s="9">
        <v>0</v>
      </c>
      <c r="P1022" s="9">
        <v>0</v>
      </c>
      <c r="Q1022" s="9">
        <v>0</v>
      </c>
      <c r="R1022" s="9">
        <v>0</v>
      </c>
      <c r="S1022" s="8">
        <v>628</v>
      </c>
      <c r="T1022" s="9">
        <v>18</v>
      </c>
      <c r="U1022" s="9">
        <f t="shared" si="169"/>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17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W1022+X1022+6</f>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33</v>
      </c>
      <c r="CZ1022" s="33" t="s">
        <v>85</v>
      </c>
    </row>
    <row r="1023" spans="1:104" x14ac:dyDescent="0.25">
      <c r="A1023">
        <v>1022</v>
      </c>
      <c r="B1023">
        <v>70</v>
      </c>
      <c r="C1023" s="24" t="s">
        <v>4026</v>
      </c>
      <c r="D1023" s="12">
        <v>22.3</v>
      </c>
      <c r="E1023" s="13">
        <f t="shared" si="177"/>
        <v>3.8911184784505326</v>
      </c>
      <c r="F1023" s="7">
        <v>5.7309999999999999</v>
      </c>
      <c r="G1023" s="7">
        <f t="shared" si="166"/>
        <v>18.408881521549468</v>
      </c>
      <c r="H1023" s="15">
        <f t="shared" si="167"/>
        <v>26.191118478450534</v>
      </c>
      <c r="I1023" s="11">
        <f>IFERROR(F1023/SQRT(F1023^2+U1023), "X")</f>
        <v>0.22621194998536645</v>
      </c>
      <c r="J1023" s="32">
        <f>IFERROR(SQRT((1-I1023^2)/U1023), "X")</f>
        <v>3.9471636710062201E-2</v>
      </c>
      <c r="K1023" s="32">
        <f t="shared" si="168"/>
        <v>25.334647441794012</v>
      </c>
      <c r="L1023" s="8">
        <v>1</v>
      </c>
      <c r="M1023" s="9">
        <v>0</v>
      </c>
      <c r="N1023" s="8">
        <v>1</v>
      </c>
      <c r="O1023" s="9">
        <v>0</v>
      </c>
      <c r="P1023" s="9">
        <v>0</v>
      </c>
      <c r="Q1023" s="9">
        <v>0</v>
      </c>
      <c r="R1023" s="9">
        <v>0</v>
      </c>
      <c r="S1023" s="8">
        <v>628</v>
      </c>
      <c r="T1023" s="9">
        <v>18</v>
      </c>
      <c r="U1023" s="9">
        <f t="shared" si="169"/>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17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W1023+X1023+6</f>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33</v>
      </c>
      <c r="CZ1023" s="33" t="s">
        <v>85</v>
      </c>
    </row>
    <row r="1024" spans="1:104" x14ac:dyDescent="0.25">
      <c r="A1024">
        <v>1023</v>
      </c>
      <c r="B1024">
        <v>70</v>
      </c>
      <c r="C1024" s="24" t="s">
        <v>4026</v>
      </c>
      <c r="D1024" s="12">
        <v>6.37</v>
      </c>
      <c r="E1024" s="13">
        <f t="shared" si="177"/>
        <v>1.1200984701951819</v>
      </c>
      <c r="F1024" s="7">
        <v>5.6870000000000003</v>
      </c>
      <c r="G1024" s="7">
        <f t="shared" si="166"/>
        <v>5.2499015298048182</v>
      </c>
      <c r="H1024" s="15">
        <f t="shared" si="167"/>
        <v>7.490098470195182</v>
      </c>
      <c r="I1024" s="11">
        <f>IFERROR(F1024/SQRT(F1024^2+U1024), "X")</f>
        <v>0.29631772152133901</v>
      </c>
      <c r="J1024" s="32">
        <f>IFERROR(SQRT((1-I1024^2)/U1024), "X")</f>
        <v>5.2104399775160716E-2</v>
      </c>
      <c r="K1024" s="32">
        <f t="shared" si="168"/>
        <v>19.192237206745858</v>
      </c>
      <c r="L1024" s="8">
        <v>1</v>
      </c>
      <c r="M1024" s="9">
        <v>0</v>
      </c>
      <c r="N1024" s="8">
        <v>1</v>
      </c>
      <c r="O1024" s="9">
        <v>0</v>
      </c>
      <c r="P1024" s="9">
        <v>0</v>
      </c>
      <c r="Q1024" s="9">
        <v>0</v>
      </c>
      <c r="R1024" s="9">
        <v>0</v>
      </c>
      <c r="S1024" s="8">
        <v>347</v>
      </c>
      <c r="T1024" s="9">
        <v>10</v>
      </c>
      <c r="U1024" s="9">
        <f t="shared" si="169"/>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W1024+X1024+6</f>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33</v>
      </c>
      <c r="CZ1024" s="33" t="s">
        <v>85</v>
      </c>
    </row>
    <row r="1025" spans="1:104" x14ac:dyDescent="0.25">
      <c r="A1025">
        <v>1024</v>
      </c>
      <c r="B1025">
        <v>70</v>
      </c>
      <c r="C1025" s="24" t="s">
        <v>4026</v>
      </c>
      <c r="D1025" s="12">
        <v>8.89</v>
      </c>
      <c r="E1025" s="13">
        <f t="shared" si="177"/>
        <v>1.1154328732747805</v>
      </c>
      <c r="F1025" s="7">
        <v>7.97</v>
      </c>
      <c r="G1025" s="7">
        <f t="shared" si="166"/>
        <v>7.7745671267252199</v>
      </c>
      <c r="H1025" s="15">
        <f t="shared" si="167"/>
        <v>10.005432873274781</v>
      </c>
      <c r="I1025" s="11">
        <f>IFERROR(F1025/SQRT(F1025^2+U1025), "X")</f>
        <v>0.43641211105203109</v>
      </c>
      <c r="J1025" s="32">
        <f>IFERROR(SQRT((1-I1025^2)/U1025), "X")</f>
        <v>5.4756852076791866E-2</v>
      </c>
      <c r="K1025" s="32">
        <f t="shared" si="168"/>
        <v>18.262554585818489</v>
      </c>
      <c r="L1025" s="8">
        <v>1</v>
      </c>
      <c r="M1025" s="9">
        <v>0</v>
      </c>
      <c r="N1025" s="8">
        <v>1</v>
      </c>
      <c r="O1025" s="9">
        <v>0</v>
      </c>
      <c r="P1025" s="9">
        <v>0</v>
      </c>
      <c r="Q1025" s="9">
        <v>0</v>
      </c>
      <c r="R1025" s="9">
        <v>0</v>
      </c>
      <c r="S1025" s="8">
        <v>281</v>
      </c>
      <c r="T1025" s="9">
        <v>10</v>
      </c>
      <c r="U1025" s="9">
        <f t="shared" si="169"/>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W1025+X1025+6</f>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33</v>
      </c>
      <c r="CZ1025" s="33" t="s">
        <v>85</v>
      </c>
    </row>
    <row r="1026" spans="1:104" x14ac:dyDescent="0.25">
      <c r="A1026">
        <v>1025</v>
      </c>
      <c r="B1026">
        <v>70</v>
      </c>
      <c r="C1026" s="24" t="s">
        <v>4026</v>
      </c>
      <c r="D1026" s="12">
        <v>16.399999999999999</v>
      </c>
      <c r="E1026" s="13">
        <f t="shared" si="177"/>
        <v>5.8217962371316991</v>
      </c>
      <c r="F1026" s="7">
        <v>2.8170000000000002</v>
      </c>
      <c r="G1026" s="7">
        <f t="shared" ref="G1026:G1089" si="178">D1026-E1026</f>
        <v>10.578203762868299</v>
      </c>
      <c r="H1026" s="15">
        <f t="shared" ref="H1026:H1089" si="179">D1026+E1026</f>
        <v>22.221796237131699</v>
      </c>
      <c r="I1026" s="11">
        <f>IFERROR(F1026/SQRT(F1026^2+U1026), "X")</f>
        <v>0.1518967044694732</v>
      </c>
      <c r="J1026" s="32">
        <f>IFERROR(SQRT((1-I1026^2)/U1026), "X")</f>
        <v>5.3921442836163715E-2</v>
      </c>
      <c r="K1026" s="32">
        <f t="shared" ref="K1026:K1089" si="180">IFERROR(1/J1026, "X")</f>
        <v>18.545497809441514</v>
      </c>
      <c r="L1026" s="8">
        <v>1</v>
      </c>
      <c r="M1026" s="9">
        <v>0</v>
      </c>
      <c r="N1026" s="8">
        <v>1</v>
      </c>
      <c r="O1026" s="9">
        <v>0</v>
      </c>
      <c r="P1026" s="9">
        <v>0</v>
      </c>
      <c r="Q1026" s="9">
        <v>0</v>
      </c>
      <c r="R1026" s="9">
        <v>0</v>
      </c>
      <c r="S1026" s="8">
        <v>347</v>
      </c>
      <c r="T1026" s="9">
        <v>10</v>
      </c>
      <c r="U1026" s="9">
        <f t="shared" ref="U1026:U1089" si="181">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W1026+X1026+6</f>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33</v>
      </c>
      <c r="CZ1026" s="33" t="s">
        <v>85</v>
      </c>
    </row>
    <row r="1027" spans="1:104" x14ac:dyDescent="0.25">
      <c r="A1027">
        <v>1026</v>
      </c>
      <c r="B1027">
        <v>70</v>
      </c>
      <c r="C1027" s="24" t="s">
        <v>4026</v>
      </c>
      <c r="D1027" s="12">
        <v>27.5</v>
      </c>
      <c r="E1027" s="13">
        <f t="shared" si="177"/>
        <v>5.1162790697674421</v>
      </c>
      <c r="F1027" s="7">
        <v>5.375</v>
      </c>
      <c r="G1027" s="7">
        <f t="shared" si="178"/>
        <v>22.383720930232556</v>
      </c>
      <c r="H1027" s="15">
        <f t="shared" si="179"/>
        <v>32.616279069767444</v>
      </c>
      <c r="I1027" s="11">
        <f>IFERROR(F1027/SQRT(F1027^2+U1027), "X")</f>
        <v>0.31090114536848695</v>
      </c>
      <c r="J1027" s="32">
        <f>IFERROR(SQRT((1-I1027^2)/U1027), "X")</f>
        <v>5.7842073556927817E-2</v>
      </c>
      <c r="K1027" s="32">
        <f t="shared" si="180"/>
        <v>17.288453516726126</v>
      </c>
      <c r="L1027" s="8">
        <v>1</v>
      </c>
      <c r="M1027" s="9">
        <v>0</v>
      </c>
      <c r="N1027" s="8">
        <v>1</v>
      </c>
      <c r="O1027" s="9">
        <v>0</v>
      </c>
      <c r="P1027" s="9">
        <v>0</v>
      </c>
      <c r="Q1027" s="9">
        <v>0</v>
      </c>
      <c r="R1027" s="9">
        <v>0</v>
      </c>
      <c r="S1027" s="8">
        <v>281</v>
      </c>
      <c r="T1027" s="9">
        <v>10</v>
      </c>
      <c r="U1027" s="9">
        <f t="shared" si="181"/>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W1027+X1027+6</f>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33</v>
      </c>
      <c r="CZ1027" s="33" t="s">
        <v>85</v>
      </c>
    </row>
    <row r="1028" spans="1:104" x14ac:dyDescent="0.25">
      <c r="A1028">
        <v>1027</v>
      </c>
      <c r="B1028">
        <v>70</v>
      </c>
      <c r="C1028" s="24" t="s">
        <v>4026</v>
      </c>
      <c r="D1028" s="12">
        <v>12.1</v>
      </c>
      <c r="E1028" s="13">
        <f t="shared" si="177"/>
        <v>11.329588014981272</v>
      </c>
      <c r="F1028" s="7">
        <v>1.0680000000000001</v>
      </c>
      <c r="G1028" s="7">
        <f t="shared" si="178"/>
        <v>0.77041198501872721</v>
      </c>
      <c r="H1028" s="15">
        <f t="shared" si="179"/>
        <v>23.42958801498127</v>
      </c>
      <c r="I1028" s="11">
        <f>IFERROR(F1028/SQRT(F1028^2+U1028), "X")</f>
        <v>5.8165532656837944E-2</v>
      </c>
      <c r="J1028" s="32">
        <f>IFERROR(SQRT((1-I1028^2)/U1028), "X")</f>
        <v>5.4462109229249003E-2</v>
      </c>
      <c r="K1028" s="32">
        <f t="shared" si="180"/>
        <v>18.361389489905172</v>
      </c>
      <c r="L1028" s="8">
        <v>1</v>
      </c>
      <c r="M1028" s="9">
        <v>0</v>
      </c>
      <c r="N1028" s="8">
        <v>1</v>
      </c>
      <c r="O1028" s="9">
        <v>0</v>
      </c>
      <c r="P1028" s="9">
        <v>0</v>
      </c>
      <c r="Q1028" s="9">
        <v>0</v>
      </c>
      <c r="R1028" s="9">
        <v>0</v>
      </c>
      <c r="S1028" s="8">
        <v>347</v>
      </c>
      <c r="T1028" s="9">
        <v>10</v>
      </c>
      <c r="U1028" s="9">
        <f t="shared" si="181"/>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W1028+X1028+6</f>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33</v>
      </c>
      <c r="CZ1028" s="33" t="s">
        <v>85</v>
      </c>
    </row>
    <row r="1029" spans="1:104" x14ac:dyDescent="0.25">
      <c r="A1029">
        <v>1028</v>
      </c>
      <c r="B1029">
        <v>70</v>
      </c>
      <c r="C1029" s="24" t="s">
        <v>4026</v>
      </c>
      <c r="D1029" s="12">
        <v>31.6</v>
      </c>
      <c r="E1029" s="13">
        <f t="shared" si="177"/>
        <v>4.394381866221666</v>
      </c>
      <c r="F1029" s="7">
        <v>7.1909999999999998</v>
      </c>
      <c r="G1029" s="7">
        <f t="shared" si="178"/>
        <v>27.205618133778337</v>
      </c>
      <c r="H1029" s="15">
        <f t="shared" si="179"/>
        <v>35.994381866221666</v>
      </c>
      <c r="I1029" s="11">
        <f>IFERROR(F1029/SQRT(F1029^2+U1029), "X")</f>
        <v>0.4009190418291817</v>
      </c>
      <c r="J1029" s="32">
        <f>IFERROR(SQRT((1-I1029^2)/U1029), "X")</f>
        <v>5.5752891368263349E-2</v>
      </c>
      <c r="K1029" s="32">
        <f t="shared" si="180"/>
        <v>17.936289499224749</v>
      </c>
      <c r="L1029" s="8">
        <v>1</v>
      </c>
      <c r="M1029" s="9">
        <v>0</v>
      </c>
      <c r="N1029" s="8">
        <v>1</v>
      </c>
      <c r="O1029" s="9">
        <v>0</v>
      </c>
      <c r="P1029" s="9">
        <v>0</v>
      </c>
      <c r="Q1029" s="9">
        <v>0</v>
      </c>
      <c r="R1029" s="9">
        <v>0</v>
      </c>
      <c r="S1029" s="8">
        <v>281</v>
      </c>
      <c r="T1029" s="9">
        <v>10</v>
      </c>
      <c r="U1029" s="9">
        <f t="shared" si="181"/>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W1029+X1029+6</f>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33</v>
      </c>
      <c r="CZ1029" s="33" t="s">
        <v>85</v>
      </c>
    </row>
    <row r="1030" spans="1:104" x14ac:dyDescent="0.25">
      <c r="A1030">
        <v>1029</v>
      </c>
      <c r="B1030">
        <v>70</v>
      </c>
      <c r="C1030" s="24" t="s">
        <v>4026</v>
      </c>
      <c r="D1030" s="12">
        <v>6.66</v>
      </c>
      <c r="E1030" s="13">
        <f t="shared" si="177"/>
        <v>1.1388508891928866</v>
      </c>
      <c r="F1030" s="7">
        <v>5.8479999999999999</v>
      </c>
      <c r="G1030" s="7">
        <f t="shared" si="178"/>
        <v>5.521149110807114</v>
      </c>
      <c r="H1030" s="15">
        <f t="shared" si="179"/>
        <v>7.7988508891928863</v>
      </c>
      <c r="I1030" s="11">
        <f>IFERROR(F1030/SQRT(F1030^2+U1030), "X")</f>
        <v>0.30643468951102304</v>
      </c>
      <c r="J1030" s="32">
        <f>IFERROR(SQRT((1-I1030^2)/U1030), "X")</f>
        <v>5.2399912707083281E-2</v>
      </c>
      <c r="K1030" s="32">
        <f t="shared" si="180"/>
        <v>19.084001257597947</v>
      </c>
      <c r="L1030" s="8">
        <v>1</v>
      </c>
      <c r="M1030" s="9">
        <v>0</v>
      </c>
      <c r="N1030" s="8">
        <v>1</v>
      </c>
      <c r="O1030" s="9">
        <v>0</v>
      </c>
      <c r="P1030" s="9">
        <v>0</v>
      </c>
      <c r="Q1030" s="9">
        <v>0</v>
      </c>
      <c r="R1030" s="9">
        <v>0</v>
      </c>
      <c r="S1030" s="8">
        <v>347</v>
      </c>
      <c r="T1030" s="9">
        <v>16</v>
      </c>
      <c r="U1030" s="9">
        <f t="shared" si="181"/>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W1030+X1030+6</f>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33</v>
      </c>
      <c r="CZ1030" s="33" t="s">
        <v>85</v>
      </c>
    </row>
    <row r="1031" spans="1:104" x14ac:dyDescent="0.25">
      <c r="A1031">
        <v>1030</v>
      </c>
      <c r="B1031">
        <v>70</v>
      </c>
      <c r="C1031" s="24" t="s">
        <v>4026</v>
      </c>
      <c r="D1031" s="12">
        <v>9.08</v>
      </c>
      <c r="E1031" s="13">
        <f t="shared" si="177"/>
        <v>1.1167138113393187</v>
      </c>
      <c r="F1031" s="7">
        <v>8.1310000000000002</v>
      </c>
      <c r="G1031" s="7">
        <f t="shared" si="178"/>
        <v>7.9632861886606818</v>
      </c>
      <c r="H1031" s="15">
        <f t="shared" si="179"/>
        <v>10.196713811339318</v>
      </c>
      <c r="I1031" s="11">
        <f>IFERROR(F1031/SQRT(F1031^2+U1031), "X")</f>
        <v>0.44752009525633424</v>
      </c>
      <c r="J1031" s="32">
        <f>IFERROR(SQRT((1-I1031^2)/U1031), "X")</f>
        <v>5.5038752337514964E-2</v>
      </c>
      <c r="K1031" s="32">
        <f t="shared" si="180"/>
        <v>18.169016511633206</v>
      </c>
      <c r="L1031" s="8">
        <v>1</v>
      </c>
      <c r="M1031" s="9">
        <v>0</v>
      </c>
      <c r="N1031" s="8">
        <v>1</v>
      </c>
      <c r="O1031" s="9">
        <v>0</v>
      </c>
      <c r="P1031" s="9">
        <v>0</v>
      </c>
      <c r="Q1031" s="9">
        <v>0</v>
      </c>
      <c r="R1031" s="9">
        <v>0</v>
      </c>
      <c r="S1031" s="8">
        <v>281</v>
      </c>
      <c r="T1031" s="9">
        <v>16</v>
      </c>
      <c r="U1031" s="9">
        <f t="shared" si="181"/>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W1031+X1031+6</f>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33</v>
      </c>
      <c r="CZ1031" s="33" t="s">
        <v>85</v>
      </c>
    </row>
    <row r="1032" spans="1:104" x14ac:dyDescent="0.25">
      <c r="A1032">
        <v>1031</v>
      </c>
      <c r="B1032">
        <v>70</v>
      </c>
      <c r="C1032" s="24" t="s">
        <v>4026</v>
      </c>
      <c r="D1032" s="12">
        <v>18.7</v>
      </c>
      <c r="E1032" s="13">
        <f t="shared" si="177"/>
        <v>5.3125</v>
      </c>
      <c r="F1032" s="7">
        <v>3.52</v>
      </c>
      <c r="G1032" s="7">
        <f t="shared" si="178"/>
        <v>13.387499999999999</v>
      </c>
      <c r="H1032" s="15">
        <f t="shared" si="179"/>
        <v>24.012499999999999</v>
      </c>
      <c r="I1032" s="11">
        <f>IFERROR(F1032/SQRT(F1032^2+U1032), "X")</f>
        <v>0.19023125532552315</v>
      </c>
      <c r="J1032" s="32">
        <f>IFERROR(SQRT((1-I1032^2)/U1032), "X")</f>
        <v>5.4042970262932713E-2</v>
      </c>
      <c r="K1032" s="32">
        <f t="shared" si="180"/>
        <v>18.503794205513636</v>
      </c>
      <c r="L1032" s="8">
        <v>1</v>
      </c>
      <c r="M1032" s="9">
        <v>0</v>
      </c>
      <c r="N1032" s="8">
        <v>1</v>
      </c>
      <c r="O1032" s="9">
        <v>0</v>
      </c>
      <c r="P1032" s="9">
        <v>0</v>
      </c>
      <c r="Q1032" s="9">
        <v>0</v>
      </c>
      <c r="R1032" s="9">
        <v>0</v>
      </c>
      <c r="S1032" s="8">
        <v>347</v>
      </c>
      <c r="T1032" s="9">
        <v>16</v>
      </c>
      <c r="U1032" s="9">
        <f t="shared" si="181"/>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W1032+X1032+6</f>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33</v>
      </c>
      <c r="CZ1032" s="33" t="s">
        <v>85</v>
      </c>
    </row>
    <row r="1033" spans="1:104" x14ac:dyDescent="0.25">
      <c r="A1033">
        <v>1032</v>
      </c>
      <c r="B1033">
        <v>70</v>
      </c>
      <c r="C1033" s="24" t="s">
        <v>4026</v>
      </c>
      <c r="D1033" s="12">
        <v>24.4</v>
      </c>
      <c r="E1033" s="13">
        <f t="shared" si="177"/>
        <v>3.8607594936708858</v>
      </c>
      <c r="F1033" s="7">
        <v>6.32</v>
      </c>
      <c r="G1033" s="7">
        <f t="shared" si="178"/>
        <v>20.539240506329111</v>
      </c>
      <c r="H1033" s="15">
        <f t="shared" si="179"/>
        <v>28.260759493670886</v>
      </c>
      <c r="I1033" s="11">
        <f>IFERROR(F1033/SQRT(F1033^2+U1033), "X")</f>
        <v>0.36251120430914735</v>
      </c>
      <c r="J1033" s="32">
        <f>IFERROR(SQRT((1-I1033^2)/U1033), "X")</f>
        <v>5.7359367770434704E-2</v>
      </c>
      <c r="K1033" s="32">
        <f t="shared" si="180"/>
        <v>17.433943902628574</v>
      </c>
      <c r="L1033" s="8">
        <v>1</v>
      </c>
      <c r="M1033" s="9">
        <v>0</v>
      </c>
      <c r="N1033" s="8">
        <v>1</v>
      </c>
      <c r="O1033" s="9">
        <v>0</v>
      </c>
      <c r="P1033" s="9">
        <v>0</v>
      </c>
      <c r="Q1033" s="9">
        <v>0</v>
      </c>
      <c r="R1033" s="9">
        <v>0</v>
      </c>
      <c r="S1033" s="8">
        <v>281</v>
      </c>
      <c r="T1033" s="9">
        <v>16</v>
      </c>
      <c r="U1033" s="9">
        <f t="shared" si="181"/>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W1033+X1033+6</f>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33</v>
      </c>
      <c r="CZ1033" s="33" t="s">
        <v>85</v>
      </c>
    </row>
    <row r="1034" spans="1:104" x14ac:dyDescent="0.25">
      <c r="A1034">
        <v>1033</v>
      </c>
      <c r="B1034">
        <v>70</v>
      </c>
      <c r="C1034" s="24" t="s">
        <v>4026</v>
      </c>
      <c r="D1034" s="12">
        <v>26.2</v>
      </c>
      <c r="E1034" s="13">
        <f t="shared" si="177"/>
        <v>7.3512906846240176</v>
      </c>
      <c r="F1034" s="7">
        <v>3.5640000000000001</v>
      </c>
      <c r="G1034" s="7">
        <f t="shared" si="178"/>
        <v>18.848709315375981</v>
      </c>
      <c r="H1034" s="15">
        <f t="shared" si="179"/>
        <v>33.551290684624014</v>
      </c>
      <c r="I1034" s="11">
        <f>IFERROR(F1034/SQRT(F1034^2+U1034), "X")</f>
        <v>0.19252153470944192</v>
      </c>
      <c r="J1034" s="32">
        <f>IFERROR(SQRT((1-I1034^2)/U1034), "X")</f>
        <v>5.4018387965612202E-2</v>
      </c>
      <c r="K1034" s="32">
        <f t="shared" si="180"/>
        <v>18.51221477835648</v>
      </c>
      <c r="L1034" s="8">
        <v>1</v>
      </c>
      <c r="M1034" s="9">
        <v>0</v>
      </c>
      <c r="N1034" s="8">
        <v>1</v>
      </c>
      <c r="O1034" s="9">
        <v>0</v>
      </c>
      <c r="P1034" s="9">
        <v>0</v>
      </c>
      <c r="Q1034" s="9">
        <v>0</v>
      </c>
      <c r="R1034" s="9">
        <v>0</v>
      </c>
      <c r="S1034" s="8">
        <v>347</v>
      </c>
      <c r="T1034" s="9">
        <v>16</v>
      </c>
      <c r="U1034" s="9">
        <f t="shared" si="181"/>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W1034+X1034+6</f>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33</v>
      </c>
      <c r="CZ1034" s="33" t="s">
        <v>85</v>
      </c>
    </row>
    <row r="1035" spans="1:104" x14ac:dyDescent="0.25">
      <c r="A1035">
        <v>1034</v>
      </c>
      <c r="B1035">
        <v>70</v>
      </c>
      <c r="C1035" s="24" t="s">
        <v>4026</v>
      </c>
      <c r="D1035" s="12">
        <v>28.6</v>
      </c>
      <c r="E1035" s="13">
        <f t="shared" si="177"/>
        <v>3.232368896925859</v>
      </c>
      <c r="F1035" s="7">
        <v>8.8480000000000008</v>
      </c>
      <c r="G1035" s="7">
        <f t="shared" si="178"/>
        <v>25.367631103074142</v>
      </c>
      <c r="H1035" s="15">
        <f t="shared" si="179"/>
        <v>31.83236889692586</v>
      </c>
      <c r="I1035" s="11">
        <f>IFERROR(F1035/SQRT(F1035^2+U1035), "X")</f>
        <v>0.47824434726464526</v>
      </c>
      <c r="J1035" s="32">
        <f>IFERROR(SQRT((1-I1035^2)/U1035), "X")</f>
        <v>5.4051124238770933E-2</v>
      </c>
      <c r="K1035" s="32">
        <f t="shared" si="180"/>
        <v>18.501002783633108</v>
      </c>
      <c r="L1035" s="8">
        <v>1</v>
      </c>
      <c r="M1035" s="9">
        <v>0</v>
      </c>
      <c r="N1035" s="8">
        <v>1</v>
      </c>
      <c r="O1035" s="9">
        <v>0</v>
      </c>
      <c r="P1035" s="9">
        <v>0</v>
      </c>
      <c r="Q1035" s="9">
        <v>0</v>
      </c>
      <c r="R1035" s="9">
        <v>0</v>
      </c>
      <c r="S1035" s="8">
        <v>281</v>
      </c>
      <c r="T1035" s="9">
        <v>16</v>
      </c>
      <c r="U1035" s="9">
        <f t="shared" si="181"/>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W1035+X1035+6</f>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33</v>
      </c>
      <c r="CZ1035" s="33" t="s">
        <v>85</v>
      </c>
    </row>
    <row r="1036" spans="1:104" x14ac:dyDescent="0.25">
      <c r="A1036">
        <v>1035</v>
      </c>
      <c r="B1036">
        <v>70</v>
      </c>
      <c r="C1036" s="24" t="s">
        <v>4026</v>
      </c>
      <c r="D1036" s="12">
        <v>6.67</v>
      </c>
      <c r="E1036" s="13">
        <f t="shared" si="177"/>
        <v>1.1575841721624436</v>
      </c>
      <c r="F1036" s="7">
        <v>5.7619999999999996</v>
      </c>
      <c r="G1036" s="7">
        <f t="shared" si="178"/>
        <v>5.5124158278375566</v>
      </c>
      <c r="H1036" s="15">
        <f t="shared" si="179"/>
        <v>7.8275841721624433</v>
      </c>
      <c r="I1036" s="11">
        <f>IFERROR(F1036/SQRT(F1036^2+U1036), "X")</f>
        <v>0.30276010338288295</v>
      </c>
      <c r="J1036" s="32">
        <f>IFERROR(SQRT((1-I1036^2)/U1036), "X")</f>
        <v>5.2544273409039055E-2</v>
      </c>
      <c r="K1036" s="32">
        <f t="shared" si="180"/>
        <v>19.031569667266016</v>
      </c>
      <c r="L1036" s="8">
        <v>1</v>
      </c>
      <c r="M1036" s="9">
        <v>0</v>
      </c>
      <c r="N1036" s="8">
        <v>1</v>
      </c>
      <c r="O1036" s="9">
        <v>0</v>
      </c>
      <c r="P1036" s="9">
        <v>0</v>
      </c>
      <c r="Q1036" s="9">
        <v>0</v>
      </c>
      <c r="R1036" s="9">
        <v>0</v>
      </c>
      <c r="S1036" s="8">
        <v>347</v>
      </c>
      <c r="T1036" s="9">
        <v>17</v>
      </c>
      <c r="U1036" s="9">
        <f t="shared" si="181"/>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W1036+X1036+6</f>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33</v>
      </c>
      <c r="CZ1036" s="33" t="s">
        <v>85</v>
      </c>
    </row>
    <row r="1037" spans="1:104" x14ac:dyDescent="0.25">
      <c r="A1037">
        <v>1036</v>
      </c>
      <c r="B1037">
        <v>70</v>
      </c>
      <c r="C1037" s="24" t="s">
        <v>4026</v>
      </c>
      <c r="D1037" s="12">
        <v>9.07</v>
      </c>
      <c r="E1037" s="13">
        <f t="shared" si="177"/>
        <v>1.1211372064276885</v>
      </c>
      <c r="F1037" s="7">
        <v>8.09</v>
      </c>
      <c r="G1037" s="7">
        <f t="shared" si="178"/>
        <v>7.948862793572312</v>
      </c>
      <c r="H1037" s="15">
        <f t="shared" si="179"/>
        <v>10.191137206427689</v>
      </c>
      <c r="I1037" s="11">
        <f>IFERROR(F1037/SQRT(F1037^2+U1037), "X")</f>
        <v>0.44639070680664567</v>
      </c>
      <c r="J1037" s="32">
        <f>IFERROR(SQRT((1-I1037^2)/U1037), "X")</f>
        <v>5.5178084895753481E-2</v>
      </c>
      <c r="K1037" s="32">
        <f t="shared" si="180"/>
        <v>18.123137145648929</v>
      </c>
      <c r="L1037" s="8">
        <v>1</v>
      </c>
      <c r="M1037" s="9">
        <v>0</v>
      </c>
      <c r="N1037" s="8">
        <v>1</v>
      </c>
      <c r="O1037" s="9">
        <v>0</v>
      </c>
      <c r="P1037" s="9">
        <v>0</v>
      </c>
      <c r="Q1037" s="9">
        <v>0</v>
      </c>
      <c r="R1037" s="9">
        <v>0</v>
      </c>
      <c r="S1037" s="8">
        <v>281</v>
      </c>
      <c r="T1037" s="9">
        <v>17</v>
      </c>
      <c r="U1037" s="9">
        <f t="shared" si="181"/>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W1037+X1037+6</f>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33</v>
      </c>
      <c r="CZ1037" s="33" t="s">
        <v>85</v>
      </c>
    </row>
    <row r="1038" spans="1:104" x14ac:dyDescent="0.25">
      <c r="A1038">
        <v>1037</v>
      </c>
      <c r="B1038">
        <v>70</v>
      </c>
      <c r="C1038" s="24" t="s">
        <v>4026</v>
      </c>
      <c r="D1038" s="12">
        <v>14.4</v>
      </c>
      <c r="E1038" s="13">
        <f t="shared" si="177"/>
        <v>4.6346958480849691</v>
      </c>
      <c r="F1038" s="7">
        <v>3.1070000000000002</v>
      </c>
      <c r="G1038" s="7">
        <f t="shared" si="178"/>
        <v>9.7653041519150321</v>
      </c>
      <c r="H1038" s="15">
        <f t="shared" si="179"/>
        <v>19.034695848084969</v>
      </c>
      <c r="I1038" s="11">
        <f>IFERROR(F1038/SQRT(F1038^2+U1038), "X")</f>
        <v>0.16883539636935391</v>
      </c>
      <c r="J1038" s="32">
        <f>IFERROR(SQRT((1-I1038^2)/U1038), "X")</f>
        <v>5.4340327122418375E-2</v>
      </c>
      <c r="K1038" s="32">
        <f t="shared" si="180"/>
        <v>18.402539199795228</v>
      </c>
      <c r="L1038" s="8">
        <v>1</v>
      </c>
      <c r="M1038" s="9">
        <v>0</v>
      </c>
      <c r="N1038" s="8">
        <v>1</v>
      </c>
      <c r="O1038" s="9">
        <v>0</v>
      </c>
      <c r="P1038" s="9">
        <v>0</v>
      </c>
      <c r="Q1038" s="9">
        <v>0</v>
      </c>
      <c r="R1038" s="9">
        <v>0</v>
      </c>
      <c r="S1038" s="8">
        <v>347</v>
      </c>
      <c r="T1038" s="9">
        <v>17</v>
      </c>
      <c r="U1038" s="9">
        <f t="shared" si="181"/>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W1038+X1038+6</f>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33</v>
      </c>
      <c r="CZ1038" s="33" t="s">
        <v>85</v>
      </c>
    </row>
    <row r="1039" spans="1:104" x14ac:dyDescent="0.25">
      <c r="A1039">
        <v>1038</v>
      </c>
      <c r="B1039">
        <v>70</v>
      </c>
      <c r="C1039" s="24" t="s">
        <v>4026</v>
      </c>
      <c r="D1039" s="12">
        <v>24.5</v>
      </c>
      <c r="E1039" s="13">
        <f t="shared" si="177"/>
        <v>3.7251026303785921</v>
      </c>
      <c r="F1039" s="7">
        <v>6.577</v>
      </c>
      <c r="G1039" s="7">
        <f t="shared" si="178"/>
        <v>20.774897369621407</v>
      </c>
      <c r="H1039" s="15">
        <f t="shared" si="179"/>
        <v>28.225102630378593</v>
      </c>
      <c r="I1039" s="11">
        <f>IFERROR(F1039/SQRT(F1039^2+U1039), "X")</f>
        <v>0.37582431988247661</v>
      </c>
      <c r="J1039" s="32">
        <f>IFERROR(SQRT((1-I1039^2)/U1039), "X")</f>
        <v>5.7142210716508539E-2</v>
      </c>
      <c r="K1039" s="32">
        <f t="shared" si="180"/>
        <v>17.50019797030879</v>
      </c>
      <c r="L1039" s="8">
        <v>1</v>
      </c>
      <c r="M1039" s="9">
        <v>0</v>
      </c>
      <c r="N1039" s="8">
        <v>1</v>
      </c>
      <c r="O1039" s="9">
        <v>0</v>
      </c>
      <c r="P1039" s="9">
        <v>0</v>
      </c>
      <c r="Q1039" s="9">
        <v>0</v>
      </c>
      <c r="R1039" s="9">
        <v>0</v>
      </c>
      <c r="S1039" s="8">
        <v>281</v>
      </c>
      <c r="T1039" s="9">
        <v>17</v>
      </c>
      <c r="U1039" s="9">
        <f t="shared" si="181"/>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W1039+X1039+6</f>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33</v>
      </c>
      <c r="CZ1039" s="33" t="s">
        <v>85</v>
      </c>
    </row>
    <row r="1040" spans="1:104" x14ac:dyDescent="0.25">
      <c r="A1040">
        <v>1039</v>
      </c>
      <c r="B1040">
        <v>70</v>
      </c>
      <c r="C1040" s="24" t="s">
        <v>4026</v>
      </c>
      <c r="D1040" s="12">
        <v>20.7</v>
      </c>
      <c r="E1040" s="13">
        <f t="shared" si="177"/>
        <v>7.2478991596638656</v>
      </c>
      <c r="F1040" s="7">
        <v>2.8559999999999999</v>
      </c>
      <c r="G1040" s="7">
        <f t="shared" si="178"/>
        <v>13.452100840336133</v>
      </c>
      <c r="H1040" s="15">
        <f t="shared" si="179"/>
        <v>27.947899159663866</v>
      </c>
      <c r="I1040" s="11">
        <f>IFERROR(F1040/SQRT(F1040^2+U1040), "X")</f>
        <v>0.15554006736179252</v>
      </c>
      <c r="J1040" s="32">
        <f>IFERROR(SQRT((1-I1040^2)/U1040), "X")</f>
        <v>5.44608078997873E-2</v>
      </c>
      <c r="K1040" s="32">
        <f t="shared" si="180"/>
        <v>18.361828231415302</v>
      </c>
      <c r="L1040" s="8">
        <v>1</v>
      </c>
      <c r="M1040" s="9">
        <v>0</v>
      </c>
      <c r="N1040" s="8">
        <v>1</v>
      </c>
      <c r="O1040" s="9">
        <v>0</v>
      </c>
      <c r="P1040" s="9">
        <v>0</v>
      </c>
      <c r="Q1040" s="9">
        <v>0</v>
      </c>
      <c r="R1040" s="9">
        <v>0</v>
      </c>
      <c r="S1040" s="8">
        <v>347</v>
      </c>
      <c r="T1040" s="9">
        <v>17</v>
      </c>
      <c r="U1040" s="9">
        <f t="shared" si="181"/>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W1040+X1040+6</f>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33</v>
      </c>
      <c r="CZ1040" s="33" t="s">
        <v>85</v>
      </c>
    </row>
    <row r="1041" spans="1:104" x14ac:dyDescent="0.25">
      <c r="A1041">
        <v>1040</v>
      </c>
      <c r="B1041">
        <v>70</v>
      </c>
      <c r="C1041" s="24" t="s">
        <v>4026</v>
      </c>
      <c r="D1041" s="12">
        <v>28</v>
      </c>
      <c r="E1041" s="13">
        <f t="shared" si="177"/>
        <v>3.1069684864624945</v>
      </c>
      <c r="F1041" s="7">
        <v>9.0120000000000005</v>
      </c>
      <c r="G1041" s="7">
        <f t="shared" si="178"/>
        <v>24.893031513537505</v>
      </c>
      <c r="H1041" s="15">
        <f t="shared" si="179"/>
        <v>31.106968486462495</v>
      </c>
      <c r="I1041" s="11">
        <f>IFERROR(F1041/SQRT(F1041^2+U1041), "X")</f>
        <v>0.48574189798787487</v>
      </c>
      <c r="J1041" s="32">
        <f>IFERROR(SQRT((1-I1041^2)/U1041), "X")</f>
        <v>5.3899456057243104E-2</v>
      </c>
      <c r="K1041" s="32">
        <f t="shared" si="180"/>
        <v>18.553062927721665</v>
      </c>
      <c r="L1041" s="8">
        <v>1</v>
      </c>
      <c r="M1041" s="9">
        <v>0</v>
      </c>
      <c r="N1041" s="8">
        <v>1</v>
      </c>
      <c r="O1041" s="9">
        <v>0</v>
      </c>
      <c r="P1041" s="9">
        <v>0</v>
      </c>
      <c r="Q1041" s="9">
        <v>0</v>
      </c>
      <c r="R1041" s="9">
        <v>0</v>
      </c>
      <c r="S1041" s="8">
        <v>281</v>
      </c>
      <c r="T1041" s="9">
        <v>17</v>
      </c>
      <c r="U1041" s="9">
        <f t="shared" si="181"/>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W1041+X1041+6</f>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33</v>
      </c>
      <c r="CZ1041" s="33" t="s">
        <v>85</v>
      </c>
    </row>
    <row r="1042" spans="1:104" x14ac:dyDescent="0.25">
      <c r="A1042">
        <v>1041</v>
      </c>
      <c r="B1042">
        <v>70</v>
      </c>
      <c r="C1042" s="24" t="s">
        <v>4026</v>
      </c>
      <c r="D1042" s="12">
        <v>6.61</v>
      </c>
      <c r="E1042" s="13">
        <f t="shared" si="177"/>
        <v>1.1598526057203018</v>
      </c>
      <c r="F1042" s="7">
        <v>5.6989999999999998</v>
      </c>
      <c r="G1042" s="7">
        <f t="shared" si="178"/>
        <v>5.4501473942796981</v>
      </c>
      <c r="H1042" s="15">
        <f t="shared" si="179"/>
        <v>7.7698526057203026</v>
      </c>
      <c r="I1042" s="11">
        <f>IFERROR(F1042/SQRT(F1042^2+U1042), "X")</f>
        <v>0.30016421311951225</v>
      </c>
      <c r="J1042" s="32">
        <f>IFERROR(SQRT((1-I1042^2)/U1042), "X")</f>
        <v>5.2669628552292021E-2</v>
      </c>
      <c r="K1042" s="32">
        <f t="shared" si="180"/>
        <v>18.986274015719882</v>
      </c>
      <c r="L1042" s="8">
        <v>1</v>
      </c>
      <c r="M1042" s="9">
        <v>0</v>
      </c>
      <c r="N1042" s="8">
        <v>1</v>
      </c>
      <c r="O1042" s="9">
        <v>0</v>
      </c>
      <c r="P1042" s="9">
        <v>0</v>
      </c>
      <c r="Q1042" s="9">
        <v>0</v>
      </c>
      <c r="R1042" s="9">
        <v>0</v>
      </c>
      <c r="S1042" s="8">
        <v>347</v>
      </c>
      <c r="T1042" s="9">
        <v>18</v>
      </c>
      <c r="U1042" s="9">
        <f t="shared" si="181"/>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W1042+X1042+6</f>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33</v>
      </c>
      <c r="CZ1042" s="33" t="s">
        <v>85</v>
      </c>
    </row>
    <row r="1043" spans="1:104" x14ac:dyDescent="0.25">
      <c r="A1043">
        <v>1042</v>
      </c>
      <c r="B1043">
        <v>70</v>
      </c>
      <c r="C1043" s="24" t="s">
        <v>4026</v>
      </c>
      <c r="D1043" s="12">
        <v>8.76</v>
      </c>
      <c r="E1043" s="13">
        <f t="shared" si="177"/>
        <v>1.1546065638592329</v>
      </c>
      <c r="F1043" s="7">
        <v>7.5869999999999997</v>
      </c>
      <c r="G1043" s="7">
        <f t="shared" si="178"/>
        <v>7.6053934361407673</v>
      </c>
      <c r="H1043" s="15">
        <f t="shared" si="179"/>
        <v>9.9146065638592322</v>
      </c>
      <c r="I1043" s="11">
        <f>IFERROR(F1043/SQRT(F1043^2+U1043), "X")</f>
        <v>0.42441637545805455</v>
      </c>
      <c r="J1043" s="32">
        <f>IFERROR(SQRT((1-I1043^2)/U1043), "X")</f>
        <v>5.5939946679590687E-2</v>
      </c>
      <c r="K1043" s="32">
        <f t="shared" si="180"/>
        <v>17.876313070653019</v>
      </c>
      <c r="L1043" s="8">
        <v>1</v>
      </c>
      <c r="M1043" s="9">
        <v>0</v>
      </c>
      <c r="N1043" s="8">
        <v>1</v>
      </c>
      <c r="O1043" s="9">
        <v>0</v>
      </c>
      <c r="P1043" s="9">
        <v>0</v>
      </c>
      <c r="Q1043" s="9">
        <v>0</v>
      </c>
      <c r="R1043" s="9">
        <v>0</v>
      </c>
      <c r="S1043" s="8">
        <v>281</v>
      </c>
      <c r="T1043" s="9">
        <v>18</v>
      </c>
      <c r="U1043" s="9">
        <f t="shared" si="181"/>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W1043+X1043+6</f>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33</v>
      </c>
      <c r="CZ1043" s="33" t="s">
        <v>85</v>
      </c>
    </row>
    <row r="1044" spans="1:104" x14ac:dyDescent="0.25">
      <c r="A1044">
        <v>1043</v>
      </c>
      <c r="B1044">
        <v>70</v>
      </c>
      <c r="C1044" s="24" t="s">
        <v>4026</v>
      </c>
      <c r="D1044" s="12">
        <v>17.899999999999999</v>
      </c>
      <c r="E1044" s="13">
        <f t="shared" si="177"/>
        <v>3.9306104523495824</v>
      </c>
      <c r="F1044" s="7">
        <v>4.5540000000000003</v>
      </c>
      <c r="G1044" s="7">
        <f t="shared" si="178"/>
        <v>13.969389547650415</v>
      </c>
      <c r="H1044" s="15">
        <f t="shared" si="179"/>
        <v>21.830610452349582</v>
      </c>
      <c r="I1044" s="11">
        <f>IFERROR(F1044/SQRT(F1044^2+U1044), "X")</f>
        <v>0.24386126349454249</v>
      </c>
      <c r="J1044" s="32">
        <f>IFERROR(SQRT((1-I1044^2)/U1044), "X")</f>
        <v>5.3548806213118687E-2</v>
      </c>
      <c r="K1044" s="32">
        <f t="shared" si="180"/>
        <v>18.674552631857075</v>
      </c>
      <c r="L1044" s="8">
        <v>1</v>
      </c>
      <c r="M1044" s="9">
        <v>0</v>
      </c>
      <c r="N1044" s="8">
        <v>1</v>
      </c>
      <c r="O1044" s="9">
        <v>0</v>
      </c>
      <c r="P1044" s="9">
        <v>0</v>
      </c>
      <c r="Q1044" s="9">
        <v>0</v>
      </c>
      <c r="R1044" s="9">
        <v>0</v>
      </c>
      <c r="S1044" s="8">
        <v>347</v>
      </c>
      <c r="T1044" s="9">
        <v>18</v>
      </c>
      <c r="U1044" s="9">
        <f t="shared" si="181"/>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W1044+X1044+6</f>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33</v>
      </c>
      <c r="CZ1044" s="33" t="s">
        <v>85</v>
      </c>
    </row>
    <row r="1045" spans="1:104" x14ac:dyDescent="0.25">
      <c r="A1045">
        <v>1044</v>
      </c>
      <c r="B1045">
        <v>70</v>
      </c>
      <c r="C1045" s="24" t="s">
        <v>4026</v>
      </c>
      <c r="D1045" s="12">
        <v>20.8</v>
      </c>
      <c r="E1045" s="13">
        <f t="shared" si="177"/>
        <v>3.3317315393240428</v>
      </c>
      <c r="F1045" s="7">
        <v>6.2430000000000003</v>
      </c>
      <c r="G1045" s="7">
        <f t="shared" si="178"/>
        <v>17.468268460675958</v>
      </c>
      <c r="H1045" s="15">
        <f t="shared" si="179"/>
        <v>24.131731539324043</v>
      </c>
      <c r="I1045" s="11">
        <f>IFERROR(F1045/SQRT(F1045^2+U1045), "X")</f>
        <v>0.35985545295462251</v>
      </c>
      <c r="J1045" s="32">
        <f>IFERROR(SQRT((1-I1045^2)/U1045), "X")</f>
        <v>5.7641430875319949E-2</v>
      </c>
      <c r="K1045" s="32">
        <f t="shared" si="180"/>
        <v>17.348632482129535</v>
      </c>
      <c r="L1045" s="8">
        <v>1</v>
      </c>
      <c r="M1045" s="9">
        <v>0</v>
      </c>
      <c r="N1045" s="8">
        <v>1</v>
      </c>
      <c r="O1045" s="9">
        <v>0</v>
      </c>
      <c r="P1045" s="9">
        <v>0</v>
      </c>
      <c r="Q1045" s="9">
        <v>0</v>
      </c>
      <c r="R1045" s="9">
        <v>0</v>
      </c>
      <c r="S1045" s="8">
        <v>281</v>
      </c>
      <c r="T1045" s="9">
        <v>18</v>
      </c>
      <c r="U1045" s="9">
        <f t="shared" si="181"/>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W1045+X1045+6</f>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33</v>
      </c>
      <c r="CZ1045" s="33" t="s">
        <v>85</v>
      </c>
    </row>
    <row r="1046" spans="1:104" x14ac:dyDescent="0.25">
      <c r="A1046">
        <v>1045</v>
      </c>
      <c r="B1046">
        <v>70</v>
      </c>
      <c r="C1046" s="24" t="s">
        <v>4026</v>
      </c>
      <c r="D1046" s="12">
        <v>14.2</v>
      </c>
      <c r="E1046" s="13">
        <f t="shared" si="177"/>
        <v>4.3881334981458586</v>
      </c>
      <c r="F1046" s="7">
        <v>3.2360000000000002</v>
      </c>
      <c r="G1046" s="7">
        <f t="shared" si="178"/>
        <v>9.8118665018541407</v>
      </c>
      <c r="H1046" s="15">
        <f t="shared" si="179"/>
        <v>18.588133498145858</v>
      </c>
      <c r="I1046" s="11">
        <f>IFERROR(F1046/SQRT(F1046^2+U1046), "X")</f>
        <v>0.17589250505770393</v>
      </c>
      <c r="J1046" s="32">
        <f>IFERROR(SQRT((1-I1046^2)/U1046), "X")</f>
        <v>5.4354915036373283E-2</v>
      </c>
      <c r="K1046" s="32">
        <f t="shared" si="180"/>
        <v>18.397600278297169</v>
      </c>
      <c r="L1046" s="8">
        <v>1</v>
      </c>
      <c r="M1046" s="9">
        <v>0</v>
      </c>
      <c r="N1046" s="8">
        <v>1</v>
      </c>
      <c r="O1046" s="9">
        <v>0</v>
      </c>
      <c r="P1046" s="9">
        <v>0</v>
      </c>
      <c r="Q1046" s="9">
        <v>0</v>
      </c>
      <c r="R1046" s="9">
        <v>0</v>
      </c>
      <c r="S1046" s="8">
        <v>347</v>
      </c>
      <c r="T1046" s="9">
        <v>18</v>
      </c>
      <c r="U1046" s="9">
        <f t="shared" si="181"/>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W1046+X1046+6</f>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33</v>
      </c>
      <c r="CZ1046" s="33" t="s">
        <v>85</v>
      </c>
    </row>
    <row r="1047" spans="1:104" x14ac:dyDescent="0.25">
      <c r="A1047">
        <v>1046</v>
      </c>
      <c r="B1047">
        <v>70</v>
      </c>
      <c r="C1047" s="24" t="s">
        <v>4026</v>
      </c>
      <c r="D1047" s="12">
        <v>23.5</v>
      </c>
      <c r="E1047" s="13">
        <f t="shared" si="177"/>
        <v>3.2525951557093427</v>
      </c>
      <c r="F1047" s="7">
        <v>7.2249999999999996</v>
      </c>
      <c r="G1047" s="7">
        <f t="shared" si="178"/>
        <v>20.247404844290656</v>
      </c>
      <c r="H1047" s="15">
        <f t="shared" si="179"/>
        <v>26.752595155709344</v>
      </c>
      <c r="I1047" s="11">
        <f>IFERROR(F1047/SQRT(F1047^2+U1047), "X")</f>
        <v>0.40760014434457864</v>
      </c>
      <c r="J1047" s="32">
        <f>IFERROR(SQRT((1-I1047^2)/U1047), "X")</f>
        <v>5.6415244891983213E-2</v>
      </c>
      <c r="K1047" s="32">
        <f t="shared" si="180"/>
        <v>17.725705204589179</v>
      </c>
      <c r="L1047" s="8">
        <v>1</v>
      </c>
      <c r="M1047" s="9">
        <v>0</v>
      </c>
      <c r="N1047" s="8">
        <v>1</v>
      </c>
      <c r="O1047" s="9">
        <v>0</v>
      </c>
      <c r="P1047" s="9">
        <v>0</v>
      </c>
      <c r="Q1047" s="9">
        <v>0</v>
      </c>
      <c r="R1047" s="9">
        <v>0</v>
      </c>
      <c r="S1047" s="8">
        <v>281</v>
      </c>
      <c r="T1047" s="9">
        <v>18</v>
      </c>
      <c r="U1047" s="9">
        <f t="shared" si="181"/>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W1047+X1047+6</f>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33</v>
      </c>
      <c r="CZ1047" s="33" t="s">
        <v>85</v>
      </c>
    </row>
    <row r="1048" spans="1:104" x14ac:dyDescent="0.25">
      <c r="A1048">
        <v>1047</v>
      </c>
      <c r="B1048">
        <v>71</v>
      </c>
      <c r="C1048" s="24" t="s">
        <v>4032</v>
      </c>
      <c r="D1048" s="12">
        <v>4.5999999999999996</v>
      </c>
      <c r="E1048" s="13">
        <v>0.2</v>
      </c>
      <c r="F1048" s="7">
        <f>D1048/E1048</f>
        <v>22.999999999999996</v>
      </c>
      <c r="G1048" s="7">
        <f t="shared" si="178"/>
        <v>4.3999999999999995</v>
      </c>
      <c r="H1048" s="15">
        <f t="shared" si="179"/>
        <v>4.8</v>
      </c>
      <c r="I1048" s="11">
        <f>IFERROR(F1048/SQRT(F1048^2+U1048), "X")</f>
        <v>0.23435250445752639</v>
      </c>
      <c r="J1048" s="32">
        <f>IFERROR(SQRT((1-I1048^2)/U1048), "X")</f>
        <v>1.018923932424028E-2</v>
      </c>
      <c r="K1048" s="32">
        <f t="shared" si="180"/>
        <v>98.142753171082376</v>
      </c>
      <c r="L1048" s="8">
        <v>1</v>
      </c>
      <c r="M1048" s="9">
        <v>0</v>
      </c>
      <c r="N1048" s="8">
        <v>0</v>
      </c>
      <c r="O1048" s="9">
        <v>0</v>
      </c>
      <c r="P1048" s="9">
        <v>0</v>
      </c>
      <c r="Q1048" s="9">
        <v>0</v>
      </c>
      <c r="R1048" s="9">
        <v>1</v>
      </c>
      <c r="S1048" s="8">
        <v>9107</v>
      </c>
      <c r="T1048" s="9">
        <v>3</v>
      </c>
      <c r="U1048" s="9">
        <f t="shared" si="181"/>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0.29799999999999999</v>
      </c>
      <c r="CQ1048">
        <v>15</v>
      </c>
      <c r="CR1048">
        <v>1</v>
      </c>
      <c r="CS1048">
        <v>0</v>
      </c>
      <c r="CT1048">
        <v>40</v>
      </c>
      <c r="CZ1048" s="33" t="s">
        <v>85</v>
      </c>
    </row>
    <row r="1049" spans="1:104" x14ac:dyDescent="0.25">
      <c r="A1049">
        <v>1048</v>
      </c>
      <c r="B1049">
        <v>71</v>
      </c>
      <c r="C1049" s="24" t="s">
        <v>4032</v>
      </c>
      <c r="D1049" s="12">
        <v>7.7</v>
      </c>
      <c r="E1049" s="13">
        <v>0.3</v>
      </c>
      <c r="F1049" s="7">
        <f>D1049/E1049</f>
        <v>25.666666666666668</v>
      </c>
      <c r="G1049" s="7">
        <f t="shared" si="178"/>
        <v>7.4</v>
      </c>
      <c r="H1049" s="15">
        <f t="shared" si="179"/>
        <v>8</v>
      </c>
      <c r="I1049" s="11">
        <f>IFERROR(F1049/SQRT(F1049^2+U1049), "X")</f>
        <v>0.3578029829487358</v>
      </c>
      <c r="J1049" s="32">
        <f>IFERROR(SQRT((1-I1049^2)/U1049), "X")</f>
        <v>1.3940375959041653E-2</v>
      </c>
      <c r="K1049" s="32">
        <f t="shared" si="180"/>
        <v>71.734076823904118</v>
      </c>
      <c r="L1049" s="8">
        <v>1</v>
      </c>
      <c r="M1049" s="9">
        <v>0</v>
      </c>
      <c r="N1049" s="8">
        <v>0</v>
      </c>
      <c r="O1049" s="9">
        <v>0</v>
      </c>
      <c r="P1049" s="9">
        <v>0</v>
      </c>
      <c r="Q1049" s="9">
        <v>0</v>
      </c>
      <c r="R1049" s="9">
        <v>1</v>
      </c>
      <c r="S1049" s="8">
        <v>4491</v>
      </c>
      <c r="T1049" s="9">
        <v>3</v>
      </c>
      <c r="U1049" s="9">
        <f t="shared" si="181"/>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0.29799999999999999</v>
      </c>
      <c r="CQ1049">
        <v>15</v>
      </c>
      <c r="CR1049">
        <v>1</v>
      </c>
      <c r="CS1049">
        <v>0</v>
      </c>
      <c r="CT1049">
        <v>40</v>
      </c>
      <c r="CZ1049" s="33" t="s">
        <v>85</v>
      </c>
    </row>
    <row r="1050" spans="1:104" x14ac:dyDescent="0.25">
      <c r="A1050">
        <v>1049</v>
      </c>
      <c r="B1050">
        <v>71</v>
      </c>
      <c r="C1050" s="24" t="s">
        <v>4032</v>
      </c>
      <c r="D1050" s="12">
        <v>8.1</v>
      </c>
      <c r="E1050" s="13">
        <v>0.5</v>
      </c>
      <c r="F1050" s="7">
        <f>D1050/E1050</f>
        <v>16.2</v>
      </c>
      <c r="G1050" s="7">
        <f t="shared" si="178"/>
        <v>7.6</v>
      </c>
      <c r="H1050" s="15">
        <f t="shared" si="179"/>
        <v>8.6</v>
      </c>
      <c r="I1050" s="11">
        <f>IFERROR(F1050/SQRT(F1050^2+U1050), "X")</f>
        <v>0.40659904556362153</v>
      </c>
      <c r="J1050" s="32">
        <f>IFERROR(SQRT((1-I1050^2)/U1050), "X")</f>
        <v>2.5098706516272936E-2</v>
      </c>
      <c r="K1050" s="32">
        <f t="shared" si="180"/>
        <v>39.842690672192305</v>
      </c>
      <c r="L1050" s="8">
        <v>1</v>
      </c>
      <c r="M1050" s="9">
        <v>0</v>
      </c>
      <c r="N1050" s="8">
        <v>0</v>
      </c>
      <c r="O1050" s="9">
        <v>0</v>
      </c>
      <c r="P1050" s="9">
        <v>0</v>
      </c>
      <c r="Q1050" s="9">
        <v>0</v>
      </c>
      <c r="R1050" s="9">
        <v>1</v>
      </c>
      <c r="S1050" s="8">
        <v>1329</v>
      </c>
      <c r="T1050" s="9">
        <v>3</v>
      </c>
      <c r="U1050" s="9">
        <f t="shared" si="181"/>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0.29799999999999999</v>
      </c>
      <c r="CQ1050">
        <v>15</v>
      </c>
      <c r="CR1050">
        <v>1</v>
      </c>
      <c r="CS1050">
        <v>0</v>
      </c>
      <c r="CT1050">
        <v>40</v>
      </c>
      <c r="CZ1050" s="33" t="s">
        <v>85</v>
      </c>
    </row>
    <row r="1051" spans="1:104" x14ac:dyDescent="0.25">
      <c r="A1051">
        <v>1050</v>
      </c>
      <c r="B1051">
        <v>71</v>
      </c>
      <c r="C1051" s="24" t="s">
        <v>4032</v>
      </c>
      <c r="D1051" s="12">
        <v>0.6</v>
      </c>
      <c r="E1051" s="13">
        <f t="shared" ref="E1051:E1080" si="182">D1051/F1051</f>
        <v>0.82499999999999996</v>
      </c>
      <c r="F1051" s="7">
        <v>0.72727272727272729</v>
      </c>
      <c r="G1051" s="7">
        <f t="shared" si="178"/>
        <v>-0.22499999999999998</v>
      </c>
      <c r="H1051" s="15">
        <f t="shared" si="179"/>
        <v>1.4249999999999998</v>
      </c>
      <c r="I1051" s="11">
        <f>IFERROR(F1051/SQRT(F1051^2+U1051), "X")</f>
        <v>7.624506022097511E-3</v>
      </c>
      <c r="J1051" s="32">
        <f>IFERROR(SQRT((1-I1051^2)/U1051), "X")</f>
        <v>1.0483695780384076E-2</v>
      </c>
      <c r="K1051" s="32">
        <f t="shared" si="180"/>
        <v>95.386209305223133</v>
      </c>
      <c r="L1051" s="8">
        <v>1</v>
      </c>
      <c r="M1051" s="9">
        <v>0</v>
      </c>
      <c r="N1051" s="8">
        <v>0</v>
      </c>
      <c r="O1051" s="9">
        <v>0</v>
      </c>
      <c r="P1051" s="9">
        <v>0</v>
      </c>
      <c r="Q1051" s="9">
        <v>0</v>
      </c>
      <c r="R1051" s="9">
        <v>1</v>
      </c>
      <c r="S1051" s="8">
        <v>9106</v>
      </c>
      <c r="T1051" s="9">
        <v>7</v>
      </c>
      <c r="U1051" s="9">
        <f t="shared" si="181"/>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0.29799999999999999</v>
      </c>
      <c r="CQ1051">
        <v>15</v>
      </c>
      <c r="CR1051">
        <v>1</v>
      </c>
      <c r="CS1051">
        <v>0</v>
      </c>
      <c r="CT1051">
        <v>40</v>
      </c>
      <c r="CZ1051" s="33" t="s">
        <v>85</v>
      </c>
    </row>
    <row r="1052" spans="1:104" x14ac:dyDescent="0.25">
      <c r="A1052">
        <v>1051</v>
      </c>
      <c r="B1052">
        <v>71</v>
      </c>
      <c r="C1052" s="24" t="s">
        <v>4032</v>
      </c>
      <c r="D1052" s="12">
        <v>3.1</v>
      </c>
      <c r="E1052" s="13">
        <f t="shared" si="182"/>
        <v>0.71185185185185196</v>
      </c>
      <c r="F1052" s="7">
        <v>4.354838709677419</v>
      </c>
      <c r="G1052" s="7">
        <f t="shared" si="178"/>
        <v>2.3881481481481481</v>
      </c>
      <c r="H1052" s="15">
        <f t="shared" si="179"/>
        <v>3.811851851851852</v>
      </c>
      <c r="I1052" s="11">
        <f>IFERROR(F1052/SQRT(F1052^2+U1052), "X")</f>
        <v>4.5608620854000068E-2</v>
      </c>
      <c r="J1052" s="32">
        <f>IFERROR(SQRT((1-I1052^2)/U1052), "X")</f>
        <v>1.0473090714622237E-2</v>
      </c>
      <c r="K1052" s="32">
        <f t="shared" si="180"/>
        <v>95.482797509223133</v>
      </c>
      <c r="L1052" s="8">
        <v>1</v>
      </c>
      <c r="M1052" s="9">
        <v>0</v>
      </c>
      <c r="N1052" s="8">
        <v>0</v>
      </c>
      <c r="O1052" s="9">
        <v>0</v>
      </c>
      <c r="P1052" s="9">
        <v>0</v>
      </c>
      <c r="Q1052" s="9">
        <v>0</v>
      </c>
      <c r="R1052" s="9">
        <v>1</v>
      </c>
      <c r="S1052" s="8">
        <v>9106</v>
      </c>
      <c r="T1052" s="9">
        <v>7</v>
      </c>
      <c r="U1052" s="9">
        <f t="shared" si="181"/>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0.29799999999999999</v>
      </c>
      <c r="CQ1052">
        <v>15</v>
      </c>
      <c r="CR1052">
        <v>1</v>
      </c>
      <c r="CS1052">
        <v>0</v>
      </c>
      <c r="CT1052">
        <v>40</v>
      </c>
      <c r="CZ1052" s="33" t="s">
        <v>85</v>
      </c>
    </row>
    <row r="1053" spans="1:104" x14ac:dyDescent="0.25">
      <c r="A1053">
        <v>1052</v>
      </c>
      <c r="B1053">
        <v>71</v>
      </c>
      <c r="C1053" s="24" t="s">
        <v>4032</v>
      </c>
      <c r="D1053" s="12">
        <v>4.0999999999999996</v>
      </c>
      <c r="E1053" s="13">
        <f t="shared" si="182"/>
        <v>0.37639344262295088</v>
      </c>
      <c r="F1053" s="7">
        <v>10.892857142857141</v>
      </c>
      <c r="G1053" s="7">
        <f t="shared" si="178"/>
        <v>3.7236065573770487</v>
      </c>
      <c r="H1053" s="15">
        <f t="shared" si="179"/>
        <v>4.4763934426229506</v>
      </c>
      <c r="I1053" s="11">
        <f>IFERROR(F1053/SQRT(F1053^2+U1053), "X")</f>
        <v>0.11346323402692496</v>
      </c>
      <c r="J1053" s="32">
        <f>IFERROR(SQRT((1-I1053^2)/U1053), "X")</f>
        <v>1.041629689427508E-2</v>
      </c>
      <c r="K1053" s="32">
        <f t="shared" si="180"/>
        <v>96.003407943336555</v>
      </c>
      <c r="L1053" s="8">
        <v>1</v>
      </c>
      <c r="M1053" s="9">
        <v>0</v>
      </c>
      <c r="N1053" s="8">
        <v>0</v>
      </c>
      <c r="O1053" s="9">
        <v>0</v>
      </c>
      <c r="P1053" s="9">
        <v>0</v>
      </c>
      <c r="Q1053" s="9">
        <v>0</v>
      </c>
      <c r="R1053" s="9">
        <v>1</v>
      </c>
      <c r="S1053" s="8">
        <v>9106</v>
      </c>
      <c r="T1053" s="9">
        <v>7</v>
      </c>
      <c r="U1053" s="9">
        <f t="shared" si="181"/>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0.29799999999999999</v>
      </c>
      <c r="CQ1053">
        <v>15</v>
      </c>
      <c r="CR1053">
        <v>1</v>
      </c>
      <c r="CS1053">
        <v>0</v>
      </c>
      <c r="CT1053">
        <v>40</v>
      </c>
      <c r="CZ1053" s="33" t="s">
        <v>85</v>
      </c>
    </row>
    <row r="1054" spans="1:104" x14ac:dyDescent="0.25">
      <c r="A1054">
        <v>1053</v>
      </c>
      <c r="B1054">
        <v>71</v>
      </c>
      <c r="C1054" s="24" t="s">
        <v>4032</v>
      </c>
      <c r="D1054" s="12">
        <v>6.6</v>
      </c>
      <c r="E1054" s="13">
        <f t="shared" si="182"/>
        <v>0.61971830985915488</v>
      </c>
      <c r="F1054" s="7">
        <v>10.65</v>
      </c>
      <c r="G1054" s="7">
        <f t="shared" si="178"/>
        <v>5.9802816901408447</v>
      </c>
      <c r="H1054" s="15">
        <f t="shared" si="179"/>
        <v>7.2197183098591546</v>
      </c>
      <c r="I1054" s="11">
        <f>IFERROR(F1054/SQRT(F1054^2+U1054), "X")</f>
        <v>0.11096506107070783</v>
      </c>
      <c r="J1054" s="32">
        <f>IFERROR(SQRT((1-I1054^2)/U1054), "X")</f>
        <v>1.0419254560629842E-2</v>
      </c>
      <c r="K1054" s="32">
        <f t="shared" si="180"/>
        <v>95.976155893013342</v>
      </c>
      <c r="L1054" s="8">
        <v>1</v>
      </c>
      <c r="M1054" s="9">
        <v>0</v>
      </c>
      <c r="N1054" s="8">
        <v>0</v>
      </c>
      <c r="O1054" s="9">
        <v>0</v>
      </c>
      <c r="P1054" s="9">
        <v>0</v>
      </c>
      <c r="Q1054" s="9">
        <v>0</v>
      </c>
      <c r="R1054" s="9">
        <v>1</v>
      </c>
      <c r="S1054" s="8">
        <v>9106</v>
      </c>
      <c r="T1054" s="9">
        <v>7</v>
      </c>
      <c r="U1054" s="9">
        <f t="shared" si="181"/>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0.29799999999999999</v>
      </c>
      <c r="CQ1054">
        <v>15</v>
      </c>
      <c r="CR1054">
        <v>1</v>
      </c>
      <c r="CS1054">
        <v>0</v>
      </c>
      <c r="CT1054">
        <v>40</v>
      </c>
      <c r="CZ1054" s="33" t="s">
        <v>85</v>
      </c>
    </row>
    <row r="1055" spans="1:104" x14ac:dyDescent="0.25">
      <c r="A1055">
        <v>1054</v>
      </c>
      <c r="B1055">
        <v>71</v>
      </c>
      <c r="C1055" s="24" t="s">
        <v>4032</v>
      </c>
      <c r="D1055" s="12">
        <v>9.1999999999999993</v>
      </c>
      <c r="E1055" s="13">
        <f t="shared" si="182"/>
        <v>0.41255605381165916</v>
      </c>
      <c r="F1055" s="7">
        <v>22.3</v>
      </c>
      <c r="G1055" s="7">
        <f t="shared" si="178"/>
        <v>8.7874439461883398</v>
      </c>
      <c r="H1055" s="15">
        <f t="shared" si="179"/>
        <v>9.6125560538116588</v>
      </c>
      <c r="I1055" s="11">
        <f>IFERROR(F1055/SQRT(F1055^2+U1055), "X")</f>
        <v>0.22765427522459039</v>
      </c>
      <c r="J1055" s="32">
        <f>IFERROR(SQRT((1-I1055^2)/U1055), "X")</f>
        <v>1.0208711893479388E-2</v>
      </c>
      <c r="K1055" s="32">
        <f t="shared" si="180"/>
        <v>97.955551144383861</v>
      </c>
      <c r="L1055" s="8">
        <v>1</v>
      </c>
      <c r="M1055" s="9">
        <v>0</v>
      </c>
      <c r="N1055" s="8">
        <v>0</v>
      </c>
      <c r="O1055" s="9">
        <v>0</v>
      </c>
      <c r="P1055" s="9">
        <v>0</v>
      </c>
      <c r="Q1055" s="9">
        <v>0</v>
      </c>
      <c r="R1055" s="9">
        <v>1</v>
      </c>
      <c r="S1055" s="8">
        <v>9106</v>
      </c>
      <c r="T1055" s="9">
        <v>7</v>
      </c>
      <c r="U1055" s="9">
        <f t="shared" si="181"/>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0.29799999999999999</v>
      </c>
      <c r="CQ1055">
        <v>15</v>
      </c>
      <c r="CR1055">
        <v>1</v>
      </c>
      <c r="CS1055">
        <v>0</v>
      </c>
      <c r="CT1055">
        <v>40</v>
      </c>
      <c r="CZ1055" s="33" t="s">
        <v>85</v>
      </c>
    </row>
    <row r="1056" spans="1:104" x14ac:dyDescent="0.25">
      <c r="A1056">
        <v>1055</v>
      </c>
      <c r="B1056">
        <v>71</v>
      </c>
      <c r="C1056" s="24" t="s">
        <v>4032</v>
      </c>
      <c r="D1056" s="12">
        <v>0.4</v>
      </c>
      <c r="E1056" s="13">
        <f t="shared" si="182"/>
        <v>1.2749999999999999</v>
      </c>
      <c r="F1056" s="7">
        <v>0.31372549019607848</v>
      </c>
      <c r="G1056" s="7">
        <f t="shared" si="178"/>
        <v>-0.87499999999999989</v>
      </c>
      <c r="H1056" s="15">
        <f t="shared" si="179"/>
        <v>1.6749999999999998</v>
      </c>
      <c r="I1056" s="11">
        <f>IFERROR(F1056/SQRT(F1056^2+U1056), "X")</f>
        <v>3.2923388633552871E-3</v>
      </c>
      <c r="J1056" s="32">
        <f>IFERROR(SQRT((1-I1056^2)/U1056), "X")</f>
        <v>1.0494330126944975E-2</v>
      </c>
      <c r="K1056" s="32">
        <f t="shared" si="180"/>
        <v>95.28955044328417</v>
      </c>
      <c r="L1056" s="8">
        <v>1</v>
      </c>
      <c r="M1056" s="9">
        <v>0</v>
      </c>
      <c r="N1056" s="8">
        <v>0</v>
      </c>
      <c r="O1056" s="9">
        <v>0</v>
      </c>
      <c r="P1056" s="9">
        <v>0</v>
      </c>
      <c r="Q1056" s="9">
        <v>0</v>
      </c>
      <c r="R1056" s="9">
        <v>1</v>
      </c>
      <c r="S1056" s="8">
        <v>9106</v>
      </c>
      <c r="T1056" s="9">
        <v>25</v>
      </c>
      <c r="U1056" s="9">
        <f t="shared" si="181"/>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0.29799999999999999</v>
      </c>
      <c r="CQ1056">
        <v>15</v>
      </c>
      <c r="CR1056">
        <v>1</v>
      </c>
      <c r="CS1056">
        <v>0</v>
      </c>
      <c r="CT1056">
        <v>40</v>
      </c>
      <c r="CZ1056" s="33" t="s">
        <v>85</v>
      </c>
    </row>
    <row r="1057" spans="1:104" x14ac:dyDescent="0.25">
      <c r="A1057">
        <v>1056</v>
      </c>
      <c r="B1057">
        <v>71</v>
      </c>
      <c r="C1057" s="24" t="s">
        <v>4032</v>
      </c>
      <c r="D1057" s="12">
        <v>2.8</v>
      </c>
      <c r="E1057" s="13">
        <f t="shared" si="182"/>
        <v>1.3517241379310341</v>
      </c>
      <c r="F1057" s="7">
        <v>2.0714285714285721</v>
      </c>
      <c r="G1057" s="7">
        <f t="shared" si="178"/>
        <v>1.4482758620689657</v>
      </c>
      <c r="H1057" s="15">
        <f t="shared" si="179"/>
        <v>4.1517241379310335</v>
      </c>
      <c r="I1057" s="11">
        <f>IFERROR(F1057/SQRT(F1057^2+U1057), "X")</f>
        <v>2.1733238590746627E-2</v>
      </c>
      <c r="J1057" s="32">
        <f>IFERROR(SQRT((1-I1057^2)/U1057), "X")</f>
        <v>1.0491908285188024E-2</v>
      </c>
      <c r="K1057" s="32">
        <f t="shared" si="180"/>
        <v>95.311546080873811</v>
      </c>
      <c r="L1057" s="8">
        <v>1</v>
      </c>
      <c r="M1057" s="9">
        <v>0</v>
      </c>
      <c r="N1057" s="8">
        <v>0</v>
      </c>
      <c r="O1057" s="9">
        <v>0</v>
      </c>
      <c r="P1057" s="9">
        <v>0</v>
      </c>
      <c r="Q1057" s="9">
        <v>0</v>
      </c>
      <c r="R1057" s="9">
        <v>1</v>
      </c>
      <c r="S1057" s="8">
        <v>9106</v>
      </c>
      <c r="T1057" s="9">
        <v>25</v>
      </c>
      <c r="U1057" s="9">
        <f t="shared" si="181"/>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0.29799999999999999</v>
      </c>
      <c r="CQ1057">
        <v>15</v>
      </c>
      <c r="CR1057">
        <v>1</v>
      </c>
      <c r="CS1057">
        <v>0</v>
      </c>
      <c r="CT1057">
        <v>40</v>
      </c>
      <c r="CZ1057" s="33" t="s">
        <v>85</v>
      </c>
    </row>
    <row r="1058" spans="1:104" x14ac:dyDescent="0.25">
      <c r="A1058">
        <v>1057</v>
      </c>
      <c r="B1058">
        <v>71</v>
      </c>
      <c r="C1058" s="24" t="s">
        <v>4032</v>
      </c>
      <c r="D1058" s="12">
        <v>6.5</v>
      </c>
      <c r="E1058" s="13">
        <f t="shared" si="182"/>
        <v>0.85880829015544036</v>
      </c>
      <c r="F1058" s="7">
        <v>7.5686274509803928</v>
      </c>
      <c r="G1058" s="7">
        <f t="shared" si="178"/>
        <v>5.6411917098445592</v>
      </c>
      <c r="H1058" s="15">
        <f t="shared" si="179"/>
        <v>7.3588082901554408</v>
      </c>
      <c r="I1058" s="11">
        <f>IFERROR(F1058/SQRT(F1058^2+U1058), "X")</f>
        <v>7.917873589605838E-2</v>
      </c>
      <c r="J1058" s="32">
        <f>IFERROR(SQRT((1-I1058^2)/U1058), "X")</f>
        <v>1.0461439198702013E-2</v>
      </c>
      <c r="K1058" s="32">
        <f t="shared" si="180"/>
        <v>95.589142278251117</v>
      </c>
      <c r="L1058" s="8">
        <v>1</v>
      </c>
      <c r="M1058" s="9">
        <v>0</v>
      </c>
      <c r="N1058" s="8">
        <v>0</v>
      </c>
      <c r="O1058" s="9">
        <v>0</v>
      </c>
      <c r="P1058" s="9">
        <v>0</v>
      </c>
      <c r="Q1058" s="9">
        <v>0</v>
      </c>
      <c r="R1058" s="9">
        <v>1</v>
      </c>
      <c r="S1058" s="8">
        <v>9106</v>
      </c>
      <c r="T1058" s="9">
        <v>25</v>
      </c>
      <c r="U1058" s="9">
        <f t="shared" si="181"/>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0.29799999999999999</v>
      </c>
      <c r="CQ1058">
        <v>15</v>
      </c>
      <c r="CR1058">
        <v>1</v>
      </c>
      <c r="CS1058">
        <v>0</v>
      </c>
      <c r="CT1058">
        <v>40</v>
      </c>
      <c r="CZ1058" s="33" t="s">
        <v>85</v>
      </c>
    </row>
    <row r="1059" spans="1:104" x14ac:dyDescent="0.25">
      <c r="A1059">
        <v>1058</v>
      </c>
      <c r="B1059">
        <v>71</v>
      </c>
      <c r="C1059" s="24" t="s">
        <v>4032</v>
      </c>
      <c r="D1059" s="12">
        <v>2.5</v>
      </c>
      <c r="E1059" s="13">
        <f t="shared" si="182"/>
        <v>0.48032407407407407</v>
      </c>
      <c r="F1059" s="7">
        <v>5.2048192771084336</v>
      </c>
      <c r="G1059" s="7">
        <f t="shared" si="178"/>
        <v>2.019675925925926</v>
      </c>
      <c r="H1059" s="15">
        <f t="shared" si="179"/>
        <v>2.980324074074074</v>
      </c>
      <c r="I1059" s="11">
        <f>IFERROR(F1059/SQRT(F1059^2+U1059), "X")</f>
        <v>5.4540088306269344E-2</v>
      </c>
      <c r="J1059" s="32">
        <f>IFERROR(SQRT((1-I1059^2)/U1059), "X")</f>
        <v>1.0478766966250823E-2</v>
      </c>
      <c r="K1059" s="32">
        <f t="shared" si="180"/>
        <v>95.43107535654913</v>
      </c>
      <c r="L1059" s="8">
        <v>1</v>
      </c>
      <c r="M1059" s="9">
        <v>0</v>
      </c>
      <c r="N1059" s="8">
        <v>0</v>
      </c>
      <c r="O1059" s="9">
        <v>0</v>
      </c>
      <c r="P1059" s="9">
        <v>0</v>
      </c>
      <c r="Q1059" s="9">
        <v>0</v>
      </c>
      <c r="R1059" s="9">
        <v>1</v>
      </c>
      <c r="S1059" s="8">
        <v>9106</v>
      </c>
      <c r="T1059" s="9">
        <v>25</v>
      </c>
      <c r="U1059" s="9">
        <f t="shared" si="181"/>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0.29799999999999999</v>
      </c>
      <c r="CQ1059">
        <v>15</v>
      </c>
      <c r="CR1059">
        <v>1</v>
      </c>
      <c r="CS1059">
        <v>0</v>
      </c>
      <c r="CT1059">
        <v>40</v>
      </c>
      <c r="CZ1059" s="33" t="s">
        <v>85</v>
      </c>
    </row>
    <row r="1060" spans="1:104" x14ac:dyDescent="0.25">
      <c r="A1060">
        <v>1059</v>
      </c>
      <c r="B1060">
        <v>71</v>
      </c>
      <c r="C1060" s="24" t="s">
        <v>4032</v>
      </c>
      <c r="D1060" s="12">
        <v>10.5</v>
      </c>
      <c r="E1060" s="13">
        <f t="shared" si="182"/>
        <v>0.7865168539325843</v>
      </c>
      <c r="F1060" s="7">
        <v>13.35</v>
      </c>
      <c r="G1060" s="7">
        <f t="shared" si="178"/>
        <v>9.713483146067416</v>
      </c>
      <c r="H1060" s="15">
        <f t="shared" si="179"/>
        <v>11.286516853932584</v>
      </c>
      <c r="I1060" s="11">
        <f>IFERROR(F1060/SQRT(F1060^2+U1060), "X")</f>
        <v>0.13874503754464187</v>
      </c>
      <c r="J1060" s="32">
        <f>IFERROR(SQRT((1-I1060^2)/U1060), "X")</f>
        <v>1.039288670746381E-2</v>
      </c>
      <c r="K1060" s="32">
        <f t="shared" si="180"/>
        <v>96.219657554992366</v>
      </c>
      <c r="L1060" s="8">
        <v>1</v>
      </c>
      <c r="M1060" s="9">
        <v>0</v>
      </c>
      <c r="N1060" s="8">
        <v>0</v>
      </c>
      <c r="O1060" s="9">
        <v>0</v>
      </c>
      <c r="P1060" s="9">
        <v>0</v>
      </c>
      <c r="Q1060" s="9">
        <v>0</v>
      </c>
      <c r="R1060" s="9">
        <v>1</v>
      </c>
      <c r="S1060" s="8">
        <v>9106</v>
      </c>
      <c r="T1060" s="9">
        <v>25</v>
      </c>
      <c r="U1060" s="9">
        <f t="shared" si="181"/>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0.29799999999999999</v>
      </c>
      <c r="CQ1060">
        <v>15</v>
      </c>
      <c r="CR1060">
        <v>1</v>
      </c>
      <c r="CS1060">
        <v>0</v>
      </c>
      <c r="CT1060">
        <v>40</v>
      </c>
      <c r="CZ1060" s="33" t="s">
        <v>85</v>
      </c>
    </row>
    <row r="1061" spans="1:104" x14ac:dyDescent="0.25">
      <c r="A1061">
        <v>1060</v>
      </c>
      <c r="B1061">
        <v>71</v>
      </c>
      <c r="C1061" s="24" t="s">
        <v>4032</v>
      </c>
      <c r="D1061" s="12">
        <v>3</v>
      </c>
      <c r="E1061" s="13">
        <f t="shared" si="182"/>
        <v>1.6046511627906981</v>
      </c>
      <c r="F1061" s="7">
        <v>1.869565217391304</v>
      </c>
      <c r="G1061" s="7">
        <f t="shared" si="178"/>
        <v>1.3953488372093019</v>
      </c>
      <c r="H1061" s="15">
        <f t="shared" si="179"/>
        <v>4.6046511627906979</v>
      </c>
      <c r="I1061" s="11">
        <f>IFERROR(F1061/SQRT(F1061^2+U1061), "X")</f>
        <v>2.7911746509198823E-2</v>
      </c>
      <c r="J1061" s="32">
        <f>IFERROR(SQRT((1-I1061^2)/U1061), "X")</f>
        <v>1.4929538830501698E-2</v>
      </c>
      <c r="K1061" s="32">
        <f t="shared" si="180"/>
        <v>66.981305407569351</v>
      </c>
      <c r="L1061" s="8">
        <v>1</v>
      </c>
      <c r="M1061" s="9">
        <v>0</v>
      </c>
      <c r="N1061" s="8">
        <v>0</v>
      </c>
      <c r="O1061" s="9">
        <v>0</v>
      </c>
      <c r="P1061" s="9">
        <v>0</v>
      </c>
      <c r="Q1061" s="9">
        <v>0</v>
      </c>
      <c r="R1061" s="9">
        <v>1</v>
      </c>
      <c r="S1061" s="8">
        <v>4491</v>
      </c>
      <c r="T1061" s="9">
        <v>7</v>
      </c>
      <c r="U1061" s="9">
        <f t="shared" si="181"/>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0.29799999999999999</v>
      </c>
      <c r="CQ1061">
        <v>15</v>
      </c>
      <c r="CR1061">
        <v>1</v>
      </c>
      <c r="CS1061">
        <v>0</v>
      </c>
      <c r="CT1061">
        <v>40</v>
      </c>
      <c r="CZ1061" s="33" t="s">
        <v>85</v>
      </c>
    </row>
    <row r="1062" spans="1:104" x14ac:dyDescent="0.25">
      <c r="A1062">
        <v>1061</v>
      </c>
      <c r="B1062">
        <v>71</v>
      </c>
      <c r="C1062" s="24" t="s">
        <v>4032</v>
      </c>
      <c r="D1062" s="12">
        <v>3.7</v>
      </c>
      <c r="E1062" s="13">
        <f t="shared" si="182"/>
        <v>1.0060422960725075</v>
      </c>
      <c r="F1062" s="7">
        <v>3.677777777777778</v>
      </c>
      <c r="G1062" s="7">
        <f t="shared" si="178"/>
        <v>2.6939577039274925</v>
      </c>
      <c r="H1062" s="15">
        <f t="shared" si="179"/>
        <v>4.7060422960725079</v>
      </c>
      <c r="I1062" s="11">
        <f>IFERROR(F1062/SQRT(F1062^2+U1062), "X")</f>
        <v>5.4846248553394351E-2</v>
      </c>
      <c r="J1062" s="32">
        <f>IFERROR(SQRT((1-I1062^2)/U1062), "X")</f>
        <v>1.4912877250167647E-2</v>
      </c>
      <c r="K1062" s="32">
        <f t="shared" si="180"/>
        <v>67.05614102662571</v>
      </c>
      <c r="L1062" s="8">
        <v>1</v>
      </c>
      <c r="M1062" s="9">
        <v>0</v>
      </c>
      <c r="N1062" s="8">
        <v>0</v>
      </c>
      <c r="O1062" s="9">
        <v>0</v>
      </c>
      <c r="P1062" s="9">
        <v>0</v>
      </c>
      <c r="Q1062" s="9">
        <v>0</v>
      </c>
      <c r="R1062" s="9">
        <v>1</v>
      </c>
      <c r="S1062" s="8">
        <v>4491</v>
      </c>
      <c r="T1062" s="9">
        <v>7</v>
      </c>
      <c r="U1062" s="9">
        <f t="shared" si="181"/>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0.29799999999999999</v>
      </c>
      <c r="CQ1062">
        <v>15</v>
      </c>
      <c r="CR1062">
        <v>1</v>
      </c>
      <c r="CS1062">
        <v>0</v>
      </c>
      <c r="CT1062">
        <v>40</v>
      </c>
      <c r="CZ1062" s="33" t="s">
        <v>85</v>
      </c>
    </row>
    <row r="1063" spans="1:104" x14ac:dyDescent="0.25">
      <c r="A1063">
        <v>1062</v>
      </c>
      <c r="B1063">
        <v>71</v>
      </c>
      <c r="C1063" s="24" t="s">
        <v>4032</v>
      </c>
      <c r="D1063" s="12">
        <v>5.2</v>
      </c>
      <c r="E1063" s="13">
        <f t="shared" si="182"/>
        <v>1.0514285714285714</v>
      </c>
      <c r="F1063" s="7">
        <v>4.9456521739130439</v>
      </c>
      <c r="G1063" s="7">
        <f t="shared" si="178"/>
        <v>4.1485714285714286</v>
      </c>
      <c r="H1063" s="15">
        <f t="shared" si="179"/>
        <v>6.2514285714285718</v>
      </c>
      <c r="I1063" s="11">
        <f>IFERROR(F1063/SQRT(F1063^2+U1063), "X")</f>
        <v>7.3664399665451782E-2</v>
      </c>
      <c r="J1063" s="32">
        <f>IFERROR(SQRT((1-I1063^2)/U1063), "X")</f>
        <v>1.4894779712574864E-2</v>
      </c>
      <c r="K1063" s="32">
        <f t="shared" si="180"/>
        <v>67.137615949818553</v>
      </c>
      <c r="L1063" s="8">
        <v>1</v>
      </c>
      <c r="M1063" s="9">
        <v>0</v>
      </c>
      <c r="N1063" s="8">
        <v>0</v>
      </c>
      <c r="O1063" s="9">
        <v>0</v>
      </c>
      <c r="P1063" s="9">
        <v>0</v>
      </c>
      <c r="Q1063" s="9">
        <v>0</v>
      </c>
      <c r="R1063" s="9">
        <v>1</v>
      </c>
      <c r="S1063" s="8">
        <v>4491</v>
      </c>
      <c r="T1063" s="9">
        <v>7</v>
      </c>
      <c r="U1063" s="9">
        <f t="shared" si="181"/>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0.29799999999999999</v>
      </c>
      <c r="CQ1063">
        <v>15</v>
      </c>
      <c r="CR1063">
        <v>1</v>
      </c>
      <c r="CS1063">
        <v>0</v>
      </c>
      <c r="CT1063">
        <v>40</v>
      </c>
      <c r="CZ1063" s="33" t="s">
        <v>85</v>
      </c>
    </row>
    <row r="1064" spans="1:104" x14ac:dyDescent="0.25">
      <c r="A1064">
        <v>1063</v>
      </c>
      <c r="B1064">
        <v>71</v>
      </c>
      <c r="C1064" s="24" t="s">
        <v>4032</v>
      </c>
      <c r="D1064" s="12">
        <v>10.199999999999999</v>
      </c>
      <c r="E1064" s="13">
        <f t="shared" si="182"/>
        <v>1.5795716639209225</v>
      </c>
      <c r="F1064" s="7">
        <v>6.457446808510638</v>
      </c>
      <c r="G1064" s="7">
        <f t="shared" si="178"/>
        <v>8.6204283360790761</v>
      </c>
      <c r="H1064" s="15">
        <f t="shared" si="179"/>
        <v>11.779571663920922</v>
      </c>
      <c r="I1064" s="11">
        <f>IFERROR(F1064/SQRT(F1064^2+U1064), "X")</f>
        <v>9.5998845230848909E-2</v>
      </c>
      <c r="J1064" s="32">
        <f>IFERROR(SQRT((1-I1064^2)/U1064), "X")</f>
        <v>1.4866378009390115E-2</v>
      </c>
      <c r="K1064" s="32">
        <f t="shared" si="180"/>
        <v>67.265880052852523</v>
      </c>
      <c r="L1064" s="8">
        <v>1</v>
      </c>
      <c r="M1064" s="9">
        <v>0</v>
      </c>
      <c r="N1064" s="8">
        <v>0</v>
      </c>
      <c r="O1064" s="9">
        <v>0</v>
      </c>
      <c r="P1064" s="9">
        <v>0</v>
      </c>
      <c r="Q1064" s="9">
        <v>0</v>
      </c>
      <c r="R1064" s="9">
        <v>1</v>
      </c>
      <c r="S1064" s="8">
        <v>4491</v>
      </c>
      <c r="T1064" s="9">
        <v>7</v>
      </c>
      <c r="U1064" s="9">
        <f t="shared" si="181"/>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0.29799999999999999</v>
      </c>
      <c r="CQ1064">
        <v>15</v>
      </c>
      <c r="CR1064">
        <v>1</v>
      </c>
      <c r="CS1064">
        <v>0</v>
      </c>
      <c r="CT1064">
        <v>40</v>
      </c>
      <c r="CZ1064" s="33" t="s">
        <v>85</v>
      </c>
    </row>
    <row r="1065" spans="1:104" x14ac:dyDescent="0.25">
      <c r="A1065">
        <v>1064</v>
      </c>
      <c r="B1065">
        <v>71</v>
      </c>
      <c r="C1065" s="24" t="s">
        <v>4032</v>
      </c>
      <c r="D1065" s="12">
        <v>13.2</v>
      </c>
      <c r="E1065" s="13">
        <f t="shared" si="182"/>
        <v>1.2447668393782387</v>
      </c>
      <c r="F1065" s="7">
        <v>10.6043956043956</v>
      </c>
      <c r="G1065" s="7">
        <f t="shared" si="178"/>
        <v>11.955233160621761</v>
      </c>
      <c r="H1065" s="15">
        <f t="shared" si="179"/>
        <v>14.444766839378238</v>
      </c>
      <c r="I1065" s="11">
        <f>IFERROR(F1065/SQRT(F1065^2+U1065), "X")</f>
        <v>0.15643061291392449</v>
      </c>
      <c r="J1065" s="32">
        <f>IFERROR(SQRT((1-I1065^2)/U1065), "X")</f>
        <v>1.4751487849914128E-2</v>
      </c>
      <c r="K1065" s="32">
        <f t="shared" si="180"/>
        <v>67.789772135142371</v>
      </c>
      <c r="L1065" s="8">
        <v>1</v>
      </c>
      <c r="M1065" s="9">
        <v>0</v>
      </c>
      <c r="N1065" s="8">
        <v>0</v>
      </c>
      <c r="O1065" s="9">
        <v>0</v>
      </c>
      <c r="P1065" s="9">
        <v>0</v>
      </c>
      <c r="Q1065" s="9">
        <v>0</v>
      </c>
      <c r="R1065" s="9">
        <v>1</v>
      </c>
      <c r="S1065" s="8">
        <v>4491</v>
      </c>
      <c r="T1065" s="9">
        <v>7</v>
      </c>
      <c r="U1065" s="9">
        <f t="shared" si="181"/>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0.29799999999999999</v>
      </c>
      <c r="CQ1065">
        <v>15</v>
      </c>
      <c r="CR1065">
        <v>1</v>
      </c>
      <c r="CS1065">
        <v>0</v>
      </c>
      <c r="CT1065">
        <v>40</v>
      </c>
      <c r="CZ1065" s="33" t="s">
        <v>85</v>
      </c>
    </row>
    <row r="1066" spans="1:104" x14ac:dyDescent="0.25">
      <c r="A1066">
        <v>1065</v>
      </c>
      <c r="B1066">
        <v>71</v>
      </c>
      <c r="C1066" s="24" t="s">
        <v>4032</v>
      </c>
      <c r="D1066" s="12">
        <v>4.4000000000000004</v>
      </c>
      <c r="E1066" s="13">
        <f t="shared" si="182"/>
        <v>2.1223529411764708</v>
      </c>
      <c r="F1066" s="7">
        <v>2.0731707317073171</v>
      </c>
      <c r="G1066" s="7">
        <f t="shared" si="178"/>
        <v>2.2776470588235296</v>
      </c>
      <c r="H1066" s="15">
        <f t="shared" si="179"/>
        <v>6.5223529411764716</v>
      </c>
      <c r="I1066" s="11">
        <f>IFERROR(F1066/SQRT(F1066^2+U1066), "X")</f>
        <v>3.1010974268328165E-2</v>
      </c>
      <c r="J1066" s="32">
        <f>IFERROR(SQRT((1-I1066^2)/U1066), "X")</f>
        <v>1.4958234647075937E-2</v>
      </c>
      <c r="K1066" s="32">
        <f t="shared" si="180"/>
        <v>66.852808743408886</v>
      </c>
      <c r="L1066" s="8">
        <v>1</v>
      </c>
      <c r="M1066" s="9">
        <v>0</v>
      </c>
      <c r="N1066" s="8">
        <v>0</v>
      </c>
      <c r="O1066" s="9">
        <v>0</v>
      </c>
      <c r="P1066" s="9">
        <v>0</v>
      </c>
      <c r="Q1066" s="9">
        <v>0</v>
      </c>
      <c r="R1066" s="9">
        <v>1</v>
      </c>
      <c r="S1066" s="8">
        <v>4491</v>
      </c>
      <c r="T1066" s="9">
        <v>25</v>
      </c>
      <c r="U1066" s="9">
        <f t="shared" si="181"/>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0.29799999999999999</v>
      </c>
      <c r="CQ1066">
        <v>15</v>
      </c>
      <c r="CR1066">
        <v>1</v>
      </c>
      <c r="CS1066">
        <v>0</v>
      </c>
      <c r="CT1066">
        <v>40</v>
      </c>
      <c r="CZ1066" s="33" t="s">
        <v>85</v>
      </c>
    </row>
    <row r="1067" spans="1:104" x14ac:dyDescent="0.25">
      <c r="A1067">
        <v>1066</v>
      </c>
      <c r="B1067">
        <v>71</v>
      </c>
      <c r="C1067" s="24" t="s">
        <v>4032</v>
      </c>
      <c r="D1067" s="12">
        <v>0.8</v>
      </c>
      <c r="E1067" s="13">
        <f t="shared" si="182"/>
        <v>0.32989690721649489</v>
      </c>
      <c r="F1067" s="7">
        <v>2.4249999999999998</v>
      </c>
      <c r="G1067" s="7">
        <f t="shared" si="178"/>
        <v>0.47010309278350515</v>
      </c>
      <c r="H1067" s="15">
        <f t="shared" si="179"/>
        <v>1.1298969072164948</v>
      </c>
      <c r="I1067" s="11">
        <f>IFERROR(F1067/SQRT(F1067^2+U1067), "X")</f>
        <v>3.6267298423024875E-2</v>
      </c>
      <c r="J1067" s="32">
        <f>IFERROR(SQRT((1-I1067^2)/U1067), "X")</f>
        <v>1.495558697856696E-2</v>
      </c>
      <c r="K1067" s="32">
        <f t="shared" si="180"/>
        <v>66.864644057977301</v>
      </c>
      <c r="L1067" s="8">
        <v>1</v>
      </c>
      <c r="M1067" s="9">
        <v>0</v>
      </c>
      <c r="N1067" s="8">
        <v>0</v>
      </c>
      <c r="O1067" s="9">
        <v>0</v>
      </c>
      <c r="P1067" s="9">
        <v>0</v>
      </c>
      <c r="Q1067" s="9">
        <v>0</v>
      </c>
      <c r="R1067" s="9">
        <v>1</v>
      </c>
      <c r="S1067" s="8">
        <v>4491</v>
      </c>
      <c r="T1067" s="9">
        <v>25</v>
      </c>
      <c r="U1067" s="9">
        <f t="shared" si="181"/>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0.29799999999999999</v>
      </c>
      <c r="CQ1067">
        <v>15</v>
      </c>
      <c r="CR1067">
        <v>1</v>
      </c>
      <c r="CS1067">
        <v>0</v>
      </c>
      <c r="CT1067">
        <v>40</v>
      </c>
      <c r="CZ1067" s="33" t="s">
        <v>85</v>
      </c>
    </row>
    <row r="1068" spans="1:104" x14ac:dyDescent="0.25">
      <c r="A1068">
        <v>1067</v>
      </c>
      <c r="B1068">
        <v>71</v>
      </c>
      <c r="C1068" s="24" t="s">
        <v>4032</v>
      </c>
      <c r="D1068" s="12">
        <v>4.2</v>
      </c>
      <c r="E1068" s="13">
        <f t="shared" si="182"/>
        <v>1.3607142857142855</v>
      </c>
      <c r="F1068" s="7">
        <v>3.0866141732283472</v>
      </c>
      <c r="G1068" s="7">
        <f t="shared" si="178"/>
        <v>2.8392857142857144</v>
      </c>
      <c r="H1068" s="15">
        <f t="shared" si="179"/>
        <v>5.5607142857142859</v>
      </c>
      <c r="I1068" s="11">
        <f>IFERROR(F1068/SQRT(F1068^2+U1068), "X")</f>
        <v>4.6143312752539134E-2</v>
      </c>
      <c r="J1068" s="32">
        <f>IFERROR(SQRT((1-I1068^2)/U1068), "X")</f>
        <v>1.4949491631562421E-2</v>
      </c>
      <c r="K1068" s="32">
        <f t="shared" si="180"/>
        <v>66.891906738067902</v>
      </c>
      <c r="L1068" s="8">
        <v>1</v>
      </c>
      <c r="M1068" s="9">
        <v>0</v>
      </c>
      <c r="N1068" s="8">
        <v>0</v>
      </c>
      <c r="O1068" s="9">
        <v>0</v>
      </c>
      <c r="P1068" s="9">
        <v>0</v>
      </c>
      <c r="Q1068" s="9">
        <v>0</v>
      </c>
      <c r="R1068" s="9">
        <v>1</v>
      </c>
      <c r="S1068" s="8">
        <v>4491</v>
      </c>
      <c r="T1068" s="9">
        <v>25</v>
      </c>
      <c r="U1068" s="9">
        <f t="shared" si="181"/>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0.29799999999999999</v>
      </c>
      <c r="CQ1068">
        <v>15</v>
      </c>
      <c r="CR1068">
        <v>1</v>
      </c>
      <c r="CS1068">
        <v>0</v>
      </c>
      <c r="CT1068">
        <v>40</v>
      </c>
      <c r="CZ1068" s="33" t="s">
        <v>85</v>
      </c>
    </row>
    <row r="1069" spans="1:104" x14ac:dyDescent="0.25">
      <c r="A1069">
        <v>1068</v>
      </c>
      <c r="B1069">
        <v>71</v>
      </c>
      <c r="C1069" s="24" t="s">
        <v>4032</v>
      </c>
      <c r="D1069" s="12">
        <v>17.899999999999999</v>
      </c>
      <c r="E1069" s="13">
        <f t="shared" si="182"/>
        <v>3.8027314112291348</v>
      </c>
      <c r="F1069" s="7">
        <v>4.7071428571428573</v>
      </c>
      <c r="G1069" s="7">
        <f t="shared" si="178"/>
        <v>14.097268588770863</v>
      </c>
      <c r="H1069" s="15">
        <f t="shared" si="179"/>
        <v>21.702731411229134</v>
      </c>
      <c r="I1069" s="11">
        <f>IFERROR(F1069/SQRT(F1069^2+U1069), "X")</f>
        <v>7.0270288557333763E-2</v>
      </c>
      <c r="J1069" s="32">
        <f>IFERROR(SQRT((1-I1069^2)/U1069), "X")</f>
        <v>1.4928437629782592E-2</v>
      </c>
      <c r="K1069" s="32">
        <f t="shared" si="180"/>
        <v>66.98624630383128</v>
      </c>
      <c r="L1069" s="8">
        <v>1</v>
      </c>
      <c r="M1069" s="9">
        <v>0</v>
      </c>
      <c r="N1069" s="8">
        <v>0</v>
      </c>
      <c r="O1069" s="9">
        <v>0</v>
      </c>
      <c r="P1069" s="9">
        <v>0</v>
      </c>
      <c r="Q1069" s="9">
        <v>0</v>
      </c>
      <c r="R1069" s="9">
        <v>1</v>
      </c>
      <c r="S1069" s="8">
        <v>4491</v>
      </c>
      <c r="T1069" s="9">
        <v>25</v>
      </c>
      <c r="U1069" s="9">
        <f t="shared" si="181"/>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0.29799999999999999</v>
      </c>
      <c r="CQ1069">
        <v>15</v>
      </c>
      <c r="CR1069">
        <v>1</v>
      </c>
      <c r="CS1069">
        <v>0</v>
      </c>
      <c r="CT1069">
        <v>40</v>
      </c>
      <c r="CZ1069" s="33" t="s">
        <v>85</v>
      </c>
    </row>
    <row r="1070" spans="1:104" x14ac:dyDescent="0.25">
      <c r="A1070">
        <v>1069</v>
      </c>
      <c r="B1070">
        <v>71</v>
      </c>
      <c r="C1070" s="24" t="s">
        <v>4032</v>
      </c>
      <c r="D1070" s="12">
        <v>19.600000000000001</v>
      </c>
      <c r="E1070" s="13">
        <f t="shared" si="182"/>
        <v>2.2043591979075852</v>
      </c>
      <c r="F1070" s="7">
        <v>8.8914728682170541</v>
      </c>
      <c r="G1070" s="7">
        <f t="shared" si="178"/>
        <v>17.395640802092416</v>
      </c>
      <c r="H1070" s="15">
        <f t="shared" si="179"/>
        <v>21.804359197907587</v>
      </c>
      <c r="I1070" s="11">
        <f>IFERROR(F1070/SQRT(F1070^2+U1070), "X")</f>
        <v>0.13190211542131122</v>
      </c>
      <c r="J1070" s="32">
        <f>IFERROR(SQRT((1-I1070^2)/U1070), "X")</f>
        <v>1.4834675579205881E-2</v>
      </c>
      <c r="K1070" s="32">
        <f t="shared" si="180"/>
        <v>67.409630541683285</v>
      </c>
      <c r="L1070" s="8">
        <v>1</v>
      </c>
      <c r="M1070" s="9">
        <v>0</v>
      </c>
      <c r="N1070" s="8">
        <v>0</v>
      </c>
      <c r="O1070" s="9">
        <v>0</v>
      </c>
      <c r="P1070" s="9">
        <v>0</v>
      </c>
      <c r="Q1070" s="9">
        <v>0</v>
      </c>
      <c r="R1070" s="9">
        <v>1</v>
      </c>
      <c r="S1070" s="8">
        <v>4491</v>
      </c>
      <c r="T1070" s="9">
        <v>25</v>
      </c>
      <c r="U1070" s="9">
        <f t="shared" si="181"/>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0.29799999999999999</v>
      </c>
      <c r="CQ1070">
        <v>15</v>
      </c>
      <c r="CR1070">
        <v>1</v>
      </c>
      <c r="CS1070">
        <v>0</v>
      </c>
      <c r="CT1070">
        <v>40</v>
      </c>
      <c r="CZ1070" s="33" t="s">
        <v>85</v>
      </c>
    </row>
    <row r="1071" spans="1:104" x14ac:dyDescent="0.25">
      <c r="A1071">
        <v>1070</v>
      </c>
      <c r="B1071">
        <v>71</v>
      </c>
      <c r="C1071" s="24" t="s">
        <v>4032</v>
      </c>
      <c r="D1071" s="12">
        <v>1.3</v>
      </c>
      <c r="E1071" s="13">
        <f t="shared" si="182"/>
        <v>1.3661016949152542</v>
      </c>
      <c r="F1071" s="7">
        <v>0.95161290322580649</v>
      </c>
      <c r="G1071" s="7">
        <f t="shared" si="178"/>
        <v>-6.6101694915254194E-2</v>
      </c>
      <c r="H1071" s="15">
        <f t="shared" si="179"/>
        <v>2.6661016949152545</v>
      </c>
      <c r="I1071" s="11">
        <f>IFERROR(F1071/SQRT(F1071^2+U1071), "X")</f>
        <v>2.6272961816008172E-2</v>
      </c>
      <c r="J1071" s="32">
        <f>IFERROR(SQRT((1-I1071^2)/U1071), "X")</f>
        <v>2.7608875128686552E-2</v>
      </c>
      <c r="K1071" s="32">
        <f t="shared" si="180"/>
        <v>36.220236983178147</v>
      </c>
      <c r="L1071" s="8">
        <v>1</v>
      </c>
      <c r="M1071" s="9">
        <v>0</v>
      </c>
      <c r="N1071" s="8">
        <v>0</v>
      </c>
      <c r="O1071" s="9">
        <v>0</v>
      </c>
      <c r="P1071" s="9">
        <v>0</v>
      </c>
      <c r="Q1071" s="9">
        <v>0</v>
      </c>
      <c r="R1071" s="9">
        <v>1</v>
      </c>
      <c r="S1071" s="8">
        <v>1319</v>
      </c>
      <c r="T1071" s="9">
        <v>7</v>
      </c>
      <c r="U1071" s="9">
        <f t="shared" si="181"/>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0.29799999999999999</v>
      </c>
      <c r="CQ1071">
        <v>15</v>
      </c>
      <c r="CR1071">
        <v>1</v>
      </c>
      <c r="CS1071">
        <v>0</v>
      </c>
      <c r="CT1071">
        <v>40</v>
      </c>
      <c r="CZ1071" s="33" t="s">
        <v>85</v>
      </c>
    </row>
    <row r="1072" spans="1:104" x14ac:dyDescent="0.25">
      <c r="A1072">
        <v>1071</v>
      </c>
      <c r="B1072">
        <v>71</v>
      </c>
      <c r="C1072" s="24" t="s">
        <v>4032</v>
      </c>
      <c r="D1072" s="12">
        <v>5.4</v>
      </c>
      <c r="E1072" s="13">
        <f t="shared" si="182"/>
        <v>1.7270270270270269</v>
      </c>
      <c r="F1072" s="7">
        <v>3.126760563380282</v>
      </c>
      <c r="G1072" s="7">
        <f t="shared" si="178"/>
        <v>3.6729729729729734</v>
      </c>
      <c r="H1072" s="15">
        <f t="shared" si="179"/>
        <v>7.1270270270270277</v>
      </c>
      <c r="I1072" s="11">
        <f>IFERROR(F1072/SQRT(F1072^2+U1072), "X")</f>
        <v>8.6035945846518913E-2</v>
      </c>
      <c r="J1072" s="32">
        <f>IFERROR(SQRT((1-I1072^2)/U1072), "X")</f>
        <v>2.751600069866145E-2</v>
      </c>
      <c r="K1072" s="32">
        <f t="shared" si="180"/>
        <v>36.342490718451181</v>
      </c>
      <c r="L1072" s="8">
        <v>1</v>
      </c>
      <c r="M1072" s="9">
        <v>0</v>
      </c>
      <c r="N1072" s="8">
        <v>0</v>
      </c>
      <c r="O1072" s="9">
        <v>0</v>
      </c>
      <c r="P1072" s="9">
        <v>0</v>
      </c>
      <c r="Q1072" s="9">
        <v>0</v>
      </c>
      <c r="R1072" s="9">
        <v>1</v>
      </c>
      <c r="S1072" s="8">
        <v>1319</v>
      </c>
      <c r="T1072" s="9">
        <v>7</v>
      </c>
      <c r="U1072" s="9">
        <f t="shared" si="181"/>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0.29799999999999999</v>
      </c>
      <c r="CQ1072">
        <v>15</v>
      </c>
      <c r="CR1072">
        <v>1</v>
      </c>
      <c r="CS1072">
        <v>0</v>
      </c>
      <c r="CT1072">
        <v>40</v>
      </c>
      <c r="CZ1072" s="33" t="s">
        <v>85</v>
      </c>
    </row>
    <row r="1073" spans="1:104" x14ac:dyDescent="0.25">
      <c r="A1073">
        <v>1072</v>
      </c>
      <c r="B1073">
        <v>71</v>
      </c>
      <c r="C1073" s="24" t="s">
        <v>4032</v>
      </c>
      <c r="D1073" s="12">
        <v>8</v>
      </c>
      <c r="E1073" s="13">
        <f t="shared" si="182"/>
        <v>1.0849673202614381</v>
      </c>
      <c r="F1073" s="7">
        <v>7.3734939759036138</v>
      </c>
      <c r="G1073" s="7">
        <f t="shared" si="178"/>
        <v>6.9150326797385624</v>
      </c>
      <c r="H1073" s="15">
        <f t="shared" si="179"/>
        <v>9.0849673202614376</v>
      </c>
      <c r="I1073" s="11">
        <f>IFERROR(F1073/SQRT(F1073^2+U1073), "X")</f>
        <v>0.19954847078113283</v>
      </c>
      <c r="J1073" s="32">
        <f>IFERROR(SQRT((1-I1073^2)/U1073), "X")</f>
        <v>2.706294620070919E-2</v>
      </c>
      <c r="K1073" s="32">
        <f t="shared" si="180"/>
        <v>36.950891916335216</v>
      </c>
      <c r="L1073" s="8">
        <v>1</v>
      </c>
      <c r="M1073" s="9">
        <v>0</v>
      </c>
      <c r="N1073" s="8">
        <v>0</v>
      </c>
      <c r="O1073" s="9">
        <v>0</v>
      </c>
      <c r="P1073" s="9">
        <v>0</v>
      </c>
      <c r="Q1073" s="9">
        <v>0</v>
      </c>
      <c r="R1073" s="9">
        <v>1</v>
      </c>
      <c r="S1073" s="8">
        <v>1319</v>
      </c>
      <c r="T1073" s="9">
        <v>7</v>
      </c>
      <c r="U1073" s="9">
        <f t="shared" si="181"/>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0.29799999999999999</v>
      </c>
      <c r="CQ1073">
        <v>15</v>
      </c>
      <c r="CR1073">
        <v>1</v>
      </c>
      <c r="CS1073">
        <v>0</v>
      </c>
      <c r="CT1073">
        <v>40</v>
      </c>
      <c r="CZ1073" s="33" t="s">
        <v>85</v>
      </c>
    </row>
    <row r="1074" spans="1:104" x14ac:dyDescent="0.25">
      <c r="A1074">
        <v>1073</v>
      </c>
      <c r="B1074">
        <v>71</v>
      </c>
      <c r="C1074" s="24" t="s">
        <v>4032</v>
      </c>
      <c r="D1074" s="12">
        <v>16.5</v>
      </c>
      <c r="E1074" s="13">
        <f t="shared" si="182"/>
        <v>1.4134078212290504</v>
      </c>
      <c r="F1074" s="7">
        <v>11.67391304347826</v>
      </c>
      <c r="G1074" s="7">
        <f t="shared" si="178"/>
        <v>15.08659217877095</v>
      </c>
      <c r="H1074" s="15">
        <f t="shared" si="179"/>
        <v>17.91340782122905</v>
      </c>
      <c r="I1074" s="11">
        <f>IFERROR(F1074/SQRT(F1074^2+U1074), "X")</f>
        <v>0.30685989834615268</v>
      </c>
      <c r="J1074" s="32">
        <f>IFERROR(SQRT((1-I1074^2)/U1074), "X")</f>
        <v>2.6285950323879002E-2</v>
      </c>
      <c r="K1074" s="32">
        <f t="shared" si="180"/>
        <v>38.043136644428941</v>
      </c>
      <c r="L1074" s="8">
        <v>1</v>
      </c>
      <c r="M1074" s="9">
        <v>0</v>
      </c>
      <c r="N1074" s="8">
        <v>0</v>
      </c>
      <c r="O1074" s="9">
        <v>0</v>
      </c>
      <c r="P1074" s="9">
        <v>0</v>
      </c>
      <c r="Q1074" s="9">
        <v>0</v>
      </c>
      <c r="R1074" s="9">
        <v>1</v>
      </c>
      <c r="S1074" s="8">
        <v>1319</v>
      </c>
      <c r="T1074" s="9">
        <v>7</v>
      </c>
      <c r="U1074" s="9">
        <f t="shared" si="181"/>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0.29799999999999999</v>
      </c>
      <c r="CQ1074">
        <v>15</v>
      </c>
      <c r="CR1074">
        <v>1</v>
      </c>
      <c r="CS1074">
        <v>0</v>
      </c>
      <c r="CT1074">
        <v>40</v>
      </c>
      <c r="CZ1074" s="33" t="s">
        <v>85</v>
      </c>
    </row>
    <row r="1075" spans="1:104" x14ac:dyDescent="0.25">
      <c r="A1075">
        <v>1074</v>
      </c>
      <c r="B1075">
        <v>71</v>
      </c>
      <c r="C1075" s="24" t="s">
        <v>4032</v>
      </c>
      <c r="D1075" s="12">
        <v>17.8</v>
      </c>
      <c r="E1075" s="13">
        <f t="shared" si="182"/>
        <v>1.2201612903225805</v>
      </c>
      <c r="F1075" s="7">
        <v>14.58823529411765</v>
      </c>
      <c r="G1075" s="7">
        <f t="shared" si="178"/>
        <v>16.579838709677421</v>
      </c>
      <c r="H1075" s="15">
        <f t="shared" si="179"/>
        <v>19.02016129032258</v>
      </c>
      <c r="I1075" s="11">
        <f>IFERROR(F1075/SQRT(F1075^2+U1075), "X")</f>
        <v>0.37371145323918131</v>
      </c>
      <c r="J1075" s="32">
        <f>IFERROR(SQRT((1-I1075^2)/U1075), "X")</f>
        <v>2.5617317359137425E-2</v>
      </c>
      <c r="K1075" s="32">
        <f t="shared" si="180"/>
        <v>39.03609366978899</v>
      </c>
      <c r="L1075" s="8">
        <v>1</v>
      </c>
      <c r="M1075" s="9">
        <v>0</v>
      </c>
      <c r="N1075" s="8">
        <v>0</v>
      </c>
      <c r="O1075" s="9">
        <v>0</v>
      </c>
      <c r="P1075" s="9">
        <v>0</v>
      </c>
      <c r="Q1075" s="9">
        <v>0</v>
      </c>
      <c r="R1075" s="9">
        <v>1</v>
      </c>
      <c r="S1075" s="8">
        <v>1319</v>
      </c>
      <c r="T1075" s="9">
        <v>7</v>
      </c>
      <c r="U1075" s="9">
        <f t="shared" si="181"/>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0.29799999999999999</v>
      </c>
      <c r="CQ1075">
        <v>15</v>
      </c>
      <c r="CR1075">
        <v>1</v>
      </c>
      <c r="CS1075">
        <v>0</v>
      </c>
      <c r="CT1075">
        <v>40</v>
      </c>
      <c r="CZ1075" s="33" t="s">
        <v>85</v>
      </c>
    </row>
    <row r="1076" spans="1:104" x14ac:dyDescent="0.25">
      <c r="A1076">
        <v>1075</v>
      </c>
      <c r="B1076">
        <v>71</v>
      </c>
      <c r="C1076" s="24" t="s">
        <v>4032</v>
      </c>
      <c r="D1076" s="12">
        <v>1.4</v>
      </c>
      <c r="E1076" s="13">
        <f t="shared" si="182"/>
        <v>1.8307692307692307</v>
      </c>
      <c r="F1076" s="7">
        <v>0.76470588235294112</v>
      </c>
      <c r="G1076" s="7">
        <f t="shared" si="178"/>
        <v>-0.43076923076923079</v>
      </c>
      <c r="H1076" s="15">
        <f t="shared" si="179"/>
        <v>3.2307692307692308</v>
      </c>
      <c r="I1076" s="11">
        <f>IFERROR(F1076/SQRT(F1076^2+U1076), "X")</f>
        <v>2.1555256442034192E-2</v>
      </c>
      <c r="J1076" s="32">
        <f>IFERROR(SQRT((1-I1076^2)/U1076), "X")</f>
        <v>2.8187643039583175E-2</v>
      </c>
      <c r="K1076" s="32">
        <f t="shared" si="180"/>
        <v>35.47653837519249</v>
      </c>
      <c r="L1076" s="8">
        <v>1</v>
      </c>
      <c r="M1076" s="9">
        <v>0</v>
      </c>
      <c r="N1076" s="8">
        <v>0</v>
      </c>
      <c r="O1076" s="9">
        <v>0</v>
      </c>
      <c r="P1076" s="9">
        <v>0</v>
      </c>
      <c r="Q1076" s="9">
        <v>0</v>
      </c>
      <c r="R1076" s="9">
        <v>1</v>
      </c>
      <c r="S1076" s="8">
        <v>1284</v>
      </c>
      <c r="T1076" s="9">
        <v>25</v>
      </c>
      <c r="U1076" s="9">
        <f t="shared" si="181"/>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0.29799999999999999</v>
      </c>
      <c r="CQ1076">
        <v>15</v>
      </c>
      <c r="CR1076">
        <v>1</v>
      </c>
      <c r="CS1076">
        <v>0</v>
      </c>
      <c r="CT1076">
        <v>40</v>
      </c>
      <c r="CZ1076" s="33" t="s">
        <v>85</v>
      </c>
    </row>
    <row r="1077" spans="1:104" x14ac:dyDescent="0.25">
      <c r="A1077">
        <v>1076</v>
      </c>
      <c r="B1077">
        <v>71</v>
      </c>
      <c r="C1077" s="24" t="s">
        <v>4032</v>
      </c>
      <c r="D1077" s="12">
        <v>4.9000000000000004</v>
      </c>
      <c r="E1077" s="13">
        <f t="shared" si="182"/>
        <v>2.0801886792452828</v>
      </c>
      <c r="F1077" s="7">
        <v>2.3555555555555561</v>
      </c>
      <c r="G1077" s="7">
        <f t="shared" si="178"/>
        <v>2.8198113207547175</v>
      </c>
      <c r="H1077" s="15">
        <f t="shared" si="179"/>
        <v>6.9801886792452832</v>
      </c>
      <c r="I1077" s="11">
        <f>IFERROR(F1077/SQRT(F1077^2+U1077), "X")</f>
        <v>6.6267008989482942E-2</v>
      </c>
      <c r="J1077" s="32">
        <f>IFERROR(SQRT((1-I1077^2)/U1077), "X")</f>
        <v>2.8132220797421999E-2</v>
      </c>
      <c r="K1077" s="32">
        <f t="shared" si="180"/>
        <v>35.5464293843321</v>
      </c>
      <c r="L1077" s="8">
        <v>1</v>
      </c>
      <c r="M1077" s="9">
        <v>0</v>
      </c>
      <c r="N1077" s="8">
        <v>0</v>
      </c>
      <c r="O1077" s="9">
        <v>0</v>
      </c>
      <c r="P1077" s="9">
        <v>0</v>
      </c>
      <c r="Q1077" s="9">
        <v>0</v>
      </c>
      <c r="R1077" s="9">
        <v>1</v>
      </c>
      <c r="S1077" s="8">
        <v>1284</v>
      </c>
      <c r="T1077" s="9">
        <v>25</v>
      </c>
      <c r="U1077" s="9">
        <f t="shared" si="181"/>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0.29799999999999999</v>
      </c>
      <c r="CQ1077">
        <v>15</v>
      </c>
      <c r="CR1077">
        <v>1</v>
      </c>
      <c r="CS1077">
        <v>0</v>
      </c>
      <c r="CT1077">
        <v>40</v>
      </c>
      <c r="CZ1077" s="33" t="s">
        <v>85</v>
      </c>
    </row>
    <row r="1078" spans="1:104" x14ac:dyDescent="0.25">
      <c r="A1078">
        <v>1077</v>
      </c>
      <c r="B1078">
        <v>71</v>
      </c>
      <c r="C1078" s="24" t="s">
        <v>4032</v>
      </c>
      <c r="D1078" s="12">
        <v>3.8</v>
      </c>
      <c r="E1078" s="13">
        <f t="shared" si="182"/>
        <v>1.5777215189873417</v>
      </c>
      <c r="F1078" s="7">
        <v>2.4085365853658538</v>
      </c>
      <c r="G1078" s="7">
        <f t="shared" si="178"/>
        <v>2.2222784810126583</v>
      </c>
      <c r="H1078" s="15">
        <f t="shared" si="179"/>
        <v>5.3777215189873413</v>
      </c>
      <c r="I1078" s="11">
        <f>IFERROR(F1078/SQRT(F1078^2+U1078), "X")</f>
        <v>6.7750716413701506E-2</v>
      </c>
      <c r="J1078" s="32">
        <f>IFERROR(SQRT((1-I1078^2)/U1078), "X")</f>
        <v>2.8129411371764671E-2</v>
      </c>
      <c r="K1078" s="32">
        <f t="shared" si="180"/>
        <v>35.549979584847101</v>
      </c>
      <c r="L1078" s="8">
        <v>1</v>
      </c>
      <c r="M1078" s="9">
        <v>0</v>
      </c>
      <c r="N1078" s="8">
        <v>0</v>
      </c>
      <c r="O1078" s="9">
        <v>0</v>
      </c>
      <c r="P1078" s="9">
        <v>0</v>
      </c>
      <c r="Q1078" s="9">
        <v>0</v>
      </c>
      <c r="R1078" s="9">
        <v>1</v>
      </c>
      <c r="S1078" s="8">
        <v>1284</v>
      </c>
      <c r="T1078" s="9">
        <v>25</v>
      </c>
      <c r="U1078" s="9">
        <f t="shared" si="181"/>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0.29799999999999999</v>
      </c>
      <c r="CQ1078">
        <v>15</v>
      </c>
      <c r="CR1078">
        <v>1</v>
      </c>
      <c r="CS1078">
        <v>0</v>
      </c>
      <c r="CT1078">
        <v>40</v>
      </c>
      <c r="CZ1078" s="33" t="s">
        <v>85</v>
      </c>
    </row>
    <row r="1079" spans="1:104" x14ac:dyDescent="0.25">
      <c r="A1079">
        <v>1078</v>
      </c>
      <c r="B1079">
        <v>71</v>
      </c>
      <c r="C1079" s="24" t="s">
        <v>4032</v>
      </c>
      <c r="D1079" s="12">
        <v>22.9</v>
      </c>
      <c r="E1079" s="13">
        <f t="shared" si="182"/>
        <v>3.6321083172146991</v>
      </c>
      <c r="F1079" s="7">
        <v>6.3048780487804894</v>
      </c>
      <c r="G1079" s="7">
        <f t="shared" si="178"/>
        <v>19.267891682785301</v>
      </c>
      <c r="H1079" s="15">
        <f t="shared" si="179"/>
        <v>26.532108317214696</v>
      </c>
      <c r="I1079" s="11">
        <f>IFERROR(F1079/SQRT(F1079^2+U1079), "X")</f>
        <v>0.17501727719473617</v>
      </c>
      <c r="J1079" s="32">
        <f>IFERROR(SQRT((1-I1079^2)/U1079), "X")</f>
        <v>2.7759026556998769E-2</v>
      </c>
      <c r="K1079" s="32">
        <f t="shared" si="180"/>
        <v>36.024317997846872</v>
      </c>
      <c r="L1079" s="8">
        <v>1</v>
      </c>
      <c r="M1079" s="9">
        <v>0</v>
      </c>
      <c r="N1079" s="8">
        <v>0</v>
      </c>
      <c r="O1079" s="9">
        <v>0</v>
      </c>
      <c r="P1079" s="9">
        <v>0</v>
      </c>
      <c r="Q1079" s="9">
        <v>0</v>
      </c>
      <c r="R1079" s="9">
        <v>1</v>
      </c>
      <c r="S1079" s="8">
        <v>1284</v>
      </c>
      <c r="T1079" s="9">
        <v>25</v>
      </c>
      <c r="U1079" s="9">
        <f t="shared" si="181"/>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0.29799999999999999</v>
      </c>
      <c r="CQ1079">
        <v>15</v>
      </c>
      <c r="CR1079">
        <v>1</v>
      </c>
      <c r="CS1079">
        <v>0</v>
      </c>
      <c r="CT1079">
        <v>40</v>
      </c>
      <c r="CZ1079" s="33" t="s">
        <v>85</v>
      </c>
    </row>
    <row r="1080" spans="1:104" x14ac:dyDescent="0.25">
      <c r="A1080">
        <v>1079</v>
      </c>
      <c r="B1080">
        <v>71</v>
      </c>
      <c r="C1080" s="24" t="s">
        <v>4032</v>
      </c>
      <c r="D1080" s="12">
        <v>13.6</v>
      </c>
      <c r="E1080" s="13">
        <f t="shared" si="182"/>
        <v>2.349671361502347</v>
      </c>
      <c r="F1080" s="7">
        <v>5.7880434782608701</v>
      </c>
      <c r="G1080" s="7">
        <f t="shared" si="178"/>
        <v>11.250328638497653</v>
      </c>
      <c r="H1080" s="15">
        <f t="shared" si="179"/>
        <v>15.949671361502347</v>
      </c>
      <c r="I1080" s="11">
        <f>IFERROR(F1080/SQRT(F1080^2+U1080), "X")</f>
        <v>0.1610587544572547</v>
      </c>
      <c r="J1080" s="32">
        <f>IFERROR(SQRT((1-I1080^2)/U1080), "X")</f>
        <v>2.782611344613602E-2</v>
      </c>
      <c r="K1080" s="32">
        <f t="shared" si="180"/>
        <v>35.937465788592249</v>
      </c>
      <c r="L1080" s="8">
        <v>1</v>
      </c>
      <c r="M1080" s="9">
        <v>0</v>
      </c>
      <c r="N1080" s="8">
        <v>0</v>
      </c>
      <c r="O1080" s="9">
        <v>0</v>
      </c>
      <c r="P1080" s="9">
        <v>0</v>
      </c>
      <c r="Q1080" s="9">
        <v>0</v>
      </c>
      <c r="R1080" s="9">
        <v>1</v>
      </c>
      <c r="S1080" s="8">
        <v>1284</v>
      </c>
      <c r="T1080" s="9">
        <v>25</v>
      </c>
      <c r="U1080" s="9">
        <f t="shared" si="181"/>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0.29799999999999999</v>
      </c>
      <c r="CQ1080">
        <v>15</v>
      </c>
      <c r="CR1080">
        <v>1</v>
      </c>
      <c r="CS1080">
        <v>0</v>
      </c>
      <c r="CT1080">
        <v>40</v>
      </c>
      <c r="CZ1080" s="33" t="s">
        <v>85</v>
      </c>
    </row>
    <row r="1081" spans="1:104" x14ac:dyDescent="0.25">
      <c r="A1081">
        <v>1080</v>
      </c>
      <c r="B1081">
        <v>72</v>
      </c>
      <c r="C1081" s="24" t="s">
        <v>4042</v>
      </c>
      <c r="D1081" s="12">
        <v>5.87</v>
      </c>
      <c r="E1081" s="13">
        <v>0.09</v>
      </c>
      <c r="F1081" s="7">
        <f t="shared" ref="F1081:F1090" si="183">D1081/E1081</f>
        <v>65.222222222222229</v>
      </c>
      <c r="G1081" s="7">
        <f t="shared" si="178"/>
        <v>5.78</v>
      </c>
      <c r="H1081" s="15">
        <f t="shared" si="179"/>
        <v>5.96</v>
      </c>
      <c r="I1081" s="11">
        <f>IFERROR(F1081/SQRT(F1081^2+U1081), "X")</f>
        <v>0.50900618174403367</v>
      </c>
      <c r="J1081" s="32">
        <f>IFERROR(SQRT((1-I1081^2)/U1081), "X")</f>
        <v>7.8041833657517936E-3</v>
      </c>
      <c r="K1081" s="32">
        <f t="shared" si="180"/>
        <v>128.13640494256478</v>
      </c>
      <c r="L1081" s="8">
        <v>1</v>
      </c>
      <c r="M1081" s="9">
        <v>0</v>
      </c>
      <c r="N1081" s="8">
        <v>0</v>
      </c>
      <c r="O1081" s="9">
        <v>0</v>
      </c>
      <c r="P1081" s="9">
        <v>0</v>
      </c>
      <c r="Q1081" s="9">
        <v>1</v>
      </c>
      <c r="R1081" s="9">
        <v>0</v>
      </c>
      <c r="S1081" s="8">
        <v>12169</v>
      </c>
      <c r="T1081" s="9">
        <v>3</v>
      </c>
      <c r="U1081" s="9">
        <f t="shared" si="181"/>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26</v>
      </c>
      <c r="CZ1081" s="33" t="s">
        <v>85</v>
      </c>
    </row>
    <row r="1082" spans="1:104" x14ac:dyDescent="0.25">
      <c r="A1082">
        <v>1081</v>
      </c>
      <c r="B1082">
        <v>72</v>
      </c>
      <c r="C1082" s="24" t="s">
        <v>4042</v>
      </c>
      <c r="D1082" s="12">
        <v>7.51</v>
      </c>
      <c r="E1082" s="13">
        <v>0.22</v>
      </c>
      <c r="F1082" s="7">
        <f t="shared" si="183"/>
        <v>34.136363636363633</v>
      </c>
      <c r="G1082" s="7">
        <f t="shared" si="178"/>
        <v>7.29</v>
      </c>
      <c r="H1082" s="15">
        <f t="shared" si="179"/>
        <v>7.7299999999999995</v>
      </c>
      <c r="I1082" s="11">
        <f>IFERROR(F1082/SQRT(F1082^2+U1082), "X")</f>
        <v>0.30006246354127525</v>
      </c>
      <c r="J1082" s="32">
        <f>IFERROR(SQRT((1-I1082^2)/U1082), "X")</f>
        <v>8.7901121143915528E-3</v>
      </c>
      <c r="K1082" s="32">
        <f t="shared" si="180"/>
        <v>113.7641917402574</v>
      </c>
      <c r="L1082" s="8">
        <v>1</v>
      </c>
      <c r="M1082" s="9">
        <v>0</v>
      </c>
      <c r="N1082" s="8">
        <v>0</v>
      </c>
      <c r="O1082" s="9">
        <v>0</v>
      </c>
      <c r="P1082" s="9">
        <v>0</v>
      </c>
      <c r="Q1082" s="9">
        <v>1</v>
      </c>
      <c r="R1082" s="9">
        <v>0</v>
      </c>
      <c r="S1082" s="8">
        <v>11781</v>
      </c>
      <c r="T1082" s="9">
        <v>3</v>
      </c>
      <c r="U1082" s="9">
        <f t="shared" si="181"/>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26</v>
      </c>
      <c r="CZ1082" s="33" t="s">
        <v>85</v>
      </c>
    </row>
    <row r="1083" spans="1:104" x14ac:dyDescent="0.25">
      <c r="A1083">
        <v>1082</v>
      </c>
      <c r="B1083">
        <v>72</v>
      </c>
      <c r="C1083" s="24" t="s">
        <v>4042</v>
      </c>
      <c r="D1083" s="12">
        <v>5.68</v>
      </c>
      <c r="E1083" s="13">
        <v>0.1</v>
      </c>
      <c r="F1083" s="7">
        <f t="shared" si="183"/>
        <v>56.8</v>
      </c>
      <c r="G1083" s="7">
        <f t="shared" si="178"/>
        <v>5.58</v>
      </c>
      <c r="H1083" s="15">
        <f t="shared" si="179"/>
        <v>5.7799999999999994</v>
      </c>
      <c r="I1083" s="11">
        <f>IFERROR(F1083/SQRT(F1083^2+U1083), "X")</f>
        <v>0.46651124536232574</v>
      </c>
      <c r="J1083" s="32">
        <f>IFERROR(SQRT((1-I1083^2)/U1083), "X")</f>
        <v>8.2132261507451721E-3</v>
      </c>
      <c r="K1083" s="32">
        <f t="shared" si="180"/>
        <v>121.75483563292259</v>
      </c>
      <c r="L1083" s="8">
        <v>1</v>
      </c>
      <c r="M1083" s="9">
        <v>0</v>
      </c>
      <c r="N1083" s="8">
        <v>0</v>
      </c>
      <c r="O1083" s="9">
        <v>0</v>
      </c>
      <c r="P1083" s="9">
        <v>0</v>
      </c>
      <c r="Q1083" s="9">
        <v>1</v>
      </c>
      <c r="R1083" s="9">
        <v>0</v>
      </c>
      <c r="S1083" s="8">
        <v>11603</v>
      </c>
      <c r="T1083" s="9">
        <v>4</v>
      </c>
      <c r="U1083" s="9">
        <f t="shared" si="181"/>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26</v>
      </c>
      <c r="CZ1083" s="33" t="s">
        <v>85</v>
      </c>
    </row>
    <row r="1084" spans="1:104" x14ac:dyDescent="0.25">
      <c r="A1084">
        <v>1083</v>
      </c>
      <c r="B1084">
        <v>72</v>
      </c>
      <c r="C1084" s="24" t="s">
        <v>4042</v>
      </c>
      <c r="D1084" s="12">
        <v>7.37</v>
      </c>
      <c r="E1084" s="13">
        <v>0.23</v>
      </c>
      <c r="F1084" s="7">
        <f t="shared" si="183"/>
        <v>32.043478260869563</v>
      </c>
      <c r="G1084" s="7">
        <f t="shared" si="178"/>
        <v>7.14</v>
      </c>
      <c r="H1084" s="15">
        <f t="shared" si="179"/>
        <v>7.6000000000000005</v>
      </c>
      <c r="I1084" s="11">
        <f>IFERROR(F1084/SQRT(F1084^2+U1084), "X")</f>
        <v>0.28938800261361008</v>
      </c>
      <c r="J1084" s="32">
        <f>IFERROR(SQRT((1-I1084^2)/U1084), "X")</f>
        <v>9.0311045591764342E-3</v>
      </c>
      <c r="K1084" s="32">
        <f t="shared" si="180"/>
        <v>110.72842678849376</v>
      </c>
      <c r="L1084" s="8">
        <v>1</v>
      </c>
      <c r="M1084" s="9">
        <v>0</v>
      </c>
      <c r="N1084" s="8">
        <v>0</v>
      </c>
      <c r="O1084" s="9">
        <v>0</v>
      </c>
      <c r="P1084" s="9">
        <v>0</v>
      </c>
      <c r="Q1084" s="9">
        <v>1</v>
      </c>
      <c r="R1084" s="9">
        <v>0</v>
      </c>
      <c r="S1084" s="8">
        <v>11239</v>
      </c>
      <c r="T1084" s="9">
        <v>4</v>
      </c>
      <c r="U1084" s="9">
        <f t="shared" si="181"/>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26</v>
      </c>
      <c r="CZ1084" s="33" t="s">
        <v>85</v>
      </c>
    </row>
    <row r="1085" spans="1:104" x14ac:dyDescent="0.25">
      <c r="A1085">
        <v>1084</v>
      </c>
      <c r="B1085">
        <v>72</v>
      </c>
      <c r="C1085" s="24" t="s">
        <v>4042</v>
      </c>
      <c r="D1085" s="12">
        <v>4.84</v>
      </c>
      <c r="E1085" s="13">
        <v>0.19</v>
      </c>
      <c r="F1085" s="7">
        <f t="shared" si="183"/>
        <v>25.473684210526315</v>
      </c>
      <c r="G1085" s="7">
        <f t="shared" si="178"/>
        <v>4.6499999999999995</v>
      </c>
      <c r="H1085" s="15">
        <f t="shared" si="179"/>
        <v>5.03</v>
      </c>
      <c r="I1085" s="11">
        <f>IFERROR(F1085/SQRT(F1085^2+U1085), "X")</f>
        <v>0.22504423749718469</v>
      </c>
      <c r="J1085" s="32">
        <f>IFERROR(SQRT((1-I1085^2)/U1085), "X")</f>
        <v>8.834381224063036E-3</v>
      </c>
      <c r="K1085" s="32">
        <f t="shared" si="180"/>
        <v>113.19411904890472</v>
      </c>
      <c r="L1085" s="8">
        <v>1</v>
      </c>
      <c r="M1085" s="9">
        <v>0</v>
      </c>
      <c r="N1085" s="8">
        <v>0</v>
      </c>
      <c r="O1085" s="9">
        <v>0</v>
      </c>
      <c r="P1085" s="9">
        <v>0</v>
      </c>
      <c r="Q1085" s="9">
        <v>1</v>
      </c>
      <c r="R1085" s="9">
        <v>0</v>
      </c>
      <c r="S1085" s="8">
        <v>12169</v>
      </c>
      <c r="T1085" s="9">
        <v>4</v>
      </c>
      <c r="U1085" s="9">
        <f t="shared" si="181"/>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26</v>
      </c>
      <c r="CZ1085" s="33" t="s">
        <v>85</v>
      </c>
    </row>
    <row r="1086" spans="1:104" x14ac:dyDescent="0.25">
      <c r="A1086">
        <v>1085</v>
      </c>
      <c r="B1086">
        <v>72</v>
      </c>
      <c r="C1086" s="24" t="s">
        <v>4042</v>
      </c>
      <c r="D1086" s="12">
        <v>3.74</v>
      </c>
      <c r="E1086" s="13">
        <v>0.27</v>
      </c>
      <c r="F1086" s="7">
        <f t="shared" si="183"/>
        <v>13.851851851851851</v>
      </c>
      <c r="G1086" s="7">
        <f t="shared" si="178"/>
        <v>3.47</v>
      </c>
      <c r="H1086" s="15">
        <f t="shared" si="179"/>
        <v>4.01</v>
      </c>
      <c r="I1086" s="11">
        <f>IFERROR(F1086/SQRT(F1086^2+U1086), "X")</f>
        <v>0.12463035605517775</v>
      </c>
      <c r="J1086" s="32">
        <f>IFERROR(SQRT((1-I1086^2)/U1086), "X")</f>
        <v>8.9973786456946508E-3</v>
      </c>
      <c r="K1086" s="32">
        <f t="shared" si="180"/>
        <v>111.14348293861252</v>
      </c>
      <c r="L1086" s="8">
        <v>1</v>
      </c>
      <c r="M1086" s="9">
        <v>0</v>
      </c>
      <c r="N1086" s="8">
        <v>0</v>
      </c>
      <c r="O1086" s="9">
        <v>0</v>
      </c>
      <c r="P1086" s="9">
        <v>0</v>
      </c>
      <c r="Q1086" s="9">
        <v>1</v>
      </c>
      <c r="R1086" s="9">
        <v>0</v>
      </c>
      <c r="S1086" s="8">
        <v>12169</v>
      </c>
      <c r="T1086" s="9">
        <v>7</v>
      </c>
      <c r="U1086" s="9">
        <f t="shared" si="181"/>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26</v>
      </c>
      <c r="CZ1086" s="33" t="s">
        <v>85</v>
      </c>
    </row>
    <row r="1087" spans="1:104" x14ac:dyDescent="0.25">
      <c r="A1087">
        <v>1086</v>
      </c>
      <c r="B1087">
        <v>72</v>
      </c>
      <c r="C1087" s="24" t="s">
        <v>4042</v>
      </c>
      <c r="D1087" s="12">
        <v>3.95</v>
      </c>
      <c r="E1087" s="13">
        <v>0.21</v>
      </c>
      <c r="F1087" s="7">
        <f t="shared" si="183"/>
        <v>18.80952380952381</v>
      </c>
      <c r="G1087" s="7">
        <f t="shared" si="178"/>
        <v>3.74</v>
      </c>
      <c r="H1087" s="15">
        <f t="shared" si="179"/>
        <v>4.16</v>
      </c>
      <c r="I1087" s="11">
        <f>IFERROR(F1087/SQRT(F1087^2+U1087), "X")</f>
        <v>0.18609797544868056</v>
      </c>
      <c r="J1087" s="32">
        <f>IFERROR(SQRT((1-I1087^2)/U1087), "X")</f>
        <v>9.8938164162589663E-3</v>
      </c>
      <c r="K1087" s="32">
        <f t="shared" si="180"/>
        <v>101.07323179725205</v>
      </c>
      <c r="L1087" s="8">
        <v>1</v>
      </c>
      <c r="M1087" s="9">
        <v>0</v>
      </c>
      <c r="N1087" s="8">
        <v>0</v>
      </c>
      <c r="O1087" s="9">
        <v>0</v>
      </c>
      <c r="P1087" s="9">
        <v>0</v>
      </c>
      <c r="Q1087" s="9">
        <v>1</v>
      </c>
      <c r="R1087" s="9">
        <v>0</v>
      </c>
      <c r="S1087" s="8">
        <v>9867</v>
      </c>
      <c r="T1087" s="9">
        <v>4</v>
      </c>
      <c r="U1087" s="9">
        <f t="shared" si="181"/>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26</v>
      </c>
      <c r="CZ1087" s="33" t="s">
        <v>85</v>
      </c>
    </row>
    <row r="1088" spans="1:104" x14ac:dyDescent="0.25">
      <c r="A1088">
        <v>1087</v>
      </c>
      <c r="B1088">
        <v>72</v>
      </c>
      <c r="C1088" s="24" t="s">
        <v>4042</v>
      </c>
      <c r="D1088" s="12">
        <v>3.04</v>
      </c>
      <c r="E1088" s="13">
        <v>0.3</v>
      </c>
      <c r="F1088" s="7">
        <f t="shared" si="183"/>
        <v>10.133333333333335</v>
      </c>
      <c r="G1088" s="7">
        <f t="shared" si="178"/>
        <v>2.74</v>
      </c>
      <c r="H1088" s="15">
        <f t="shared" si="179"/>
        <v>3.34</v>
      </c>
      <c r="I1088" s="11">
        <f>IFERROR(F1088/SQRT(F1088^2+U1088), "X")</f>
        <v>0.1015280251398188</v>
      </c>
      <c r="J1088" s="32">
        <f>IFERROR(SQRT((1-I1088^2)/U1088), "X")</f>
        <v>1.0019213007218961E-2</v>
      </c>
      <c r="K1088" s="32">
        <f t="shared" si="180"/>
        <v>99.808238359588543</v>
      </c>
      <c r="L1088" s="8">
        <v>1</v>
      </c>
      <c r="M1088" s="9">
        <v>0</v>
      </c>
      <c r="N1088" s="8">
        <v>0</v>
      </c>
      <c r="O1088" s="9">
        <v>0</v>
      </c>
      <c r="P1088" s="9">
        <v>0</v>
      </c>
      <c r="Q1088" s="9">
        <v>1</v>
      </c>
      <c r="R1088" s="9">
        <v>0</v>
      </c>
      <c r="S1088" s="8">
        <v>9867</v>
      </c>
      <c r="T1088" s="9">
        <v>7</v>
      </c>
      <c r="U1088" s="9">
        <f t="shared" si="181"/>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26</v>
      </c>
      <c r="CZ1088" s="33" t="s">
        <v>85</v>
      </c>
    </row>
    <row r="1089" spans="1:104" x14ac:dyDescent="0.25">
      <c r="A1089">
        <v>1088</v>
      </c>
      <c r="B1089">
        <v>72</v>
      </c>
      <c r="C1089" s="24" t="s">
        <v>4042</v>
      </c>
      <c r="D1089" s="12">
        <v>6.26</v>
      </c>
      <c r="E1089" s="13">
        <v>0.44</v>
      </c>
      <c r="F1089" s="7">
        <f t="shared" si="183"/>
        <v>14.227272727272727</v>
      </c>
      <c r="G1089" s="7">
        <f t="shared" si="178"/>
        <v>5.8199999999999994</v>
      </c>
      <c r="H1089" s="15">
        <f t="shared" si="179"/>
        <v>6.7</v>
      </c>
      <c r="I1089" s="11">
        <f>IFERROR(F1089/SQRT(F1089^2+U1089), "X")</f>
        <v>0.28457873574040454</v>
      </c>
      <c r="J1089" s="32">
        <f>IFERROR(SQRT((1-I1089^2)/U1089), "X")</f>
        <v>2.0002339253319169E-2</v>
      </c>
      <c r="K1089" s="32">
        <f t="shared" si="180"/>
        <v>49.994152550635349</v>
      </c>
      <c r="L1089" s="8">
        <v>1</v>
      </c>
      <c r="M1089" s="9">
        <v>0</v>
      </c>
      <c r="N1089" s="8">
        <v>0</v>
      </c>
      <c r="O1089" s="9">
        <v>0</v>
      </c>
      <c r="P1089" s="9">
        <v>0</v>
      </c>
      <c r="Q1089" s="9">
        <v>1</v>
      </c>
      <c r="R1089" s="9">
        <v>0</v>
      </c>
      <c r="S1089" s="8">
        <v>2302</v>
      </c>
      <c r="T1089" s="9">
        <v>4</v>
      </c>
      <c r="U1089" s="9">
        <f t="shared" si="181"/>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26</v>
      </c>
      <c r="CZ1089" s="33" t="s">
        <v>85</v>
      </c>
    </row>
    <row r="1090" spans="1:104" x14ac:dyDescent="0.25">
      <c r="A1090">
        <v>1089</v>
      </c>
      <c r="B1090">
        <v>72</v>
      </c>
      <c r="C1090" s="24" t="s">
        <v>4042</v>
      </c>
      <c r="D1090" s="12">
        <v>6.24</v>
      </c>
      <c r="E1090" s="13">
        <v>0.73</v>
      </c>
      <c r="F1090" s="7">
        <f t="shared" si="183"/>
        <v>8.5479452054794525</v>
      </c>
      <c r="G1090" s="7">
        <f t="shared" ref="G1090:G1153" si="184">D1090-E1090</f>
        <v>5.51</v>
      </c>
      <c r="H1090" s="15">
        <f t="shared" ref="H1090:H1153" si="185">D1090+E1090</f>
        <v>6.9700000000000006</v>
      </c>
      <c r="I1090" s="11">
        <f>IFERROR(F1090/SQRT(F1090^2+U1090), "X")</f>
        <v>0.17569379367320767</v>
      </c>
      <c r="J1090" s="32">
        <f>IFERROR(SQRT((1-I1090^2)/U1090), "X")</f>
        <v>2.0553921375231026E-2</v>
      </c>
      <c r="K1090" s="32">
        <f t="shared" ref="K1090:K1153" si="186">IFERROR(1/J1090, "X")</f>
        <v>48.652516556041363</v>
      </c>
      <c r="L1090" s="8">
        <v>1</v>
      </c>
      <c r="M1090" s="9">
        <v>0</v>
      </c>
      <c r="N1090" s="8">
        <v>0</v>
      </c>
      <c r="O1090" s="9">
        <v>0</v>
      </c>
      <c r="P1090" s="9">
        <v>0</v>
      </c>
      <c r="Q1090" s="9">
        <v>1</v>
      </c>
      <c r="R1090" s="9">
        <v>0</v>
      </c>
      <c r="S1090" s="8">
        <v>2302</v>
      </c>
      <c r="T1090" s="9">
        <v>7</v>
      </c>
      <c r="U1090" s="9">
        <f t="shared" ref="U1090:U1153" si="187">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26</v>
      </c>
      <c r="CZ1090" s="33" t="s">
        <v>85</v>
      </c>
    </row>
    <row r="1091" spans="1:104" x14ac:dyDescent="0.25">
      <c r="A1091">
        <v>1090</v>
      </c>
      <c r="B1091">
        <v>73</v>
      </c>
      <c r="C1091" s="24" t="s">
        <v>4050</v>
      </c>
      <c r="D1091" s="12">
        <v>6.51</v>
      </c>
      <c r="E1091" s="13">
        <f t="shared" ref="E1091:E1102" si="188">D1091/F1091</f>
        <v>0.1207120341183015</v>
      </c>
      <c r="F1091" s="7">
        <v>53.93</v>
      </c>
      <c r="G1091" s="7">
        <f t="shared" si="184"/>
        <v>6.3892879658816986</v>
      </c>
      <c r="H1091" s="15">
        <f t="shared" si="185"/>
        <v>6.630712034118301</v>
      </c>
      <c r="I1091" s="11">
        <f>IFERROR(F1091/SQRT(F1091^2+U1091), "X")</f>
        <v>0.15010208877533671</v>
      </c>
      <c r="J1091" s="32">
        <f>IFERROR(SQRT((1-I1091^2)/U1091), "X")</f>
        <v>2.7832762613635583E-3</v>
      </c>
      <c r="K1091" s="32">
        <f t="shared" si="186"/>
        <v>359.28880430650776</v>
      </c>
      <c r="L1091" s="8">
        <v>0</v>
      </c>
      <c r="M1091" s="9">
        <v>1</v>
      </c>
      <c r="N1091" s="8">
        <v>0</v>
      </c>
      <c r="O1091" s="9">
        <v>0</v>
      </c>
      <c r="P1091" s="9">
        <v>0</v>
      </c>
      <c r="Q1091" s="9">
        <v>1</v>
      </c>
      <c r="R1091" s="9">
        <v>0</v>
      </c>
      <c r="S1091" s="8">
        <v>126199</v>
      </c>
      <c r="T1091" s="9">
        <v>18</v>
      </c>
      <c r="U1091" s="9">
        <f t="shared" si="187"/>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189">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43</v>
      </c>
      <c r="CZ1091" s="33" t="s">
        <v>85</v>
      </c>
    </row>
    <row r="1092" spans="1:104" x14ac:dyDescent="0.25">
      <c r="A1092">
        <v>1091</v>
      </c>
      <c r="B1092">
        <v>73</v>
      </c>
      <c r="C1092" s="24" t="s">
        <v>4050</v>
      </c>
      <c r="D1092" s="12">
        <v>5.52</v>
      </c>
      <c r="E1092" s="13">
        <f t="shared" si="188"/>
        <v>0.1047637122793699</v>
      </c>
      <c r="F1092" s="7">
        <v>52.69</v>
      </c>
      <c r="G1092" s="7">
        <f t="shared" si="184"/>
        <v>5.4152362877206297</v>
      </c>
      <c r="H1092" s="15">
        <f t="shared" si="185"/>
        <v>5.6247637122793694</v>
      </c>
      <c r="I1092" s="11">
        <f>IFERROR(F1092/SQRT(F1092^2+U1092), "X")</f>
        <v>0.14672598179695628</v>
      </c>
      <c r="J1092" s="32">
        <f>IFERROR(SQRT((1-I1092^2)/U1092), "X")</f>
        <v>2.7847026342181871E-3</v>
      </c>
      <c r="K1092" s="32">
        <f t="shared" si="186"/>
        <v>359.10477036653242</v>
      </c>
      <c r="L1092" s="8">
        <v>0</v>
      </c>
      <c r="M1092" s="9">
        <v>1</v>
      </c>
      <c r="N1092" s="8">
        <v>0</v>
      </c>
      <c r="O1092" s="9">
        <v>0</v>
      </c>
      <c r="P1092" s="9">
        <v>0</v>
      </c>
      <c r="Q1092" s="9">
        <v>1</v>
      </c>
      <c r="R1092" s="9">
        <v>0</v>
      </c>
      <c r="S1092" s="8">
        <v>126199</v>
      </c>
      <c r="T1092" s="9">
        <v>18</v>
      </c>
      <c r="U1092" s="9">
        <f t="shared" si="187"/>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189"/>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43</v>
      </c>
      <c r="CZ1092" s="33" t="s">
        <v>85</v>
      </c>
    </row>
    <row r="1093" spans="1:104" x14ac:dyDescent="0.25">
      <c r="A1093">
        <v>1092</v>
      </c>
      <c r="B1093">
        <v>73</v>
      </c>
      <c r="C1093" s="24" t="s">
        <v>4050</v>
      </c>
      <c r="D1093" s="12">
        <v>6.47</v>
      </c>
      <c r="E1093" s="13">
        <f t="shared" si="188"/>
        <v>0.11959334565619223</v>
      </c>
      <c r="F1093" s="7">
        <v>54.1</v>
      </c>
      <c r="G1093" s="7">
        <f t="shared" si="184"/>
        <v>6.3504066543438071</v>
      </c>
      <c r="H1093" s="15">
        <f t="shared" si="185"/>
        <v>6.5895933456561924</v>
      </c>
      <c r="I1093" s="11">
        <f>IFERROR(F1093/SQRT(F1093^2+U1093), "X")</f>
        <v>0.15056453589497909</v>
      </c>
      <c r="J1093" s="32">
        <f>IFERROR(SQRT((1-I1093^2)/U1093), "X")</f>
        <v>2.7830782975042344E-3</v>
      </c>
      <c r="K1093" s="32">
        <f t="shared" si="186"/>
        <v>359.31436097100266</v>
      </c>
      <c r="L1093" s="8">
        <v>0</v>
      </c>
      <c r="M1093" s="9">
        <v>1</v>
      </c>
      <c r="N1093" s="8">
        <v>0</v>
      </c>
      <c r="O1093" s="9">
        <v>0</v>
      </c>
      <c r="P1093" s="9">
        <v>0</v>
      </c>
      <c r="Q1093" s="9">
        <v>1</v>
      </c>
      <c r="R1093" s="9">
        <v>0</v>
      </c>
      <c r="S1093" s="8">
        <v>126199</v>
      </c>
      <c r="T1093" s="9">
        <v>18</v>
      </c>
      <c r="U1093" s="9">
        <f t="shared" si="187"/>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189"/>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43</v>
      </c>
      <c r="CZ1093" s="33" t="s">
        <v>85</v>
      </c>
    </row>
    <row r="1094" spans="1:104" x14ac:dyDescent="0.25">
      <c r="A1094">
        <v>1093</v>
      </c>
      <c r="B1094">
        <v>73</v>
      </c>
      <c r="C1094" s="24" t="s">
        <v>4050</v>
      </c>
      <c r="D1094" s="12">
        <v>5.53</v>
      </c>
      <c r="E1094" s="13">
        <f t="shared" si="188"/>
        <v>0.10533333333333333</v>
      </c>
      <c r="F1094" s="7">
        <v>52.5</v>
      </c>
      <c r="G1094" s="7">
        <f t="shared" si="184"/>
        <v>5.424666666666667</v>
      </c>
      <c r="H1094" s="15">
        <f t="shared" si="185"/>
        <v>5.6353333333333335</v>
      </c>
      <c r="I1094" s="11">
        <f>IFERROR(F1094/SQRT(F1094^2+U1094), "X")</f>
        <v>0.14620821867254594</v>
      </c>
      <c r="J1094" s="32">
        <f>IFERROR(SQRT((1-I1094^2)/U1094), "X")</f>
        <v>2.7849184509056366E-3</v>
      </c>
      <c r="K1094" s="32">
        <f t="shared" si="186"/>
        <v>359.07694161558186</v>
      </c>
      <c r="L1094" s="8">
        <v>0</v>
      </c>
      <c r="M1094" s="9">
        <v>1</v>
      </c>
      <c r="N1094" s="8">
        <v>0</v>
      </c>
      <c r="O1094" s="9">
        <v>0</v>
      </c>
      <c r="P1094" s="9">
        <v>0</v>
      </c>
      <c r="Q1094" s="9">
        <v>1</v>
      </c>
      <c r="R1094" s="9">
        <v>0</v>
      </c>
      <c r="S1094" s="8">
        <v>126199</v>
      </c>
      <c r="T1094" s="9">
        <v>18</v>
      </c>
      <c r="U1094" s="9">
        <f t="shared" si="187"/>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189"/>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43</v>
      </c>
      <c r="CZ1094" s="33" t="s">
        <v>85</v>
      </c>
    </row>
    <row r="1095" spans="1:104" x14ac:dyDescent="0.25">
      <c r="A1095">
        <v>1094</v>
      </c>
      <c r="B1095">
        <v>73</v>
      </c>
      <c r="C1095" s="24" t="s">
        <v>4050</v>
      </c>
      <c r="D1095" s="12">
        <v>6.47</v>
      </c>
      <c r="E1095" s="13">
        <f t="shared" si="188"/>
        <v>0.18683222639330058</v>
      </c>
      <c r="F1095" s="7">
        <v>34.630000000000003</v>
      </c>
      <c r="G1095" s="7">
        <f t="shared" si="184"/>
        <v>6.2831677736066993</v>
      </c>
      <c r="H1095" s="15">
        <f t="shared" si="185"/>
        <v>6.6568322263933002</v>
      </c>
      <c r="I1095" s="11">
        <f>IFERROR(F1095/SQRT(F1095^2+U1095), "X")</f>
        <v>0.13532895810771067</v>
      </c>
      <c r="J1095" s="32">
        <f>IFERROR(SQRT((1-I1095^2)/U1095), "X")</f>
        <v>3.9078532517386848E-3</v>
      </c>
      <c r="K1095" s="32">
        <f t="shared" si="186"/>
        <v>255.89497240078791</v>
      </c>
      <c r="L1095" s="8">
        <v>0</v>
      </c>
      <c r="M1095" s="9">
        <v>1</v>
      </c>
      <c r="N1095" s="8">
        <v>0</v>
      </c>
      <c r="O1095" s="9">
        <v>0</v>
      </c>
      <c r="P1095" s="9">
        <v>0</v>
      </c>
      <c r="Q1095" s="9">
        <v>1</v>
      </c>
      <c r="R1095" s="9">
        <v>0</v>
      </c>
      <c r="S1095" s="8">
        <v>64302</v>
      </c>
      <c r="T1095" s="9">
        <v>18</v>
      </c>
      <c r="U1095" s="9">
        <f t="shared" si="187"/>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189"/>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43</v>
      </c>
      <c r="CZ1095" s="33" t="s">
        <v>85</v>
      </c>
    </row>
    <row r="1096" spans="1:104" x14ac:dyDescent="0.25">
      <c r="A1096">
        <v>1095</v>
      </c>
      <c r="B1096">
        <v>73</v>
      </c>
      <c r="C1096" s="24" t="s">
        <v>4050</v>
      </c>
      <c r="D1096" s="12">
        <v>5.39</v>
      </c>
      <c r="E1096" s="13">
        <f t="shared" si="188"/>
        <v>0.16181326928850193</v>
      </c>
      <c r="F1096" s="7">
        <v>33.31</v>
      </c>
      <c r="G1096" s="7">
        <f t="shared" si="184"/>
        <v>5.2281867307114975</v>
      </c>
      <c r="H1096" s="15">
        <f t="shared" si="185"/>
        <v>5.5518132692885018</v>
      </c>
      <c r="I1096" s="11">
        <f>IFERROR(F1096/SQRT(F1096^2+U1096), "X")</f>
        <v>0.13025982064986313</v>
      </c>
      <c r="J1096" s="32">
        <f>IFERROR(SQRT((1-I1096^2)/U1096), "X")</f>
        <v>3.9105319918902167E-3</v>
      </c>
      <c r="K1096" s="32">
        <f t="shared" si="186"/>
        <v>255.71968266052579</v>
      </c>
      <c r="L1096" s="8">
        <v>0</v>
      </c>
      <c r="M1096" s="9">
        <v>1</v>
      </c>
      <c r="N1096" s="8">
        <v>0</v>
      </c>
      <c r="O1096" s="9">
        <v>0</v>
      </c>
      <c r="P1096" s="9">
        <v>0</v>
      </c>
      <c r="Q1096" s="9">
        <v>1</v>
      </c>
      <c r="R1096" s="9">
        <v>0</v>
      </c>
      <c r="S1096" s="8">
        <v>64302</v>
      </c>
      <c r="T1096" s="9">
        <v>18</v>
      </c>
      <c r="U1096" s="9">
        <f t="shared" si="187"/>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189"/>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43</v>
      </c>
      <c r="CZ1096" s="33" t="s">
        <v>85</v>
      </c>
    </row>
    <row r="1097" spans="1:104" x14ac:dyDescent="0.25">
      <c r="A1097">
        <v>1096</v>
      </c>
      <c r="B1097">
        <v>73</v>
      </c>
      <c r="C1097" s="24" t="s">
        <v>4050</v>
      </c>
      <c r="D1097" s="12">
        <v>6.51</v>
      </c>
      <c r="E1097" s="13">
        <f t="shared" si="188"/>
        <v>0.16303531179564237</v>
      </c>
      <c r="F1097" s="7">
        <v>39.93</v>
      </c>
      <c r="G1097" s="7">
        <f t="shared" si="184"/>
        <v>6.3469646882043573</v>
      </c>
      <c r="H1097" s="15">
        <f t="shared" si="185"/>
        <v>6.6730353117956422</v>
      </c>
      <c r="I1097" s="11">
        <f>IFERROR(F1097/SQRT(F1097^2+U1097), "X")</f>
        <v>0.15849181301720344</v>
      </c>
      <c r="J1097" s="32">
        <f>IFERROR(SQRT((1-I1097^2)/U1097), "X")</f>
        <v>3.9692414980516764E-3</v>
      </c>
      <c r="K1097" s="32">
        <f t="shared" si="186"/>
        <v>251.93730351021861</v>
      </c>
      <c r="L1097" s="8">
        <v>0</v>
      </c>
      <c r="M1097" s="9">
        <v>1</v>
      </c>
      <c r="N1097" s="8">
        <v>0</v>
      </c>
      <c r="O1097" s="9">
        <v>0</v>
      </c>
      <c r="P1097" s="9">
        <v>0</v>
      </c>
      <c r="Q1097" s="9">
        <v>1</v>
      </c>
      <c r="R1097" s="9">
        <v>0</v>
      </c>
      <c r="S1097" s="8">
        <v>61897</v>
      </c>
      <c r="T1097" s="9">
        <v>18</v>
      </c>
      <c r="U1097" s="9">
        <f t="shared" si="187"/>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189"/>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43</v>
      </c>
      <c r="CZ1097" s="33" t="s">
        <v>85</v>
      </c>
    </row>
    <row r="1098" spans="1:104" x14ac:dyDescent="0.25">
      <c r="A1098">
        <v>1097</v>
      </c>
      <c r="B1098">
        <v>73</v>
      </c>
      <c r="C1098" s="24" t="s">
        <v>4050</v>
      </c>
      <c r="D1098" s="12">
        <v>5.55</v>
      </c>
      <c r="E1098" s="13">
        <f t="shared" si="188"/>
        <v>0.1410060975609756</v>
      </c>
      <c r="F1098" s="7">
        <v>39.36</v>
      </c>
      <c r="G1098" s="7">
        <f t="shared" si="184"/>
        <v>5.4089939024390246</v>
      </c>
      <c r="H1098" s="15">
        <f t="shared" si="185"/>
        <v>5.6910060975609751</v>
      </c>
      <c r="I1098" s="11">
        <f>IFERROR(F1098/SQRT(F1098^2+U1098), "X")</f>
        <v>0.15628499635930793</v>
      </c>
      <c r="J1098" s="32">
        <f>IFERROR(SQRT((1-I1098^2)/U1098), "X")</f>
        <v>3.97065539530762E-3</v>
      </c>
      <c r="K1098" s="32">
        <f t="shared" si="186"/>
        <v>251.84759200754732</v>
      </c>
      <c r="L1098" s="8">
        <v>0</v>
      </c>
      <c r="M1098" s="9">
        <v>1</v>
      </c>
      <c r="N1098" s="8">
        <v>0</v>
      </c>
      <c r="O1098" s="9">
        <v>0</v>
      </c>
      <c r="P1098" s="9">
        <v>0</v>
      </c>
      <c r="Q1098" s="9">
        <v>1</v>
      </c>
      <c r="R1098" s="9">
        <v>0</v>
      </c>
      <c r="S1098" s="8">
        <v>61897</v>
      </c>
      <c r="T1098" s="9">
        <v>18</v>
      </c>
      <c r="U1098" s="9">
        <f t="shared" si="187"/>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189"/>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43</v>
      </c>
      <c r="CZ1098" s="33" t="s">
        <v>85</v>
      </c>
    </row>
    <row r="1099" spans="1:104" x14ac:dyDescent="0.25">
      <c r="A1099">
        <v>1098</v>
      </c>
      <c r="B1099">
        <v>73</v>
      </c>
      <c r="C1099" s="24" t="s">
        <v>4050</v>
      </c>
      <c r="D1099" s="12">
        <v>6.55</v>
      </c>
      <c r="E1099" s="13">
        <f t="shared" si="188"/>
        <v>0.14070891514500539</v>
      </c>
      <c r="F1099" s="7">
        <v>46.55</v>
      </c>
      <c r="G1099" s="7">
        <f t="shared" si="184"/>
        <v>6.4092910848549947</v>
      </c>
      <c r="H1099" s="15">
        <f t="shared" si="185"/>
        <v>6.690708915145005</v>
      </c>
      <c r="I1099" s="11">
        <f>IFERROR(F1099/SQRT(F1099^2+U1099), "X")</f>
        <v>0.16672821915906277</v>
      </c>
      <c r="J1099" s="32">
        <f>IFERROR(SQRT((1-I1099^2)/U1099), "X")</f>
        <v>3.581701807928309E-3</v>
      </c>
      <c r="K1099" s="32">
        <f t="shared" si="186"/>
        <v>279.1968884138933</v>
      </c>
      <c r="L1099" s="8">
        <v>0</v>
      </c>
      <c r="M1099" s="9">
        <v>1</v>
      </c>
      <c r="N1099" s="8">
        <v>0</v>
      </c>
      <c r="O1099" s="9">
        <v>0</v>
      </c>
      <c r="P1099" s="9">
        <v>0</v>
      </c>
      <c r="Q1099" s="9">
        <v>1</v>
      </c>
      <c r="R1099" s="9">
        <v>0</v>
      </c>
      <c r="S1099" s="8">
        <v>75803</v>
      </c>
      <c r="T1099" s="9">
        <v>18</v>
      </c>
      <c r="U1099" s="9">
        <f t="shared" si="187"/>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189"/>
        <v>0.65700000000000003</v>
      </c>
      <c r="AN1099" s="42">
        <v>0.25</v>
      </c>
      <c r="AO1099" s="41" t="s">
        <v>98</v>
      </c>
      <c r="AP1099" s="17" t="s">
        <v>98</v>
      </c>
      <c r="AQ1099" s="32">
        <v>0.50949999999999995</v>
      </c>
      <c r="AR1099" s="39">
        <f t="shared" ref="AR1099:AR1116" si="190">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43</v>
      </c>
      <c r="CZ1099" s="33" t="s">
        <v>85</v>
      </c>
    </row>
    <row r="1100" spans="1:104" x14ac:dyDescent="0.25">
      <c r="A1100">
        <v>1099</v>
      </c>
      <c r="B1100">
        <v>73</v>
      </c>
      <c r="C1100" s="24" t="s">
        <v>4050</v>
      </c>
      <c r="D1100" s="12">
        <v>5.61</v>
      </c>
      <c r="E1100" s="13">
        <f t="shared" si="188"/>
        <v>0.12384105960264902</v>
      </c>
      <c r="F1100" s="7">
        <v>45.3</v>
      </c>
      <c r="G1100" s="7">
        <f t="shared" si="184"/>
        <v>5.4861589403973516</v>
      </c>
      <c r="H1100" s="15">
        <f t="shared" si="185"/>
        <v>5.733841059602649</v>
      </c>
      <c r="I1100" s="11">
        <f>IFERROR(F1100/SQRT(F1100^2+U1100), "X")</f>
        <v>0.16237071243156162</v>
      </c>
      <c r="J1100" s="32">
        <f>IFERROR(SQRT((1-I1100^2)/U1100), "X")</f>
        <v>3.5843424377828173E-3</v>
      </c>
      <c r="K1100" s="32">
        <f t="shared" si="186"/>
        <v>278.99120057808273</v>
      </c>
      <c r="L1100" s="8">
        <v>0</v>
      </c>
      <c r="M1100" s="9">
        <v>1</v>
      </c>
      <c r="N1100" s="8">
        <v>0</v>
      </c>
      <c r="O1100" s="9">
        <v>0</v>
      </c>
      <c r="P1100" s="9">
        <v>0</v>
      </c>
      <c r="Q1100" s="9">
        <v>1</v>
      </c>
      <c r="R1100" s="9">
        <v>0</v>
      </c>
      <c r="S1100" s="8">
        <v>75803</v>
      </c>
      <c r="T1100" s="9">
        <v>18</v>
      </c>
      <c r="U1100" s="9">
        <f t="shared" si="187"/>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189"/>
        <v>0.65700000000000003</v>
      </c>
      <c r="AN1100" s="42">
        <v>0.25</v>
      </c>
      <c r="AO1100" s="41" t="s">
        <v>98</v>
      </c>
      <c r="AP1100" s="17" t="s">
        <v>98</v>
      </c>
      <c r="AQ1100" s="32">
        <v>0.50949999999999995</v>
      </c>
      <c r="AR1100" s="39">
        <f t="shared" si="190"/>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43</v>
      </c>
      <c r="CZ1100" s="33" t="s">
        <v>85</v>
      </c>
    </row>
    <row r="1101" spans="1:104" x14ac:dyDescent="0.25">
      <c r="A1101">
        <v>1100</v>
      </c>
      <c r="B1101">
        <v>73</v>
      </c>
      <c r="C1101" s="24" t="s">
        <v>4050</v>
      </c>
      <c r="D1101" s="12">
        <v>6.24</v>
      </c>
      <c r="E1101" s="13">
        <f t="shared" si="188"/>
        <v>0.19734345351043645</v>
      </c>
      <c r="F1101" s="7">
        <v>31.62</v>
      </c>
      <c r="G1101" s="7">
        <f t="shared" si="184"/>
        <v>6.0426565464895639</v>
      </c>
      <c r="H1101" s="15">
        <f t="shared" si="185"/>
        <v>6.4373434535104366</v>
      </c>
      <c r="I1101" s="11">
        <f>IFERROR(F1101/SQRT(F1101^2+U1101), "X")</f>
        <v>0.13950129431494229</v>
      </c>
      <c r="J1101" s="32">
        <f>IFERROR(SQRT((1-I1101^2)/U1101), "X")</f>
        <v>4.4118056393087383E-3</v>
      </c>
      <c r="K1101" s="32">
        <f t="shared" si="186"/>
        <v>226.66456361769477</v>
      </c>
      <c r="L1101" s="8">
        <v>0</v>
      </c>
      <c r="M1101" s="9">
        <v>1</v>
      </c>
      <c r="N1101" s="8">
        <v>0</v>
      </c>
      <c r="O1101" s="9">
        <v>0</v>
      </c>
      <c r="P1101" s="9">
        <v>0</v>
      </c>
      <c r="Q1101" s="9">
        <v>1</v>
      </c>
      <c r="R1101" s="9">
        <v>0</v>
      </c>
      <c r="S1101" s="8">
        <v>50396</v>
      </c>
      <c r="T1101" s="9">
        <v>18</v>
      </c>
      <c r="U1101" s="9">
        <f t="shared" si="187"/>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189"/>
        <v>0.65700000000000003</v>
      </c>
      <c r="AN1101" s="42">
        <v>0.25</v>
      </c>
      <c r="AO1101" s="41" t="s">
        <v>98</v>
      </c>
      <c r="AP1101" s="17" t="s">
        <v>98</v>
      </c>
      <c r="AQ1101" s="32">
        <v>0.50949999999999995</v>
      </c>
      <c r="AR1101" s="39">
        <f t="shared" si="190"/>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43</v>
      </c>
      <c r="CZ1101" s="33" t="s">
        <v>85</v>
      </c>
    </row>
    <row r="1102" spans="1:104" x14ac:dyDescent="0.25">
      <c r="A1102">
        <v>1101</v>
      </c>
      <c r="B1102">
        <v>73</v>
      </c>
      <c r="C1102" s="24" t="s">
        <v>4050</v>
      </c>
      <c r="D1102" s="12">
        <v>5.21</v>
      </c>
      <c r="E1102" s="13">
        <f t="shared" si="188"/>
        <v>0.1722883597883598</v>
      </c>
      <c r="F1102" s="7">
        <v>30.24</v>
      </c>
      <c r="G1102" s="7">
        <f t="shared" si="184"/>
        <v>5.03771164021164</v>
      </c>
      <c r="H1102" s="15">
        <f t="shared" si="185"/>
        <v>5.38228835978836</v>
      </c>
      <c r="I1102" s="11">
        <f>IFERROR(F1102/SQRT(F1102^2+U1102), "X")</f>
        <v>0.13352397916259445</v>
      </c>
      <c r="J1102" s="32">
        <f>IFERROR(SQRT((1-I1102^2)/U1102), "X")</f>
        <v>4.4154755014085469E-3</v>
      </c>
      <c r="K1102" s="32">
        <f t="shared" si="186"/>
        <v>226.4761744643352</v>
      </c>
      <c r="L1102" s="8">
        <v>0</v>
      </c>
      <c r="M1102" s="9">
        <v>1</v>
      </c>
      <c r="N1102" s="8">
        <v>0</v>
      </c>
      <c r="O1102" s="9">
        <v>0</v>
      </c>
      <c r="P1102" s="9">
        <v>0</v>
      </c>
      <c r="Q1102" s="9">
        <v>1</v>
      </c>
      <c r="R1102" s="9">
        <v>0</v>
      </c>
      <c r="S1102" s="8">
        <v>50396</v>
      </c>
      <c r="T1102" s="9">
        <v>18</v>
      </c>
      <c r="U1102" s="9">
        <f t="shared" si="187"/>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189"/>
        <v>0.65700000000000003</v>
      </c>
      <c r="AN1102" s="42">
        <v>0.25</v>
      </c>
      <c r="AO1102" s="41" t="s">
        <v>98</v>
      </c>
      <c r="AP1102" s="17" t="s">
        <v>98</v>
      </c>
      <c r="AQ1102" s="32">
        <v>0.50949999999999995</v>
      </c>
      <c r="AR1102" s="39">
        <f t="shared" si="190"/>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43</v>
      </c>
      <c r="CZ1102" s="33" t="s">
        <v>85</v>
      </c>
    </row>
    <row r="1103" spans="1:104" x14ac:dyDescent="0.25">
      <c r="A1103">
        <v>1102</v>
      </c>
      <c r="B1103">
        <v>74</v>
      </c>
      <c r="C1103" s="24" t="s">
        <v>4059</v>
      </c>
      <c r="D1103" s="12">
        <v>7.2</v>
      </c>
      <c r="E1103" s="13">
        <v>0.6</v>
      </c>
      <c r="F1103" s="7">
        <f t="shared" ref="F1103:F1134" si="191">D1103/E1103</f>
        <v>12</v>
      </c>
      <c r="G1103" s="7">
        <f t="shared" si="184"/>
        <v>6.6000000000000005</v>
      </c>
      <c r="H1103" s="15">
        <f t="shared" si="185"/>
        <v>7.8</v>
      </c>
      <c r="I1103" s="11">
        <f>IFERROR(F1103/SQRT(F1103^2+U1103), "X")</f>
        <v>0.20433118274318615</v>
      </c>
      <c r="J1103" s="32">
        <f>IFERROR(SQRT((1-I1103^2)/U1103), "X")</f>
        <v>1.7027598561932179E-2</v>
      </c>
      <c r="K1103" s="32">
        <f t="shared" si="186"/>
        <v>58.728187440104094</v>
      </c>
      <c r="L1103" s="8">
        <v>1</v>
      </c>
      <c r="M1103" s="9">
        <v>0</v>
      </c>
      <c r="N1103" s="8">
        <v>0</v>
      </c>
      <c r="O1103" s="9">
        <v>1</v>
      </c>
      <c r="P1103" s="9">
        <v>0</v>
      </c>
      <c r="Q1103" s="9">
        <v>0</v>
      </c>
      <c r="R1103" s="9">
        <v>0</v>
      </c>
      <c r="S1103" s="8">
        <v>3316</v>
      </c>
      <c r="T1103" s="9">
        <v>10</v>
      </c>
      <c r="U1103" s="9">
        <f t="shared" si="187"/>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190"/>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37</v>
      </c>
      <c r="CZ1103" s="33" t="s">
        <v>85</v>
      </c>
    </row>
    <row r="1104" spans="1:104" x14ac:dyDescent="0.25">
      <c r="A1104">
        <v>1103</v>
      </c>
      <c r="B1104">
        <v>74</v>
      </c>
      <c r="C1104" s="24" t="s">
        <v>4059</v>
      </c>
      <c r="D1104" s="12">
        <v>9.1</v>
      </c>
      <c r="E1104" s="13">
        <v>2.2999999999999998</v>
      </c>
      <c r="F1104" s="7">
        <f t="shared" si="191"/>
        <v>3.956521739130435</v>
      </c>
      <c r="G1104" s="7">
        <f t="shared" si="184"/>
        <v>6.8</v>
      </c>
      <c r="H1104" s="15">
        <f t="shared" si="185"/>
        <v>11.399999999999999</v>
      </c>
      <c r="I1104" s="11">
        <f>IFERROR(F1104/SQRT(F1104^2+U1104), "X")</f>
        <v>6.8649338379801333E-2</v>
      </c>
      <c r="J1104" s="32">
        <f>IFERROR(SQRT((1-I1104^2)/U1104), "X")</f>
        <v>1.7350931678411324E-2</v>
      </c>
      <c r="K1104" s="32">
        <f t="shared" si="186"/>
        <v>57.633792728504446</v>
      </c>
      <c r="L1104" s="8">
        <v>1</v>
      </c>
      <c r="M1104" s="9">
        <v>0</v>
      </c>
      <c r="N1104" s="8">
        <v>0</v>
      </c>
      <c r="O1104" s="9">
        <v>1</v>
      </c>
      <c r="P1104" s="9">
        <v>0</v>
      </c>
      <c r="Q1104" s="9">
        <v>0</v>
      </c>
      <c r="R1104" s="9">
        <v>0</v>
      </c>
      <c r="S1104" s="8">
        <v>3316</v>
      </c>
      <c r="T1104" s="9">
        <v>9</v>
      </c>
      <c r="U1104" s="9">
        <f t="shared" si="187"/>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190"/>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37</v>
      </c>
      <c r="CZ1104" s="33" t="s">
        <v>85</v>
      </c>
    </row>
    <row r="1105" spans="1:104" x14ac:dyDescent="0.25">
      <c r="A1105">
        <v>1104</v>
      </c>
      <c r="B1105">
        <v>74</v>
      </c>
      <c r="C1105" s="24" t="s">
        <v>4059</v>
      </c>
      <c r="D1105" s="12">
        <v>5.7</v>
      </c>
      <c r="E1105" s="13">
        <v>0.6</v>
      </c>
      <c r="F1105" s="7">
        <f t="shared" si="191"/>
        <v>9.5</v>
      </c>
      <c r="G1105" s="7">
        <f t="shared" si="184"/>
        <v>5.1000000000000005</v>
      </c>
      <c r="H1105" s="15">
        <f t="shared" si="185"/>
        <v>6.3</v>
      </c>
      <c r="I1105" s="11">
        <f>IFERROR(F1105/SQRT(F1105^2+U1105), "X")</f>
        <v>0.1889355130790461</v>
      </c>
      <c r="J1105" s="32">
        <f>IFERROR(SQRT((1-I1105^2)/U1105), "X")</f>
        <v>1.9887948745162747E-2</v>
      </c>
      <c r="K1105" s="32">
        <f t="shared" si="186"/>
        <v>50.281706414957718</v>
      </c>
      <c r="L1105" s="8">
        <v>1</v>
      </c>
      <c r="M1105" s="9">
        <v>0</v>
      </c>
      <c r="N1105" s="8">
        <v>0</v>
      </c>
      <c r="O1105" s="9">
        <v>1</v>
      </c>
      <c r="P1105" s="9">
        <v>0</v>
      </c>
      <c r="Q1105" s="9">
        <v>0</v>
      </c>
      <c r="R1105" s="9">
        <v>0</v>
      </c>
      <c r="S1105" s="8">
        <v>2451</v>
      </c>
      <c r="T1105" s="9">
        <v>12</v>
      </c>
      <c r="U1105" s="9">
        <f t="shared" si="187"/>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190"/>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37</v>
      </c>
      <c r="CZ1105" s="33" t="s">
        <v>85</v>
      </c>
    </row>
    <row r="1106" spans="1:104" x14ac:dyDescent="0.25">
      <c r="A1106">
        <v>1105</v>
      </c>
      <c r="B1106">
        <v>74</v>
      </c>
      <c r="C1106" s="24" t="s">
        <v>4059</v>
      </c>
      <c r="D1106" s="12">
        <v>5.4</v>
      </c>
      <c r="E1106" s="13">
        <v>0.6</v>
      </c>
      <c r="F1106" s="7">
        <f t="shared" si="191"/>
        <v>9.0000000000000018</v>
      </c>
      <c r="G1106" s="7">
        <f t="shared" si="184"/>
        <v>4.8000000000000007</v>
      </c>
      <c r="H1106" s="15">
        <f t="shared" si="185"/>
        <v>6</v>
      </c>
      <c r="I1106" s="11">
        <f>IFERROR(F1106/SQRT(F1106^2+U1106), "X")</f>
        <v>0.15942318366671104</v>
      </c>
      <c r="J1106" s="32">
        <f>IFERROR(SQRT((1-I1106^2)/U1106), "X")</f>
        <v>1.7713687074079002E-2</v>
      </c>
      <c r="K1106" s="32">
        <f t="shared" si="186"/>
        <v>56.453520705089772</v>
      </c>
      <c r="L1106" s="8">
        <v>1</v>
      </c>
      <c r="M1106" s="9">
        <v>0</v>
      </c>
      <c r="N1106" s="8">
        <v>0</v>
      </c>
      <c r="O1106" s="9">
        <v>1</v>
      </c>
      <c r="P1106" s="9">
        <v>0</v>
      </c>
      <c r="Q1106" s="9">
        <v>0</v>
      </c>
      <c r="R1106" s="9">
        <v>0</v>
      </c>
      <c r="S1106" s="8">
        <v>3119</v>
      </c>
      <c r="T1106" s="9">
        <v>12</v>
      </c>
      <c r="U1106" s="9">
        <f t="shared" si="187"/>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190"/>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37</v>
      </c>
      <c r="CZ1106" s="33" t="s">
        <v>85</v>
      </c>
    </row>
    <row r="1107" spans="1:104" x14ac:dyDescent="0.25">
      <c r="A1107">
        <v>1106</v>
      </c>
      <c r="B1107">
        <v>74</v>
      </c>
      <c r="C1107" s="24" t="s">
        <v>4059</v>
      </c>
      <c r="D1107" s="12">
        <v>5</v>
      </c>
      <c r="E1107" s="13">
        <v>1.5</v>
      </c>
      <c r="F1107" s="7">
        <f t="shared" si="191"/>
        <v>3.3333333333333335</v>
      </c>
      <c r="G1107" s="7">
        <f t="shared" si="184"/>
        <v>3.5</v>
      </c>
      <c r="H1107" s="15">
        <f t="shared" si="185"/>
        <v>6.5</v>
      </c>
      <c r="I1107" s="11">
        <f>IFERROR(F1107/SQRT(F1107^2+U1107), "X")</f>
        <v>6.7341975958526951E-2</v>
      </c>
      <c r="J1107" s="32">
        <f>IFERROR(SQRT((1-I1107^2)/U1107), "X")</f>
        <v>2.0202592787558083E-2</v>
      </c>
      <c r="K1107" s="32">
        <f t="shared" si="186"/>
        <v>49.498597062049257</v>
      </c>
      <c r="L1107" s="8">
        <v>1</v>
      </c>
      <c r="M1107" s="9">
        <v>0</v>
      </c>
      <c r="N1107" s="8">
        <v>0</v>
      </c>
      <c r="O1107" s="9">
        <v>1</v>
      </c>
      <c r="P1107" s="9">
        <v>0</v>
      </c>
      <c r="Q1107" s="9">
        <v>0</v>
      </c>
      <c r="R1107" s="9">
        <v>0</v>
      </c>
      <c r="S1107" s="8">
        <v>2451</v>
      </c>
      <c r="T1107" s="9">
        <v>11</v>
      </c>
      <c r="U1107" s="9">
        <f t="shared" si="187"/>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190"/>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37</v>
      </c>
      <c r="CZ1107" s="33" t="s">
        <v>85</v>
      </c>
    </row>
    <row r="1108" spans="1:104" x14ac:dyDescent="0.25">
      <c r="A1108">
        <v>1107</v>
      </c>
      <c r="B1108">
        <v>74</v>
      </c>
      <c r="C1108" s="24" t="s">
        <v>4059</v>
      </c>
      <c r="D1108" s="12">
        <v>6.3</v>
      </c>
      <c r="E1108" s="13">
        <v>1.3</v>
      </c>
      <c r="F1108" s="7">
        <f t="shared" si="191"/>
        <v>4.8461538461538458</v>
      </c>
      <c r="G1108" s="7">
        <f t="shared" si="184"/>
        <v>5</v>
      </c>
      <c r="H1108" s="15">
        <f t="shared" si="185"/>
        <v>7.6</v>
      </c>
      <c r="I1108" s="11">
        <f>IFERROR(F1108/SQRT(F1108^2+U1108), "X")</f>
        <v>9.7678410112133671E-2</v>
      </c>
      <c r="J1108" s="32">
        <f>IFERROR(SQRT((1-I1108^2)/U1108), "X")</f>
        <v>2.0155862404091077E-2</v>
      </c>
      <c r="K1108" s="32">
        <f t="shared" si="186"/>
        <v>49.613357144025152</v>
      </c>
      <c r="L1108" s="8">
        <v>1</v>
      </c>
      <c r="M1108" s="9">
        <v>0</v>
      </c>
      <c r="N1108" s="8">
        <v>0</v>
      </c>
      <c r="O1108" s="9">
        <v>1</v>
      </c>
      <c r="P1108" s="9">
        <v>0</v>
      </c>
      <c r="Q1108" s="9">
        <v>0</v>
      </c>
      <c r="R1108" s="9">
        <v>0</v>
      </c>
      <c r="S1108" s="8">
        <v>2451</v>
      </c>
      <c r="T1108" s="9">
        <v>12</v>
      </c>
      <c r="U1108" s="9">
        <f t="shared" si="187"/>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190"/>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37</v>
      </c>
      <c r="CZ1108" s="33" t="s">
        <v>85</v>
      </c>
    </row>
    <row r="1109" spans="1:104" x14ac:dyDescent="0.25">
      <c r="A1109">
        <v>1108</v>
      </c>
      <c r="B1109">
        <v>74</v>
      </c>
      <c r="C1109" s="24" t="s">
        <v>4059</v>
      </c>
      <c r="D1109" s="12">
        <v>4.5</v>
      </c>
      <c r="E1109" s="13">
        <v>0.9</v>
      </c>
      <c r="F1109" s="7">
        <f t="shared" si="191"/>
        <v>5</v>
      </c>
      <c r="G1109" s="7">
        <f t="shared" si="184"/>
        <v>3.6</v>
      </c>
      <c r="H1109" s="15">
        <f t="shared" si="185"/>
        <v>5.4</v>
      </c>
      <c r="I1109" s="11">
        <f>IFERROR(F1109/SQRT(F1109^2+U1109), "X")</f>
        <v>0.13277976293203617</v>
      </c>
      <c r="J1109" s="32">
        <f>IFERROR(SQRT((1-I1109^2)/U1109), "X")</f>
        <v>2.6555952586407236E-2</v>
      </c>
      <c r="K1109" s="32">
        <f t="shared" si="186"/>
        <v>37.656340767525464</v>
      </c>
      <c r="L1109" s="8">
        <v>1</v>
      </c>
      <c r="M1109" s="9">
        <v>0</v>
      </c>
      <c r="N1109" s="8">
        <v>0</v>
      </c>
      <c r="O1109" s="9">
        <v>1</v>
      </c>
      <c r="P1109" s="9">
        <v>0</v>
      </c>
      <c r="Q1109" s="9">
        <v>0</v>
      </c>
      <c r="R1109" s="9">
        <v>0</v>
      </c>
      <c r="S1109" s="8">
        <v>1405</v>
      </c>
      <c r="T1109" s="9">
        <v>11</v>
      </c>
      <c r="U1109" s="9">
        <f t="shared" si="187"/>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190"/>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37</v>
      </c>
      <c r="CZ1109" s="33" t="s">
        <v>85</v>
      </c>
    </row>
    <row r="1110" spans="1:104" x14ac:dyDescent="0.25">
      <c r="A1110">
        <v>1109</v>
      </c>
      <c r="B1110">
        <v>74</v>
      </c>
      <c r="C1110" s="24" t="s">
        <v>4059</v>
      </c>
      <c r="D1110" s="12">
        <v>8</v>
      </c>
      <c r="E1110" s="13">
        <v>3.4</v>
      </c>
      <c r="F1110" s="7">
        <f t="shared" si="191"/>
        <v>2.3529411764705883</v>
      </c>
      <c r="G1110" s="7">
        <f t="shared" si="184"/>
        <v>4.5999999999999996</v>
      </c>
      <c r="H1110" s="15">
        <f t="shared" si="185"/>
        <v>11.4</v>
      </c>
      <c r="I1110" s="11">
        <f>IFERROR(F1110/SQRT(F1110^2+U1110), "X")</f>
        <v>6.2872956111088646E-2</v>
      </c>
      <c r="J1110" s="32">
        <f>IFERROR(SQRT((1-I1110^2)/U1110), "X")</f>
        <v>2.6721006347212674E-2</v>
      </c>
      <c r="K1110" s="32">
        <f t="shared" si="186"/>
        <v>37.423740221681889</v>
      </c>
      <c r="L1110" s="8">
        <v>1</v>
      </c>
      <c r="M1110" s="9">
        <v>0</v>
      </c>
      <c r="N1110" s="8">
        <v>0</v>
      </c>
      <c r="O1110" s="9">
        <v>1</v>
      </c>
      <c r="P1110" s="9">
        <v>0</v>
      </c>
      <c r="Q1110" s="9">
        <v>0</v>
      </c>
      <c r="R1110" s="9">
        <v>0</v>
      </c>
      <c r="S1110" s="8">
        <v>1405</v>
      </c>
      <c r="T1110" s="9">
        <v>9</v>
      </c>
      <c r="U1110" s="9">
        <f t="shared" si="187"/>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190"/>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37</v>
      </c>
      <c r="CZ1110" s="33" t="s">
        <v>85</v>
      </c>
    </row>
    <row r="1111" spans="1:104" x14ac:dyDescent="0.25">
      <c r="A1111">
        <v>1110</v>
      </c>
      <c r="B1111">
        <v>74</v>
      </c>
      <c r="C1111" s="24" t="s">
        <v>4059</v>
      </c>
      <c r="D1111" s="12">
        <v>8</v>
      </c>
      <c r="E1111" s="13">
        <v>3.5</v>
      </c>
      <c r="F1111" s="7">
        <f t="shared" si="191"/>
        <v>2.2857142857142856</v>
      </c>
      <c r="G1111" s="7">
        <f t="shared" si="184"/>
        <v>4.5</v>
      </c>
      <c r="H1111" s="15">
        <f t="shared" si="185"/>
        <v>11.5</v>
      </c>
      <c r="I1111" s="11">
        <f>IFERROR(F1111/SQRT(F1111^2+U1111), "X")</f>
        <v>6.1083386705926834E-2</v>
      </c>
      <c r="J1111" s="32">
        <f>IFERROR(SQRT((1-I1111^2)/U1111), "X")</f>
        <v>2.6723981683842993E-2</v>
      </c>
      <c r="K1111" s="32">
        <f t="shared" si="186"/>
        <v>37.419573618574525</v>
      </c>
      <c r="L1111" s="8">
        <v>1</v>
      </c>
      <c r="M1111" s="9">
        <v>0</v>
      </c>
      <c r="N1111" s="8">
        <v>0</v>
      </c>
      <c r="O1111" s="9">
        <v>1</v>
      </c>
      <c r="P1111" s="9">
        <v>0</v>
      </c>
      <c r="Q1111" s="9">
        <v>0</v>
      </c>
      <c r="R1111" s="9">
        <v>0</v>
      </c>
      <c r="S1111" s="8">
        <v>1405</v>
      </c>
      <c r="T1111" s="9">
        <v>9</v>
      </c>
      <c r="U1111" s="9">
        <f t="shared" si="187"/>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190"/>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37</v>
      </c>
      <c r="CZ1111" s="33" t="s">
        <v>85</v>
      </c>
    </row>
    <row r="1112" spans="1:104" x14ac:dyDescent="0.25">
      <c r="A1112">
        <v>1111</v>
      </c>
      <c r="B1112">
        <v>74</v>
      </c>
      <c r="C1112" s="24" t="s">
        <v>4059</v>
      </c>
      <c r="D1112" s="12">
        <v>8.4</v>
      </c>
      <c r="E1112" s="13">
        <v>3.8</v>
      </c>
      <c r="F1112" s="7">
        <f t="shared" si="191"/>
        <v>2.2105263157894739</v>
      </c>
      <c r="G1112" s="7">
        <f t="shared" si="184"/>
        <v>4.6000000000000005</v>
      </c>
      <c r="H1112" s="15">
        <f t="shared" si="185"/>
        <v>12.2</v>
      </c>
      <c r="I1112" s="11">
        <f>IFERROR(F1112/SQRT(F1112^2+U1112), "X")</f>
        <v>5.908119733986171E-2</v>
      </c>
      <c r="J1112" s="32">
        <f>IFERROR(SQRT((1-I1112^2)/U1112), "X")</f>
        <v>2.6727208320413625E-2</v>
      </c>
      <c r="K1112" s="32">
        <f t="shared" si="186"/>
        <v>37.415056148465126</v>
      </c>
      <c r="L1112" s="8">
        <v>1</v>
      </c>
      <c r="M1112" s="9">
        <v>0</v>
      </c>
      <c r="N1112" s="8">
        <v>0</v>
      </c>
      <c r="O1112" s="9">
        <v>1</v>
      </c>
      <c r="P1112" s="9">
        <v>0</v>
      </c>
      <c r="Q1112" s="9">
        <v>0</v>
      </c>
      <c r="R1112" s="9">
        <v>0</v>
      </c>
      <c r="S1112" s="8">
        <v>1405</v>
      </c>
      <c r="T1112" s="9">
        <v>9</v>
      </c>
      <c r="U1112" s="9">
        <f t="shared" si="187"/>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190"/>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37</v>
      </c>
      <c r="CZ1112" s="33" t="s">
        <v>85</v>
      </c>
    </row>
    <row r="1113" spans="1:104" x14ac:dyDescent="0.25">
      <c r="A1113">
        <v>1112</v>
      </c>
      <c r="B1113">
        <v>74</v>
      </c>
      <c r="C1113" s="24" t="s">
        <v>4059</v>
      </c>
      <c r="D1113" s="12">
        <v>3.6</v>
      </c>
      <c r="E1113" s="13">
        <v>0.8</v>
      </c>
      <c r="F1113" s="7">
        <f t="shared" si="191"/>
        <v>4.5</v>
      </c>
      <c r="G1113" s="7">
        <f t="shared" si="184"/>
        <v>2.8</v>
      </c>
      <c r="H1113" s="15">
        <f t="shared" si="185"/>
        <v>4.4000000000000004</v>
      </c>
      <c r="I1113" s="11">
        <f>IFERROR(F1113/SQRT(F1113^2+U1113), "X")</f>
        <v>0.14575018235653436</v>
      </c>
      <c r="J1113" s="32">
        <f>IFERROR(SQRT((1-I1113^2)/U1113), "X")</f>
        <v>3.2388929412563189E-2</v>
      </c>
      <c r="K1113" s="32">
        <f t="shared" si="186"/>
        <v>30.874746962525865</v>
      </c>
      <c r="L1113" s="8">
        <v>1</v>
      </c>
      <c r="M1113" s="9">
        <v>0</v>
      </c>
      <c r="N1113" s="8">
        <v>0</v>
      </c>
      <c r="O1113" s="9">
        <v>1</v>
      </c>
      <c r="P1113" s="9">
        <v>0</v>
      </c>
      <c r="Q1113" s="9">
        <v>0</v>
      </c>
      <c r="R1113" s="9">
        <v>0</v>
      </c>
      <c r="S1113" s="8">
        <v>945</v>
      </c>
      <c r="T1113" s="9">
        <v>11</v>
      </c>
      <c r="U1113" s="9">
        <f t="shared" si="187"/>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190"/>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37</v>
      </c>
      <c r="CZ1113" s="33" t="s">
        <v>85</v>
      </c>
    </row>
    <row r="1114" spans="1:104" x14ac:dyDescent="0.25">
      <c r="A1114">
        <v>1113</v>
      </c>
      <c r="B1114">
        <v>74</v>
      </c>
      <c r="C1114" s="24" t="s">
        <v>4059</v>
      </c>
      <c r="D1114" s="12">
        <v>3.3</v>
      </c>
      <c r="E1114" s="13">
        <v>0.9</v>
      </c>
      <c r="F1114" s="7">
        <f t="shared" si="191"/>
        <v>3.6666666666666665</v>
      </c>
      <c r="G1114" s="7">
        <f t="shared" si="184"/>
        <v>2.4</v>
      </c>
      <c r="H1114" s="15">
        <f t="shared" si="185"/>
        <v>4.2</v>
      </c>
      <c r="I1114" s="11">
        <f>IFERROR(F1114/SQRT(F1114^2+U1114), "X")</f>
        <v>0.11323970232334872</v>
      </c>
      <c r="J1114" s="32">
        <f>IFERROR(SQRT((1-I1114^2)/U1114), "X")</f>
        <v>3.0883555179095103E-2</v>
      </c>
      <c r="K1114" s="32">
        <f t="shared" si="186"/>
        <v>32.379691852215707</v>
      </c>
      <c r="L1114" s="8">
        <v>1</v>
      </c>
      <c r="M1114" s="9">
        <v>0</v>
      </c>
      <c r="N1114" s="8">
        <v>0</v>
      </c>
      <c r="O1114" s="9">
        <v>1</v>
      </c>
      <c r="P1114" s="9">
        <v>0</v>
      </c>
      <c r="Q1114" s="9">
        <v>0</v>
      </c>
      <c r="R1114" s="9">
        <v>0</v>
      </c>
      <c r="S1114" s="8">
        <v>1047</v>
      </c>
      <c r="T1114" s="9">
        <v>11</v>
      </c>
      <c r="U1114" s="9">
        <f t="shared" si="187"/>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190"/>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37</v>
      </c>
      <c r="CZ1114" s="33" t="s">
        <v>85</v>
      </c>
    </row>
    <row r="1115" spans="1:104" x14ac:dyDescent="0.25">
      <c r="A1115">
        <v>1114</v>
      </c>
      <c r="B1115">
        <v>74</v>
      </c>
      <c r="C1115" s="24" t="s">
        <v>4059</v>
      </c>
      <c r="D1115" s="12">
        <v>7.4</v>
      </c>
      <c r="E1115" s="13">
        <v>3.2</v>
      </c>
      <c r="F1115" s="7">
        <f t="shared" si="191"/>
        <v>2.3125</v>
      </c>
      <c r="G1115" s="7">
        <f t="shared" si="184"/>
        <v>4.2</v>
      </c>
      <c r="H1115" s="15">
        <f t="shared" si="185"/>
        <v>10.600000000000001</v>
      </c>
      <c r="I1115" s="11">
        <f>IFERROR(F1115/SQRT(F1115^2+U1115), "X")</f>
        <v>7.5451619050317345E-2</v>
      </c>
      <c r="J1115" s="32">
        <f>IFERROR(SQRT((1-I1115^2)/U1115), "X")</f>
        <v>3.2627727156893979E-2</v>
      </c>
      <c r="K1115" s="32">
        <f t="shared" si="186"/>
        <v>30.648779033592842</v>
      </c>
      <c r="L1115" s="8">
        <v>1</v>
      </c>
      <c r="M1115" s="9">
        <v>0</v>
      </c>
      <c r="N1115" s="8">
        <v>0</v>
      </c>
      <c r="O1115" s="9">
        <v>1</v>
      </c>
      <c r="P1115" s="9">
        <v>0</v>
      </c>
      <c r="Q1115" s="9">
        <v>0</v>
      </c>
      <c r="R1115" s="9">
        <v>0</v>
      </c>
      <c r="S1115" s="8">
        <v>945</v>
      </c>
      <c r="T1115" s="9">
        <v>10</v>
      </c>
      <c r="U1115" s="9">
        <f t="shared" si="187"/>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190"/>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37</v>
      </c>
      <c r="CZ1115" s="33" t="s">
        <v>85</v>
      </c>
    </row>
    <row r="1116" spans="1:104" x14ac:dyDescent="0.25">
      <c r="A1116">
        <v>1115</v>
      </c>
      <c r="B1116">
        <v>74</v>
      </c>
      <c r="C1116" s="24" t="s">
        <v>4059</v>
      </c>
      <c r="D1116" s="12">
        <v>7.2</v>
      </c>
      <c r="E1116" s="13">
        <v>4</v>
      </c>
      <c r="F1116" s="7">
        <f t="shared" si="191"/>
        <v>1.8</v>
      </c>
      <c r="G1116" s="7">
        <f t="shared" si="184"/>
        <v>3.2</v>
      </c>
      <c r="H1116" s="15">
        <f t="shared" si="185"/>
        <v>11.2</v>
      </c>
      <c r="I1116" s="11">
        <f>IFERROR(F1116/SQRT(F1116^2+U1116), "X")</f>
        <v>5.8764565986251648E-2</v>
      </c>
      <c r="J1116" s="32">
        <f>IFERROR(SQRT((1-I1116^2)/U1116), "X")</f>
        <v>3.2646981103473138E-2</v>
      </c>
      <c r="K1116" s="32">
        <f t="shared" si="186"/>
        <v>30.630703550522632</v>
      </c>
      <c r="L1116" s="8">
        <v>1</v>
      </c>
      <c r="M1116" s="9">
        <v>0</v>
      </c>
      <c r="N1116" s="8">
        <v>0</v>
      </c>
      <c r="O1116" s="9">
        <v>1</v>
      </c>
      <c r="P1116" s="9">
        <v>0</v>
      </c>
      <c r="Q1116" s="9">
        <v>0</v>
      </c>
      <c r="R1116" s="9">
        <v>0</v>
      </c>
      <c r="S1116" s="8">
        <v>945</v>
      </c>
      <c r="T1116" s="9">
        <v>9</v>
      </c>
      <c r="U1116" s="9">
        <f t="shared" si="187"/>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190"/>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37</v>
      </c>
      <c r="CZ1116" s="33" t="s">
        <v>85</v>
      </c>
    </row>
    <row r="1117" spans="1:104" x14ac:dyDescent="0.25">
      <c r="A1117">
        <v>1116</v>
      </c>
      <c r="B1117">
        <v>75</v>
      </c>
      <c r="C1117" s="24" t="s">
        <v>4076</v>
      </c>
      <c r="D1117" s="12">
        <v>8.1999999999999993</v>
      </c>
      <c r="E1117" s="13">
        <v>0.1</v>
      </c>
      <c r="F1117" s="7">
        <f t="shared" si="191"/>
        <v>81.999999999999986</v>
      </c>
      <c r="G1117" s="7">
        <f t="shared" si="184"/>
        <v>8.1</v>
      </c>
      <c r="H1117" s="15">
        <f t="shared" si="185"/>
        <v>8.2999999999999989</v>
      </c>
      <c r="I1117" s="11">
        <f>IFERROR(F1117/SQRT(F1117^2+U1117), "X")</f>
        <v>0.17889608075811494</v>
      </c>
      <c r="J1117" s="32">
        <f>IFERROR(SQRT((1-I1117^2)/U1117), "X")</f>
        <v>2.1816595214404263E-3</v>
      </c>
      <c r="K1117" s="32">
        <f t="shared" si="186"/>
        <v>458.36666545463362</v>
      </c>
      <c r="L1117" s="8">
        <v>1</v>
      </c>
      <c r="M1117" s="9">
        <v>0</v>
      </c>
      <c r="N1117" s="8">
        <v>0</v>
      </c>
      <c r="O1117" s="9">
        <v>0</v>
      </c>
      <c r="P1117" s="9">
        <v>0</v>
      </c>
      <c r="Q1117" s="9">
        <v>1</v>
      </c>
      <c r="R1117" s="9">
        <v>0</v>
      </c>
      <c r="S1117" s="8">
        <v>203387</v>
      </c>
      <c r="T1117" s="9">
        <v>10</v>
      </c>
      <c r="U1117" s="9">
        <f t="shared" si="187"/>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31</v>
      </c>
      <c r="CZ1117" s="33" t="s">
        <v>85</v>
      </c>
    </row>
    <row r="1118" spans="1:104" x14ac:dyDescent="0.25">
      <c r="A1118">
        <v>1117</v>
      </c>
      <c r="B1118">
        <v>75</v>
      </c>
      <c r="C1118" s="24" t="s">
        <v>4076</v>
      </c>
      <c r="D1118" s="12">
        <v>9.4</v>
      </c>
      <c r="E1118" s="13">
        <v>0.2</v>
      </c>
      <c r="F1118" s="7">
        <f t="shared" si="191"/>
        <v>47</v>
      </c>
      <c r="G1118" s="7">
        <f t="shared" si="184"/>
        <v>9.2000000000000011</v>
      </c>
      <c r="H1118" s="15">
        <f t="shared" si="185"/>
        <v>9.6</v>
      </c>
      <c r="I1118" s="11">
        <f>IFERROR(F1118/SQRT(F1118^2+U1118), "X")</f>
        <v>0.10365808994412669</v>
      </c>
      <c r="J1118" s="32">
        <f>IFERROR(SQRT((1-I1118^2)/U1118), "X")</f>
        <v>2.2054912754069511E-3</v>
      </c>
      <c r="K1118" s="32">
        <f t="shared" si="186"/>
        <v>453.41371836326255</v>
      </c>
      <c r="L1118" s="8">
        <v>1</v>
      </c>
      <c r="M1118" s="9">
        <v>0</v>
      </c>
      <c r="N1118" s="8">
        <v>0</v>
      </c>
      <c r="O1118" s="9">
        <v>0</v>
      </c>
      <c r="P1118" s="9">
        <v>0</v>
      </c>
      <c r="Q1118" s="9">
        <v>1</v>
      </c>
      <c r="R1118" s="9">
        <v>0</v>
      </c>
      <c r="S1118" s="8">
        <v>203387</v>
      </c>
      <c r="T1118" s="9">
        <v>11</v>
      </c>
      <c r="U1118" s="9">
        <f t="shared" si="187"/>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31</v>
      </c>
      <c r="CZ1118" s="33" t="s">
        <v>85</v>
      </c>
    </row>
    <row r="1119" spans="1:104" x14ac:dyDescent="0.25">
      <c r="A1119">
        <v>1118</v>
      </c>
      <c r="B1119">
        <v>75</v>
      </c>
      <c r="C1119" s="24" t="s">
        <v>4076</v>
      </c>
      <c r="D1119" s="12">
        <v>7.4</v>
      </c>
      <c r="E1119" s="13">
        <v>0.5</v>
      </c>
      <c r="F1119" s="7">
        <f t="shared" si="191"/>
        <v>14.8</v>
      </c>
      <c r="G1119" s="7">
        <f t="shared" si="184"/>
        <v>6.9</v>
      </c>
      <c r="H1119" s="15">
        <f t="shared" si="185"/>
        <v>7.9</v>
      </c>
      <c r="I1119" s="11">
        <f>IFERROR(F1119/SQRT(F1119^2+U1119), "X")</f>
        <v>3.2800483972914588E-2</v>
      </c>
      <c r="J1119" s="32">
        <f>IFERROR(SQRT((1-I1119^2)/U1119), "X")</f>
        <v>2.2162489170888234E-3</v>
      </c>
      <c r="K1119" s="32">
        <f t="shared" si="186"/>
        <v>451.21285442682148</v>
      </c>
      <c r="L1119" s="8">
        <v>1</v>
      </c>
      <c r="M1119" s="9">
        <v>0</v>
      </c>
      <c r="N1119" s="8">
        <v>0</v>
      </c>
      <c r="O1119" s="9">
        <v>0</v>
      </c>
      <c r="P1119" s="9">
        <v>0</v>
      </c>
      <c r="Q1119" s="9">
        <v>1</v>
      </c>
      <c r="R1119" s="9">
        <v>0</v>
      </c>
      <c r="S1119" s="8">
        <v>203387</v>
      </c>
      <c r="T1119" s="9">
        <v>12</v>
      </c>
      <c r="U1119" s="9">
        <f t="shared" si="187"/>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31</v>
      </c>
      <c r="CZ1119" s="33" t="s">
        <v>85</v>
      </c>
    </row>
    <row r="1120" spans="1:104" x14ac:dyDescent="0.25">
      <c r="A1120">
        <v>1119</v>
      </c>
      <c r="B1120">
        <v>76</v>
      </c>
      <c r="C1120" s="24" t="s">
        <v>4081</v>
      </c>
      <c r="D1120" s="12">
        <v>4</v>
      </c>
      <c r="E1120" s="13">
        <v>0.3</v>
      </c>
      <c r="F1120" s="7">
        <f t="shared" si="191"/>
        <v>13.333333333333334</v>
      </c>
      <c r="G1120" s="7">
        <f t="shared" si="184"/>
        <v>3.7</v>
      </c>
      <c r="H1120" s="15">
        <f t="shared" si="185"/>
        <v>4.3</v>
      </c>
      <c r="I1120" s="11">
        <f>IFERROR(F1120/SQRT(F1120^2+U1120), "X")</f>
        <v>7.6487288570118064E-2</v>
      </c>
      <c r="J1120" s="32">
        <f>IFERROR(SQRT((1-I1120^2)/U1120), "X")</f>
        <v>5.7365466427588543E-3</v>
      </c>
      <c r="K1120" s="32">
        <f t="shared" si="186"/>
        <v>174.32090459201322</v>
      </c>
      <c r="L1120" s="8">
        <v>0</v>
      </c>
      <c r="M1120" s="9">
        <v>1</v>
      </c>
      <c r="N1120" s="8">
        <v>0</v>
      </c>
      <c r="O1120" s="9">
        <v>0</v>
      </c>
      <c r="P1120" s="9">
        <v>1</v>
      </c>
      <c r="Q1120" s="9">
        <v>0</v>
      </c>
      <c r="R1120" s="9">
        <v>0</v>
      </c>
      <c r="S1120" s="8">
        <v>30215</v>
      </c>
      <c r="T1120" s="9">
        <v>4</v>
      </c>
      <c r="U1120" s="9">
        <f t="shared" si="187"/>
        <v>30210</v>
      </c>
      <c r="V1120" s="9">
        <f>COUNTIF(B:B,B1120)</f>
        <v>10</v>
      </c>
      <c r="W1120" s="7">
        <v>7.84</v>
      </c>
      <c r="X1120" s="7">
        <f>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192">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16</v>
      </c>
      <c r="CZ1120" s="33" t="s">
        <v>85</v>
      </c>
    </row>
    <row r="1121" spans="1:104" x14ac:dyDescent="0.25">
      <c r="A1121">
        <v>1120</v>
      </c>
      <c r="B1121">
        <v>76</v>
      </c>
      <c r="C1121" s="24" t="s">
        <v>4081</v>
      </c>
      <c r="D1121" s="12">
        <v>3.2</v>
      </c>
      <c r="E1121" s="13">
        <v>0.3</v>
      </c>
      <c r="F1121" s="7">
        <f t="shared" si="191"/>
        <v>10.666666666666668</v>
      </c>
      <c r="G1121" s="7">
        <f t="shared" si="184"/>
        <v>2.9000000000000004</v>
      </c>
      <c r="H1121" s="15">
        <f t="shared" si="185"/>
        <v>3.5</v>
      </c>
      <c r="I1121" s="11">
        <f>IFERROR(F1121/SQRT(F1121^2+U1121), "X")</f>
        <v>6.0513554153351419E-2</v>
      </c>
      <c r="J1121" s="32">
        <f>IFERROR(SQRT((1-I1121^2)/U1121), "X")</f>
        <v>5.6731457018766949E-3</v>
      </c>
      <c r="K1121" s="32">
        <f t="shared" si="186"/>
        <v>176.26904940396591</v>
      </c>
      <c r="L1121" s="8">
        <v>0</v>
      </c>
      <c r="M1121" s="9">
        <v>1</v>
      </c>
      <c r="N1121" s="8">
        <v>0</v>
      </c>
      <c r="O1121" s="9">
        <v>0</v>
      </c>
      <c r="P1121" s="9">
        <v>1</v>
      </c>
      <c r="Q1121" s="9">
        <v>0</v>
      </c>
      <c r="R1121" s="9">
        <v>0</v>
      </c>
      <c r="S1121" s="8">
        <v>30962</v>
      </c>
      <c r="T1121" s="9">
        <v>4</v>
      </c>
      <c r="U1121" s="9">
        <f t="shared" si="187"/>
        <v>30957</v>
      </c>
      <c r="V1121" s="9">
        <f>COUNTIF(B:B,B1121)</f>
        <v>10</v>
      </c>
      <c r="W1121" s="7">
        <v>7.98</v>
      </c>
      <c r="X1121" s="7">
        <f>BL1121-W1121-6</f>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192"/>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16</v>
      </c>
      <c r="CZ1121" s="33" t="s">
        <v>85</v>
      </c>
    </row>
    <row r="1122" spans="1:104" x14ac:dyDescent="0.25">
      <c r="A1122">
        <v>1121</v>
      </c>
      <c r="B1122">
        <v>76</v>
      </c>
      <c r="C1122" s="24" t="s">
        <v>4081</v>
      </c>
      <c r="D1122" s="12">
        <v>3.9</v>
      </c>
      <c r="E1122" s="13">
        <v>0.3</v>
      </c>
      <c r="F1122" s="7">
        <f t="shared" si="191"/>
        <v>13</v>
      </c>
      <c r="G1122" s="7">
        <f t="shared" si="184"/>
        <v>3.6</v>
      </c>
      <c r="H1122" s="15">
        <f t="shared" si="185"/>
        <v>4.2</v>
      </c>
      <c r="I1122" s="11">
        <f>IFERROR(F1122/SQRT(F1122^2+U1122), "X")</f>
        <v>7.060526668922866E-2</v>
      </c>
      <c r="J1122" s="32">
        <f>IFERROR(SQRT((1-I1122^2)/U1122), "X")</f>
        <v>5.4311743607098964E-3</v>
      </c>
      <c r="K1122" s="32">
        <f t="shared" si="186"/>
        <v>184.12224200242622</v>
      </c>
      <c r="L1122" s="8">
        <v>0</v>
      </c>
      <c r="M1122" s="9">
        <v>1</v>
      </c>
      <c r="N1122" s="8">
        <v>0</v>
      </c>
      <c r="O1122" s="9">
        <v>0</v>
      </c>
      <c r="P1122" s="9">
        <v>1</v>
      </c>
      <c r="Q1122" s="9">
        <v>0</v>
      </c>
      <c r="R1122" s="9">
        <v>0</v>
      </c>
      <c r="S1122" s="8">
        <v>33737</v>
      </c>
      <c r="T1122" s="9">
        <v>4</v>
      </c>
      <c r="U1122" s="9">
        <f t="shared" si="187"/>
        <v>33732</v>
      </c>
      <c r="V1122" s="9">
        <f>COUNTIF(B:B,B1122)</f>
        <v>10</v>
      </c>
      <c r="W1122" s="7">
        <v>8.07</v>
      </c>
      <c r="X1122" s="7">
        <f>BL1122-W1122-6</f>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192"/>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16</v>
      </c>
      <c r="CZ1122" s="33" t="s">
        <v>85</v>
      </c>
    </row>
    <row r="1123" spans="1:104" x14ac:dyDescent="0.25">
      <c r="A1123">
        <v>1122</v>
      </c>
      <c r="B1123">
        <v>76</v>
      </c>
      <c r="C1123" s="24" t="s">
        <v>4081</v>
      </c>
      <c r="D1123" s="12">
        <v>3.1</v>
      </c>
      <c r="E1123" s="13">
        <v>0.3</v>
      </c>
      <c r="F1123" s="7">
        <f t="shared" si="191"/>
        <v>10.333333333333334</v>
      </c>
      <c r="G1123" s="7">
        <f t="shared" si="184"/>
        <v>2.8000000000000003</v>
      </c>
      <c r="H1123" s="15">
        <f t="shared" si="185"/>
        <v>3.4</v>
      </c>
      <c r="I1123" s="11">
        <f>IFERROR(F1123/SQRT(F1123^2+U1123), "X")</f>
        <v>5.5704873794652686E-2</v>
      </c>
      <c r="J1123" s="32">
        <f>IFERROR(SQRT((1-I1123^2)/U1123), "X")</f>
        <v>5.3907942381921951E-3</v>
      </c>
      <c r="K1123" s="32">
        <f t="shared" si="186"/>
        <v>185.5014225761565</v>
      </c>
      <c r="L1123" s="8">
        <v>0</v>
      </c>
      <c r="M1123" s="9">
        <v>1</v>
      </c>
      <c r="N1123" s="8">
        <v>0</v>
      </c>
      <c r="O1123" s="9">
        <v>0</v>
      </c>
      <c r="P1123" s="9">
        <v>1</v>
      </c>
      <c r="Q1123" s="9">
        <v>0</v>
      </c>
      <c r="R1123" s="9">
        <v>0</v>
      </c>
      <c r="S1123" s="8">
        <v>34309</v>
      </c>
      <c r="T1123" s="9">
        <v>4</v>
      </c>
      <c r="U1123" s="9">
        <f t="shared" si="187"/>
        <v>34304</v>
      </c>
      <c r="V1123" s="9">
        <f>COUNTIF(B:B,B1123)</f>
        <v>10</v>
      </c>
      <c r="W1123" s="7">
        <v>8.19</v>
      </c>
      <c r="X1123" s="7">
        <f>BL1123-W1123-6</f>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192"/>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16</v>
      </c>
      <c r="CZ1123" s="33" t="s">
        <v>85</v>
      </c>
    </row>
    <row r="1124" spans="1:104" x14ac:dyDescent="0.25">
      <c r="A1124">
        <v>1123</v>
      </c>
      <c r="B1124">
        <v>76</v>
      </c>
      <c r="C1124" s="24" t="s">
        <v>4081</v>
      </c>
      <c r="D1124" s="12">
        <v>2.1</v>
      </c>
      <c r="E1124" s="13">
        <v>0.2</v>
      </c>
      <c r="F1124" s="7">
        <f t="shared" si="191"/>
        <v>10.5</v>
      </c>
      <c r="G1124" s="7">
        <f t="shared" si="184"/>
        <v>1.9000000000000001</v>
      </c>
      <c r="H1124" s="15">
        <f t="shared" si="185"/>
        <v>2.3000000000000003</v>
      </c>
      <c r="I1124" s="11">
        <f>IFERROR(F1124/SQRT(F1124^2+U1124), "X")</f>
        <v>5.5154597952572312E-2</v>
      </c>
      <c r="J1124" s="32">
        <f>IFERROR(SQRT((1-I1124^2)/U1124), "X")</f>
        <v>5.2528188526259345E-3</v>
      </c>
      <c r="K1124" s="32">
        <f t="shared" si="186"/>
        <v>190.37397406158226</v>
      </c>
      <c r="L1124" s="8">
        <v>0</v>
      </c>
      <c r="M1124" s="9">
        <v>1</v>
      </c>
      <c r="N1124" s="8">
        <v>0</v>
      </c>
      <c r="O1124" s="9">
        <v>0</v>
      </c>
      <c r="P1124" s="9">
        <v>1</v>
      </c>
      <c r="Q1124" s="9">
        <v>0</v>
      </c>
      <c r="R1124" s="9">
        <v>0</v>
      </c>
      <c r="S1124" s="8">
        <v>36137</v>
      </c>
      <c r="T1124" s="9">
        <v>4</v>
      </c>
      <c r="U1124" s="9">
        <f t="shared" si="187"/>
        <v>36132</v>
      </c>
      <c r="V1124" s="9">
        <f>COUNTIF(B:B,B1124)</f>
        <v>10</v>
      </c>
      <c r="W1124" s="7">
        <v>8.3699999999999992</v>
      </c>
      <c r="X1124" s="7">
        <f>BL1124-W1124-6</f>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192"/>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16</v>
      </c>
      <c r="CZ1124" s="33" t="s">
        <v>85</v>
      </c>
    </row>
    <row r="1125" spans="1:104" x14ac:dyDescent="0.25">
      <c r="A1125">
        <v>1124</v>
      </c>
      <c r="B1125">
        <v>76</v>
      </c>
      <c r="C1125" s="24" t="s">
        <v>4081</v>
      </c>
      <c r="D1125" s="12">
        <v>2.6</v>
      </c>
      <c r="E1125" s="13">
        <v>0.2</v>
      </c>
      <c r="F1125" s="7">
        <f t="shared" si="191"/>
        <v>13</v>
      </c>
      <c r="G1125" s="7">
        <f t="shared" si="184"/>
        <v>2.4</v>
      </c>
      <c r="H1125" s="15">
        <f t="shared" si="185"/>
        <v>2.8000000000000003</v>
      </c>
      <c r="I1125" s="11">
        <f>IFERROR(F1125/SQRT(F1125^2+U1125), "X")</f>
        <v>6.5504692765368189E-2</v>
      </c>
      <c r="J1125" s="32">
        <f>IFERROR(SQRT((1-I1125^2)/U1125), "X")</f>
        <v>5.0388225204129368E-3</v>
      </c>
      <c r="K1125" s="32">
        <f t="shared" si="186"/>
        <v>198.45906378898397</v>
      </c>
      <c r="L1125" s="8">
        <v>0</v>
      </c>
      <c r="M1125" s="9">
        <v>1</v>
      </c>
      <c r="N1125" s="8">
        <v>0</v>
      </c>
      <c r="O1125" s="9">
        <v>0</v>
      </c>
      <c r="P1125" s="9">
        <v>1</v>
      </c>
      <c r="Q1125" s="9">
        <v>0</v>
      </c>
      <c r="R1125" s="9">
        <v>0</v>
      </c>
      <c r="S1125" s="8">
        <v>39222</v>
      </c>
      <c r="T1125" s="9">
        <v>4</v>
      </c>
      <c r="U1125" s="9">
        <f t="shared" si="187"/>
        <v>39217</v>
      </c>
      <c r="V1125" s="9">
        <f>COUNTIF(B:B,B1125)</f>
        <v>10</v>
      </c>
      <c r="W1125" s="7">
        <v>8.36</v>
      </c>
      <c r="X1125" s="7">
        <f>BL1125-W1125-6</f>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192"/>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16</v>
      </c>
      <c r="CZ1125" s="33" t="s">
        <v>85</v>
      </c>
    </row>
    <row r="1126" spans="1:104" x14ac:dyDescent="0.25">
      <c r="A1126">
        <v>1125</v>
      </c>
      <c r="B1126">
        <v>76</v>
      </c>
      <c r="C1126" s="24" t="s">
        <v>4081</v>
      </c>
      <c r="D1126" s="12">
        <v>1.1000000000000001</v>
      </c>
      <c r="E1126" s="13">
        <v>0.2</v>
      </c>
      <c r="F1126" s="7">
        <f t="shared" si="191"/>
        <v>5.5</v>
      </c>
      <c r="G1126" s="7">
        <f t="shared" si="184"/>
        <v>0.90000000000000013</v>
      </c>
      <c r="H1126" s="15">
        <f t="shared" si="185"/>
        <v>1.3</v>
      </c>
      <c r="I1126" s="11">
        <f>IFERROR(F1126/SQRT(F1126^2+U1126), "X")</f>
        <v>2.9589463605586133E-2</v>
      </c>
      <c r="J1126" s="32">
        <f>IFERROR(SQRT((1-I1126^2)/U1126), "X")</f>
        <v>5.3799024737429335E-3</v>
      </c>
      <c r="K1126" s="32">
        <f t="shared" si="186"/>
        <v>185.87697544343678</v>
      </c>
      <c r="L1126" s="8">
        <v>0</v>
      </c>
      <c r="M1126" s="9">
        <v>1</v>
      </c>
      <c r="N1126" s="8">
        <v>0</v>
      </c>
      <c r="O1126" s="9">
        <v>0</v>
      </c>
      <c r="P1126" s="9">
        <v>1</v>
      </c>
      <c r="Q1126" s="9">
        <v>0</v>
      </c>
      <c r="R1126" s="9">
        <v>0</v>
      </c>
      <c r="S1126" s="8">
        <v>34525</v>
      </c>
      <c r="T1126" s="9">
        <v>4</v>
      </c>
      <c r="U1126" s="9">
        <f t="shared" si="187"/>
        <v>34520</v>
      </c>
      <c r="V1126" s="9">
        <f>COUNTIF(B:B,B1126)</f>
        <v>10</v>
      </c>
      <c r="W1126" s="7">
        <v>8.39</v>
      </c>
      <c r="X1126" s="7">
        <f>BL1126-W1126-6</f>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192"/>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16</v>
      </c>
      <c r="CZ1126" s="33" t="s">
        <v>85</v>
      </c>
    </row>
    <row r="1127" spans="1:104" x14ac:dyDescent="0.25">
      <c r="A1127">
        <v>1126</v>
      </c>
      <c r="B1127">
        <v>76</v>
      </c>
      <c r="C1127" s="24" t="s">
        <v>4081</v>
      </c>
      <c r="D1127" s="12">
        <v>0.3</v>
      </c>
      <c r="E1127" s="13">
        <v>0.3</v>
      </c>
      <c r="F1127" s="7">
        <f t="shared" si="191"/>
        <v>1</v>
      </c>
      <c r="G1127" s="7">
        <f t="shared" si="184"/>
        <v>0</v>
      </c>
      <c r="H1127" s="15">
        <f t="shared" si="185"/>
        <v>0.6</v>
      </c>
      <c r="I1127" s="11">
        <f>IFERROR(F1127/SQRT(F1127^2+U1127), "X")</f>
        <v>5.3233678527649471E-3</v>
      </c>
      <c r="J1127" s="32">
        <f>IFERROR(SQRT((1-I1127^2)/U1127), "X")</f>
        <v>5.3233678527649471E-3</v>
      </c>
      <c r="K1127" s="32">
        <f t="shared" si="186"/>
        <v>187.85100478836944</v>
      </c>
      <c r="L1127" s="8">
        <v>0</v>
      </c>
      <c r="M1127" s="9">
        <v>1</v>
      </c>
      <c r="N1127" s="8">
        <v>0</v>
      </c>
      <c r="O1127" s="9">
        <v>0</v>
      </c>
      <c r="P1127" s="9">
        <v>1</v>
      </c>
      <c r="Q1127" s="9">
        <v>0</v>
      </c>
      <c r="R1127" s="9">
        <v>0</v>
      </c>
      <c r="S1127" s="8">
        <v>35292</v>
      </c>
      <c r="T1127" s="9">
        <v>4</v>
      </c>
      <c r="U1127" s="9">
        <f t="shared" si="187"/>
        <v>35287</v>
      </c>
      <c r="V1127" s="9">
        <f>COUNTIF(B:B,B1127)</f>
        <v>10</v>
      </c>
      <c r="W1127" s="7">
        <v>8.49</v>
      </c>
      <c r="X1127" s="7">
        <f>BL1127-W1127-6</f>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192"/>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16</v>
      </c>
      <c r="CZ1127" s="33" t="s">
        <v>85</v>
      </c>
    </row>
    <row r="1128" spans="1:104" x14ac:dyDescent="0.25">
      <c r="A1128">
        <v>1127</v>
      </c>
      <c r="B1128">
        <v>76</v>
      </c>
      <c r="C1128" s="24" t="s">
        <v>4081</v>
      </c>
      <c r="D1128" s="12">
        <v>1.4</v>
      </c>
      <c r="E1128" s="13">
        <v>0.2</v>
      </c>
      <c r="F1128" s="7">
        <f t="shared" si="191"/>
        <v>6.9999999999999991</v>
      </c>
      <c r="G1128" s="7">
        <f t="shared" si="184"/>
        <v>1.2</v>
      </c>
      <c r="H1128" s="15">
        <f t="shared" si="185"/>
        <v>1.5999999999999999</v>
      </c>
      <c r="I1128" s="11">
        <f>IFERROR(F1128/SQRT(F1128^2+U1128), "X")</f>
        <v>3.6535223046903396E-2</v>
      </c>
      <c r="J1128" s="32">
        <f>IFERROR(SQRT((1-I1128^2)/U1128), "X")</f>
        <v>5.219317578129057E-3</v>
      </c>
      <c r="K1128" s="32">
        <f t="shared" si="186"/>
        <v>191.59592897553958</v>
      </c>
      <c r="L1128" s="8">
        <v>0</v>
      </c>
      <c r="M1128" s="9">
        <v>1</v>
      </c>
      <c r="N1128" s="8">
        <v>0</v>
      </c>
      <c r="O1128" s="9">
        <v>0</v>
      </c>
      <c r="P1128" s="9">
        <v>1</v>
      </c>
      <c r="Q1128" s="9">
        <v>0</v>
      </c>
      <c r="R1128" s="9">
        <v>0</v>
      </c>
      <c r="S1128" s="8">
        <v>36665</v>
      </c>
      <c r="T1128" s="9">
        <v>4</v>
      </c>
      <c r="U1128" s="9">
        <f t="shared" si="187"/>
        <v>36660</v>
      </c>
      <c r="V1128" s="9">
        <f>COUNTIF(B:B,B1128)</f>
        <v>10</v>
      </c>
      <c r="W1128" s="7">
        <v>8.5299999999999994</v>
      </c>
      <c r="X1128" s="7">
        <f>BL1128-W1128-6</f>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192"/>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16</v>
      </c>
      <c r="CZ1128" s="33" t="s">
        <v>85</v>
      </c>
    </row>
    <row r="1129" spans="1:104" x14ac:dyDescent="0.25">
      <c r="A1129">
        <v>1128</v>
      </c>
      <c r="B1129">
        <v>76</v>
      </c>
      <c r="C1129" s="24" t="s">
        <v>4081</v>
      </c>
      <c r="D1129" s="12">
        <v>1.7</v>
      </c>
      <c r="E1129" s="13">
        <v>0.3</v>
      </c>
      <c r="F1129" s="7">
        <f t="shared" si="191"/>
        <v>5.666666666666667</v>
      </c>
      <c r="G1129" s="7">
        <f t="shared" si="184"/>
        <v>1.4</v>
      </c>
      <c r="H1129" s="15">
        <f t="shared" si="185"/>
        <v>2</v>
      </c>
      <c r="I1129" s="11">
        <f>IFERROR(F1129/SQRT(F1129^2+U1129), "X")</f>
        <v>3.0657016823745113E-2</v>
      </c>
      <c r="J1129" s="32">
        <f>IFERROR(SQRT((1-I1129^2)/U1129), "X")</f>
        <v>5.4100617924256076E-3</v>
      </c>
      <c r="K1129" s="32">
        <f t="shared" si="186"/>
        <v>184.84077231799026</v>
      </c>
      <c r="L1129" s="8">
        <v>0</v>
      </c>
      <c r="M1129" s="9">
        <v>1</v>
      </c>
      <c r="N1129" s="8">
        <v>0</v>
      </c>
      <c r="O1129" s="9">
        <v>0</v>
      </c>
      <c r="P1129" s="9">
        <v>1</v>
      </c>
      <c r="Q1129" s="9">
        <v>0</v>
      </c>
      <c r="R1129" s="9">
        <v>0</v>
      </c>
      <c r="S1129" s="8">
        <v>34139</v>
      </c>
      <c r="T1129" s="9">
        <v>4</v>
      </c>
      <c r="U1129" s="9">
        <f t="shared" si="187"/>
        <v>34134</v>
      </c>
      <c r="V1129" s="9">
        <f>COUNTIF(B:B,B1129)</f>
        <v>10</v>
      </c>
      <c r="W1129" s="7">
        <v>8.65</v>
      </c>
      <c r="X1129" s="7">
        <f>BL1129-W1129-6</f>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192"/>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16</v>
      </c>
      <c r="CZ1129" s="33" t="s">
        <v>85</v>
      </c>
    </row>
    <row r="1130" spans="1:104" x14ac:dyDescent="0.25">
      <c r="A1130">
        <v>1129</v>
      </c>
      <c r="B1130">
        <v>77</v>
      </c>
      <c r="C1130" s="24" t="s">
        <v>4085</v>
      </c>
      <c r="D1130" s="12">
        <v>7.15</v>
      </c>
      <c r="E1130" s="13">
        <v>2.19</v>
      </c>
      <c r="F1130" s="7">
        <f t="shared" si="191"/>
        <v>3.2648401826484021</v>
      </c>
      <c r="G1130" s="7">
        <f t="shared" si="184"/>
        <v>4.9600000000000009</v>
      </c>
      <c r="H1130" s="15">
        <f t="shared" si="185"/>
        <v>9.34</v>
      </c>
      <c r="I1130" s="11">
        <f>IFERROR(F1130/SQRT(F1130^2+U1130), "X")</f>
        <v>6.5664947449103166E-3</v>
      </c>
      <c r="J1130" s="32">
        <f>IFERROR(SQRT((1-I1130^2)/U1130), "X")</f>
        <v>2.0112760127767261E-3</v>
      </c>
      <c r="K1130" s="32">
        <f t="shared" si="186"/>
        <v>497.19680125823243</v>
      </c>
      <c r="L1130" s="8">
        <v>1</v>
      </c>
      <c r="M1130" s="9">
        <v>0</v>
      </c>
      <c r="N1130" s="8">
        <v>0</v>
      </c>
      <c r="O1130" s="9">
        <v>0</v>
      </c>
      <c r="P1130" s="9">
        <v>0</v>
      </c>
      <c r="Q1130" s="9">
        <v>1</v>
      </c>
      <c r="R1130" s="9">
        <v>0</v>
      </c>
      <c r="S1130" s="8">
        <v>247199</v>
      </c>
      <c r="T1130" s="9">
        <v>4</v>
      </c>
      <c r="U1130" s="9">
        <f t="shared" si="187"/>
        <v>247194</v>
      </c>
      <c r="V1130" s="9">
        <f>COUNTIF(B:B,B1130)</f>
        <v>28</v>
      </c>
      <c r="W1130" s="7">
        <v>12.79</v>
      </c>
      <c r="X1130" s="7">
        <f>BL1130-W1130-6</f>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193">(1-$AM1130-$AN1130)/2</f>
        <v>0.11499999999999999</v>
      </c>
      <c r="AL1130" s="32">
        <f t="shared" si="193"/>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12</v>
      </c>
      <c r="CZ1130" s="33" t="s">
        <v>85</v>
      </c>
    </row>
    <row r="1131" spans="1:104" x14ac:dyDescent="0.25">
      <c r="A1131">
        <v>1130</v>
      </c>
      <c r="B1131">
        <v>77</v>
      </c>
      <c r="C1131" s="24" t="s">
        <v>4085</v>
      </c>
      <c r="D1131" s="12">
        <v>8.01</v>
      </c>
      <c r="E1131" s="13">
        <v>0.04</v>
      </c>
      <c r="F1131" s="7">
        <f t="shared" si="191"/>
        <v>200.25</v>
      </c>
      <c r="G1131" s="7">
        <f t="shared" si="184"/>
        <v>7.97</v>
      </c>
      <c r="H1131" s="15">
        <f t="shared" si="185"/>
        <v>8.0499999999999989</v>
      </c>
      <c r="I1131" s="11">
        <f>IFERROR(F1131/SQRT(F1131^2+U1131), "X")</f>
        <v>0.37360200604099453</v>
      </c>
      <c r="J1131" s="32">
        <f>IFERROR(SQRT((1-I1131^2)/U1131), "X")</f>
        <v>1.8656779327889863E-3</v>
      </c>
      <c r="K1131" s="32">
        <f t="shared" si="186"/>
        <v>535.99819262754977</v>
      </c>
      <c r="L1131" s="8">
        <v>1</v>
      </c>
      <c r="M1131" s="9">
        <v>0</v>
      </c>
      <c r="N1131" s="8">
        <v>0</v>
      </c>
      <c r="O1131" s="9">
        <v>0</v>
      </c>
      <c r="P1131" s="9">
        <v>0</v>
      </c>
      <c r="Q1131" s="9">
        <v>1</v>
      </c>
      <c r="R1131" s="9">
        <v>0</v>
      </c>
      <c r="S1131" s="8">
        <v>247199</v>
      </c>
      <c r="T1131" s="9">
        <v>4</v>
      </c>
      <c r="U1131" s="9">
        <f t="shared" si="187"/>
        <v>247194</v>
      </c>
      <c r="V1131" s="9">
        <f>COUNTIF(B:B,B1131)</f>
        <v>28</v>
      </c>
      <c r="W1131" s="7">
        <v>12.79</v>
      </c>
      <c r="X1131" s="7">
        <f>BL1131-W1131-6</f>
        <v>35.71</v>
      </c>
      <c r="Y1131" s="9">
        <v>1</v>
      </c>
      <c r="Z1131" s="9">
        <v>0</v>
      </c>
      <c r="AA1131" s="9">
        <v>0</v>
      </c>
      <c r="AB1131" s="9">
        <v>0</v>
      </c>
      <c r="AC1131" s="9">
        <v>1</v>
      </c>
      <c r="AD1131" s="29">
        <v>0</v>
      </c>
      <c r="AE1131" s="9">
        <v>0</v>
      </c>
      <c r="AF1131" s="9">
        <v>1</v>
      </c>
      <c r="AG1131" s="29">
        <v>0</v>
      </c>
      <c r="AH1131" s="9">
        <v>1</v>
      </c>
      <c r="AI1131" s="29">
        <v>0</v>
      </c>
      <c r="AJ1131" s="20">
        <v>1970</v>
      </c>
      <c r="AK1131" s="32">
        <f t="shared" si="193"/>
        <v>0.11499999999999999</v>
      </c>
      <c r="AL1131" s="32">
        <f t="shared" si="193"/>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12</v>
      </c>
      <c r="CZ1131" s="33" t="s">
        <v>85</v>
      </c>
    </row>
    <row r="1132" spans="1:104" x14ac:dyDescent="0.25">
      <c r="A1132">
        <v>1131</v>
      </c>
      <c r="B1132">
        <v>77</v>
      </c>
      <c r="C1132" s="24" t="s">
        <v>4085</v>
      </c>
      <c r="D1132" s="12">
        <v>10.199999999999999</v>
      </c>
      <c r="E1132" s="13">
        <v>2.39</v>
      </c>
      <c r="F1132" s="7">
        <f t="shared" si="191"/>
        <v>4.2677824267782425</v>
      </c>
      <c r="G1132" s="7">
        <f t="shared" si="184"/>
        <v>7.8099999999999987</v>
      </c>
      <c r="H1132" s="15">
        <f t="shared" si="185"/>
        <v>12.59</v>
      </c>
      <c r="I1132" s="11">
        <f>IFERROR(F1132/SQRT(F1132^2+U1132), "X")</f>
        <v>7.457304732321892E-3</v>
      </c>
      <c r="J1132" s="32">
        <f>IFERROR(SQRT((1-I1132^2)/U1132), "X")</f>
        <v>1.7473488539460121E-3</v>
      </c>
      <c r="K1132" s="32">
        <f t="shared" si="186"/>
        <v>572.29556521682252</v>
      </c>
      <c r="L1132" s="8">
        <v>1</v>
      </c>
      <c r="M1132" s="9">
        <v>0</v>
      </c>
      <c r="N1132" s="8">
        <v>0</v>
      </c>
      <c r="O1132" s="9">
        <v>0</v>
      </c>
      <c r="P1132" s="9">
        <v>0</v>
      </c>
      <c r="Q1132" s="9">
        <v>1</v>
      </c>
      <c r="R1132" s="9">
        <v>0</v>
      </c>
      <c r="S1132" s="8">
        <v>327509</v>
      </c>
      <c r="T1132" s="9">
        <v>4</v>
      </c>
      <c r="U1132" s="9">
        <f t="shared" si="187"/>
        <v>327504</v>
      </c>
      <c r="V1132" s="9">
        <f>COUNTIF(B:B,B1132)</f>
        <v>28</v>
      </c>
      <c r="W1132" s="7">
        <v>12.79</v>
      </c>
      <c r="X1132" s="7">
        <f>BL1132-W1132-6</f>
        <v>35.71</v>
      </c>
      <c r="Y1132" s="9">
        <v>1</v>
      </c>
      <c r="Z1132" s="9">
        <v>0</v>
      </c>
      <c r="AA1132" s="9">
        <v>0</v>
      </c>
      <c r="AB1132" s="9">
        <v>0</v>
      </c>
      <c r="AC1132" s="9">
        <v>1</v>
      </c>
      <c r="AD1132" s="29">
        <v>0</v>
      </c>
      <c r="AE1132" s="9">
        <v>0</v>
      </c>
      <c r="AF1132" s="9">
        <v>1</v>
      </c>
      <c r="AG1132" s="29">
        <v>0</v>
      </c>
      <c r="AH1132" s="9">
        <v>1</v>
      </c>
      <c r="AI1132" s="29">
        <v>0</v>
      </c>
      <c r="AJ1132" s="20">
        <v>1970</v>
      </c>
      <c r="AK1132" s="32">
        <f t="shared" si="193"/>
        <v>0.11499999999999999</v>
      </c>
      <c r="AL1132" s="32">
        <f t="shared" si="193"/>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12</v>
      </c>
      <c r="CZ1132" s="33" t="s">
        <v>85</v>
      </c>
    </row>
    <row r="1133" spans="1:104" x14ac:dyDescent="0.25">
      <c r="A1133">
        <v>1132</v>
      </c>
      <c r="B1133">
        <v>77</v>
      </c>
      <c r="C1133" s="24" t="s">
        <v>4085</v>
      </c>
      <c r="D1133" s="12">
        <v>7.09</v>
      </c>
      <c r="E1133" s="13">
        <v>0.03</v>
      </c>
      <c r="F1133" s="7">
        <f t="shared" si="191"/>
        <v>236.33333333333334</v>
      </c>
      <c r="G1133" s="7">
        <f t="shared" si="184"/>
        <v>7.06</v>
      </c>
      <c r="H1133" s="15">
        <f t="shared" si="185"/>
        <v>7.12</v>
      </c>
      <c r="I1133" s="11">
        <f>IFERROR(F1133/SQRT(F1133^2+U1133), "X")</f>
        <v>0.38170076453554541</v>
      </c>
      <c r="J1133" s="32">
        <f>IFERROR(SQRT((1-I1133^2)/U1133), "X")</f>
        <v>1.6150949134085138E-3</v>
      </c>
      <c r="K1133" s="32">
        <f t="shared" si="186"/>
        <v>619.15865853950913</v>
      </c>
      <c r="L1133" s="8">
        <v>1</v>
      </c>
      <c r="M1133" s="9">
        <v>0</v>
      </c>
      <c r="N1133" s="8">
        <v>0</v>
      </c>
      <c r="O1133" s="9">
        <v>0</v>
      </c>
      <c r="P1133" s="9">
        <v>0</v>
      </c>
      <c r="Q1133" s="9">
        <v>1</v>
      </c>
      <c r="R1133" s="9">
        <v>0</v>
      </c>
      <c r="S1133" s="8">
        <v>327509</v>
      </c>
      <c r="T1133" s="9">
        <v>4</v>
      </c>
      <c r="U1133" s="9">
        <f t="shared" si="187"/>
        <v>327504</v>
      </c>
      <c r="V1133" s="9">
        <f>COUNTIF(B:B,B1133)</f>
        <v>28</v>
      </c>
      <c r="W1133" s="7">
        <v>12.79</v>
      </c>
      <c r="X1133" s="7">
        <f>BL1133-W1133-6</f>
        <v>35.71</v>
      </c>
      <c r="Y1133" s="9">
        <v>1</v>
      </c>
      <c r="Z1133" s="9">
        <v>0</v>
      </c>
      <c r="AA1133" s="9">
        <v>0</v>
      </c>
      <c r="AB1133" s="9">
        <v>0</v>
      </c>
      <c r="AC1133" s="9">
        <v>1</v>
      </c>
      <c r="AD1133" s="29">
        <v>0</v>
      </c>
      <c r="AE1133" s="9">
        <v>0</v>
      </c>
      <c r="AF1133" s="9">
        <v>1</v>
      </c>
      <c r="AG1133" s="29">
        <v>0</v>
      </c>
      <c r="AH1133" s="9">
        <v>1</v>
      </c>
      <c r="AI1133" s="29">
        <v>0</v>
      </c>
      <c r="AJ1133" s="20">
        <v>1970</v>
      </c>
      <c r="AK1133" s="32">
        <f t="shared" si="193"/>
        <v>0.11499999999999999</v>
      </c>
      <c r="AL1133" s="32">
        <f t="shared" si="193"/>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12</v>
      </c>
      <c r="CZ1133" s="33" t="s">
        <v>85</v>
      </c>
    </row>
    <row r="1134" spans="1:104" x14ac:dyDescent="0.25">
      <c r="A1134">
        <v>1133</v>
      </c>
      <c r="B1134">
        <v>77</v>
      </c>
      <c r="C1134" s="24" t="s">
        <v>4085</v>
      </c>
      <c r="D1134" s="12">
        <v>5.73</v>
      </c>
      <c r="E1134" s="13">
        <v>0.03</v>
      </c>
      <c r="F1134" s="7">
        <f t="shared" si="191"/>
        <v>191.00000000000003</v>
      </c>
      <c r="G1134" s="7">
        <f t="shared" si="184"/>
        <v>5.7</v>
      </c>
      <c r="H1134" s="15">
        <f t="shared" si="185"/>
        <v>5.7600000000000007</v>
      </c>
      <c r="I1134" s="11">
        <f>IFERROR(F1134/SQRT(F1134^2+U1134), "X")</f>
        <v>0.26400865684112146</v>
      </c>
      <c r="J1134" s="32">
        <f>IFERROR(SQRT((1-I1134^2)/U1134), "X")</f>
        <v>1.3822442766550861E-3</v>
      </c>
      <c r="K1134" s="32">
        <f t="shared" si="186"/>
        <v>723.4611254241654</v>
      </c>
      <c r="L1134" s="8">
        <v>1</v>
      </c>
      <c r="M1134" s="9">
        <v>0</v>
      </c>
      <c r="N1134" s="8">
        <v>0</v>
      </c>
      <c r="O1134" s="9">
        <v>0</v>
      </c>
      <c r="P1134" s="9">
        <v>0</v>
      </c>
      <c r="Q1134" s="9">
        <v>1</v>
      </c>
      <c r="R1134" s="9">
        <v>0</v>
      </c>
      <c r="S1134" s="8">
        <v>486926</v>
      </c>
      <c r="T1134" s="9">
        <v>10</v>
      </c>
      <c r="U1134" s="9">
        <f t="shared" si="187"/>
        <v>486915</v>
      </c>
      <c r="V1134" s="9">
        <f>COUNTIF(B:B,B1134)</f>
        <v>28</v>
      </c>
      <c r="W1134" s="7">
        <v>13.56</v>
      </c>
      <c r="X1134" s="7">
        <f>BL1134-W1134-6</f>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193"/>
        <v>6.9999999999999979E-2</v>
      </c>
      <c r="AL1134" s="32">
        <f t="shared" si="193"/>
        <v>6.9999999999999979E-2</v>
      </c>
      <c r="AM1134" s="32">
        <f t="shared" ref="AM1134:AM1141" si="194">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12</v>
      </c>
      <c r="CZ1134" s="33" t="s">
        <v>85</v>
      </c>
    </row>
    <row r="1135" spans="1:104" x14ac:dyDescent="0.25">
      <c r="A1135">
        <v>1134</v>
      </c>
      <c r="B1135">
        <v>77</v>
      </c>
      <c r="C1135" s="24" t="s">
        <v>4085</v>
      </c>
      <c r="D1135" s="12">
        <v>5.53</v>
      </c>
      <c r="E1135" s="13">
        <v>1.38</v>
      </c>
      <c r="F1135" s="7">
        <f t="shared" ref="F1135:F1157" si="195">D1135/E1135</f>
        <v>4.0072463768115947</v>
      </c>
      <c r="G1135" s="7">
        <f t="shared" si="184"/>
        <v>4.1500000000000004</v>
      </c>
      <c r="H1135" s="15">
        <f t="shared" si="185"/>
        <v>6.91</v>
      </c>
      <c r="I1135" s="11">
        <f>IFERROR(F1135/SQRT(F1135^2+U1135), "X")</f>
        <v>5.7426494566007805E-3</v>
      </c>
      <c r="J1135" s="32">
        <f>IFERROR(SQRT((1-I1135^2)/U1135), "X")</f>
        <v>1.4330662296761442E-3</v>
      </c>
      <c r="K1135" s="32">
        <f t="shared" si="186"/>
        <v>697.80445543398787</v>
      </c>
      <c r="L1135" s="8">
        <v>1</v>
      </c>
      <c r="M1135" s="9">
        <v>0</v>
      </c>
      <c r="N1135" s="8">
        <v>0</v>
      </c>
      <c r="O1135" s="9">
        <v>0</v>
      </c>
      <c r="P1135" s="9">
        <v>0</v>
      </c>
      <c r="Q1135" s="9">
        <v>1</v>
      </c>
      <c r="R1135" s="9">
        <v>0</v>
      </c>
      <c r="S1135" s="8">
        <v>486926</v>
      </c>
      <c r="T1135" s="9">
        <v>10</v>
      </c>
      <c r="U1135" s="9">
        <f t="shared" si="187"/>
        <v>486915</v>
      </c>
      <c r="V1135" s="9">
        <f>COUNTIF(B:B,B1135)</f>
        <v>28</v>
      </c>
      <c r="W1135" s="7">
        <v>13.56</v>
      </c>
      <c r="X1135" s="7">
        <f>BL1135-W1135-6</f>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193"/>
        <v>6.9999999999999979E-2</v>
      </c>
      <c r="AL1135" s="32">
        <f t="shared" si="193"/>
        <v>6.9999999999999979E-2</v>
      </c>
      <c r="AM1135" s="32">
        <f t="shared" si="194"/>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12</v>
      </c>
      <c r="CZ1135" s="33" t="s">
        <v>85</v>
      </c>
    </row>
    <row r="1136" spans="1:104" x14ac:dyDescent="0.25">
      <c r="A1136">
        <v>1135</v>
      </c>
      <c r="B1136">
        <v>77</v>
      </c>
      <c r="C1136" s="24" t="s">
        <v>4085</v>
      </c>
      <c r="D1136" s="12">
        <v>5.73</v>
      </c>
      <c r="E1136" s="13">
        <v>0.03</v>
      </c>
      <c r="F1136" s="7">
        <f t="shared" si="195"/>
        <v>191.00000000000003</v>
      </c>
      <c r="G1136" s="7">
        <f t="shared" si="184"/>
        <v>5.7</v>
      </c>
      <c r="H1136" s="15">
        <f t="shared" si="185"/>
        <v>5.7600000000000007</v>
      </c>
      <c r="I1136" s="11">
        <f>IFERROR(F1136/SQRT(F1136^2+U1136), "X")</f>
        <v>0.26400916125730628</v>
      </c>
      <c r="J1136" s="32">
        <f>IFERROR(SQRT((1-I1136^2)/U1136), "X")</f>
        <v>1.3822469175775196E-3</v>
      </c>
      <c r="K1136" s="32">
        <f t="shared" si="186"/>
        <v>723.45974317856837</v>
      </c>
      <c r="L1136" s="8">
        <v>1</v>
      </c>
      <c r="M1136" s="9">
        <v>0</v>
      </c>
      <c r="N1136" s="8">
        <v>0</v>
      </c>
      <c r="O1136" s="9">
        <v>0</v>
      </c>
      <c r="P1136" s="9">
        <v>0</v>
      </c>
      <c r="Q1136" s="9">
        <v>1</v>
      </c>
      <c r="R1136" s="9">
        <v>0</v>
      </c>
      <c r="S1136" s="8">
        <v>486926</v>
      </c>
      <c r="T1136" s="9">
        <v>12</v>
      </c>
      <c r="U1136" s="9">
        <f t="shared" si="187"/>
        <v>486913</v>
      </c>
      <c r="V1136" s="9">
        <f>COUNTIF(B:B,B1136)</f>
        <v>28</v>
      </c>
      <c r="W1136" s="7">
        <v>13.56</v>
      </c>
      <c r="X1136" s="7">
        <f>BL1136-W1136-6</f>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193"/>
        <v>6.9999999999999979E-2</v>
      </c>
      <c r="AL1136" s="32">
        <f t="shared" si="193"/>
        <v>6.9999999999999979E-2</v>
      </c>
      <c r="AM1136" s="32">
        <f t="shared" si="194"/>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12</v>
      </c>
      <c r="CZ1136" s="33" t="s">
        <v>85</v>
      </c>
    </row>
    <row r="1137" spans="1:104" x14ac:dyDescent="0.25">
      <c r="A1137">
        <v>1136</v>
      </c>
      <c r="B1137">
        <v>77</v>
      </c>
      <c r="C1137" s="24" t="s">
        <v>4085</v>
      </c>
      <c r="D1137" s="12">
        <v>9.48</v>
      </c>
      <c r="E1137" s="13">
        <v>2.23</v>
      </c>
      <c r="F1137" s="7">
        <f t="shared" si="195"/>
        <v>4.2511210762331837</v>
      </c>
      <c r="G1137" s="7">
        <f t="shared" si="184"/>
        <v>7.25</v>
      </c>
      <c r="H1137" s="15">
        <f t="shared" si="185"/>
        <v>11.71</v>
      </c>
      <c r="I1137" s="11">
        <f>IFERROR(F1137/SQRT(F1137^2+U1137), "X")</f>
        <v>6.0921379649921765E-3</v>
      </c>
      <c r="J1137" s="32">
        <f>IFERROR(SQRT((1-I1137^2)/U1137), "X")</f>
        <v>1.4330662090646156E-3</v>
      </c>
      <c r="K1137" s="32">
        <f t="shared" si="186"/>
        <v>697.80446547038139</v>
      </c>
      <c r="L1137" s="8">
        <v>1</v>
      </c>
      <c r="M1137" s="9">
        <v>0</v>
      </c>
      <c r="N1137" s="8">
        <v>0</v>
      </c>
      <c r="O1137" s="9">
        <v>0</v>
      </c>
      <c r="P1137" s="9">
        <v>0</v>
      </c>
      <c r="Q1137" s="9">
        <v>1</v>
      </c>
      <c r="R1137" s="9">
        <v>0</v>
      </c>
      <c r="S1137" s="8">
        <v>486926</v>
      </c>
      <c r="T1137" s="9">
        <v>12</v>
      </c>
      <c r="U1137" s="9">
        <f t="shared" si="187"/>
        <v>486913</v>
      </c>
      <c r="V1137" s="9">
        <f>COUNTIF(B:B,B1137)</f>
        <v>28</v>
      </c>
      <c r="W1137" s="7">
        <v>13.56</v>
      </c>
      <c r="X1137" s="7">
        <f>BL1137-W1137-6</f>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193"/>
        <v>6.9999999999999979E-2</v>
      </c>
      <c r="AL1137" s="32">
        <f t="shared" si="193"/>
        <v>6.9999999999999979E-2</v>
      </c>
      <c r="AM1137" s="32">
        <f t="shared" si="194"/>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12</v>
      </c>
      <c r="CZ1137" s="33" t="s">
        <v>85</v>
      </c>
    </row>
    <row r="1138" spans="1:104" x14ac:dyDescent="0.25">
      <c r="A1138">
        <v>1137</v>
      </c>
      <c r="B1138">
        <v>77</v>
      </c>
      <c r="C1138" s="24" t="s">
        <v>4085</v>
      </c>
      <c r="D1138" s="12">
        <v>5.2</v>
      </c>
      <c r="E1138" s="13">
        <v>0.03</v>
      </c>
      <c r="F1138" s="7">
        <f t="shared" si="195"/>
        <v>173.33333333333334</v>
      </c>
      <c r="G1138" s="7">
        <f t="shared" si="184"/>
        <v>5.17</v>
      </c>
      <c r="H1138" s="15">
        <f t="shared" si="185"/>
        <v>5.23</v>
      </c>
      <c r="I1138" s="11">
        <f>IFERROR(F1138/SQRT(F1138^2+U1138), "X")</f>
        <v>0.24107849550174548</v>
      </c>
      <c r="J1138" s="32">
        <f>IFERROR(SQRT((1-I1138^2)/U1138), "X")</f>
        <v>1.3908374740485316E-3</v>
      </c>
      <c r="K1138" s="32">
        <f t="shared" si="186"/>
        <v>718.99126868442875</v>
      </c>
      <c r="L1138" s="8">
        <v>1</v>
      </c>
      <c r="M1138" s="9">
        <v>0</v>
      </c>
      <c r="N1138" s="8">
        <v>0</v>
      </c>
      <c r="O1138" s="9">
        <v>0</v>
      </c>
      <c r="P1138" s="9">
        <v>0</v>
      </c>
      <c r="Q1138" s="9">
        <v>1</v>
      </c>
      <c r="R1138" s="9">
        <v>0</v>
      </c>
      <c r="S1138" s="8">
        <v>486926</v>
      </c>
      <c r="T1138" s="9">
        <v>21</v>
      </c>
      <c r="U1138" s="9">
        <f t="shared" si="187"/>
        <v>486904</v>
      </c>
      <c r="V1138" s="9">
        <f>COUNTIF(B:B,B1138)</f>
        <v>28</v>
      </c>
      <c r="W1138" s="7">
        <v>13.56</v>
      </c>
      <c r="X1138" s="7">
        <f>BL1138-W1138-6</f>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193"/>
        <v>6.9999999999999979E-2</v>
      </c>
      <c r="AL1138" s="32">
        <f t="shared" si="193"/>
        <v>6.9999999999999979E-2</v>
      </c>
      <c r="AM1138" s="32">
        <f t="shared" si="194"/>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12</v>
      </c>
      <c r="CZ1138" s="33" t="s">
        <v>85</v>
      </c>
    </row>
    <row r="1139" spans="1:104" x14ac:dyDescent="0.25">
      <c r="A1139">
        <v>1138</v>
      </c>
      <c r="B1139">
        <v>77</v>
      </c>
      <c r="C1139" s="24" t="s">
        <v>4085</v>
      </c>
      <c r="D1139" s="12">
        <v>3.93</v>
      </c>
      <c r="E1139" s="13">
        <v>1.45</v>
      </c>
      <c r="F1139" s="7">
        <f t="shared" si="195"/>
        <v>2.7103448275862072</v>
      </c>
      <c r="G1139" s="7">
        <f t="shared" si="184"/>
        <v>2.4800000000000004</v>
      </c>
      <c r="H1139" s="15">
        <f t="shared" si="185"/>
        <v>5.38</v>
      </c>
      <c r="I1139" s="11">
        <f>IFERROR(F1139/SQRT(F1139^2+U1139), "X")</f>
        <v>3.8841822641642178E-3</v>
      </c>
      <c r="J1139" s="32">
        <f>IFERROR(SQRT((1-I1139^2)/U1139), "X")</f>
        <v>1.4330952374142787E-3</v>
      </c>
      <c r="K1139" s="32">
        <f t="shared" si="186"/>
        <v>697.79033095127113</v>
      </c>
      <c r="L1139" s="8">
        <v>1</v>
      </c>
      <c r="M1139" s="9">
        <v>0</v>
      </c>
      <c r="N1139" s="8">
        <v>0</v>
      </c>
      <c r="O1139" s="9">
        <v>0</v>
      </c>
      <c r="P1139" s="9">
        <v>0</v>
      </c>
      <c r="Q1139" s="9">
        <v>1</v>
      </c>
      <c r="R1139" s="9">
        <v>0</v>
      </c>
      <c r="S1139" s="8">
        <v>486926</v>
      </c>
      <c r="T1139" s="9">
        <v>21</v>
      </c>
      <c r="U1139" s="9">
        <f t="shared" si="187"/>
        <v>486904</v>
      </c>
      <c r="V1139" s="9">
        <f>COUNTIF(B:B,B1139)</f>
        <v>28</v>
      </c>
      <c r="W1139" s="7">
        <v>13.56</v>
      </c>
      <c r="X1139" s="7">
        <f>BL1139-W1139-6</f>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193"/>
        <v>6.9999999999999979E-2</v>
      </c>
      <c r="AL1139" s="32">
        <f t="shared" si="193"/>
        <v>6.9999999999999979E-2</v>
      </c>
      <c r="AM1139" s="32">
        <f t="shared" si="194"/>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12</v>
      </c>
      <c r="CZ1139" s="33" t="s">
        <v>85</v>
      </c>
    </row>
    <row r="1140" spans="1:104" x14ac:dyDescent="0.25">
      <c r="A1140">
        <v>1139</v>
      </c>
      <c r="B1140">
        <v>77</v>
      </c>
      <c r="C1140" s="24" t="s">
        <v>4085</v>
      </c>
      <c r="D1140" s="12">
        <v>5.21</v>
      </c>
      <c r="E1140" s="13">
        <v>0.03</v>
      </c>
      <c r="F1140" s="7">
        <f t="shared" si="195"/>
        <v>173.66666666666669</v>
      </c>
      <c r="G1140" s="7">
        <f t="shared" si="184"/>
        <v>5.18</v>
      </c>
      <c r="H1140" s="15">
        <f t="shared" si="185"/>
        <v>5.24</v>
      </c>
      <c r="I1140" s="11">
        <f>IFERROR(F1140/SQRT(F1140^2+U1140), "X")</f>
        <v>0.2415155572221751</v>
      </c>
      <c r="J1140" s="32">
        <f>IFERROR(SQRT((1-I1140^2)/U1140), "X")</f>
        <v>1.3906845905307585E-3</v>
      </c>
      <c r="K1140" s="32">
        <f t="shared" si="186"/>
        <v>719.07031026952507</v>
      </c>
      <c r="L1140" s="8">
        <v>1</v>
      </c>
      <c r="M1140" s="9">
        <v>0</v>
      </c>
      <c r="N1140" s="8">
        <v>0</v>
      </c>
      <c r="O1140" s="9">
        <v>0</v>
      </c>
      <c r="P1140" s="9">
        <v>0</v>
      </c>
      <c r="Q1140" s="9">
        <v>1</v>
      </c>
      <c r="R1140" s="9">
        <v>0</v>
      </c>
      <c r="S1140" s="8">
        <v>486926</v>
      </c>
      <c r="T1140" s="9">
        <v>23</v>
      </c>
      <c r="U1140" s="9">
        <f t="shared" si="187"/>
        <v>486902</v>
      </c>
      <c r="V1140" s="9">
        <f>COUNTIF(B:B,B1140)</f>
        <v>28</v>
      </c>
      <c r="W1140" s="7">
        <v>13.56</v>
      </c>
      <c r="X1140" s="7">
        <f>BL1140-W1140-6</f>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193"/>
        <v>6.9999999999999979E-2</v>
      </c>
      <c r="AL1140" s="32">
        <f t="shared" si="193"/>
        <v>6.9999999999999979E-2</v>
      </c>
      <c r="AM1140" s="32">
        <f t="shared" si="194"/>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12</v>
      </c>
      <c r="CZ1140" s="33" t="s">
        <v>85</v>
      </c>
    </row>
    <row r="1141" spans="1:104" x14ac:dyDescent="0.25">
      <c r="A1141">
        <v>1140</v>
      </c>
      <c r="B1141">
        <v>77</v>
      </c>
      <c r="C1141" s="24" t="s">
        <v>4085</v>
      </c>
      <c r="D1141" s="12">
        <v>7.79</v>
      </c>
      <c r="E1141" s="13">
        <v>2.39</v>
      </c>
      <c r="F1141" s="7">
        <f t="shared" si="195"/>
        <v>3.2594142259414225</v>
      </c>
      <c r="G1141" s="7">
        <f t="shared" si="184"/>
        <v>5.4</v>
      </c>
      <c r="H1141" s="15">
        <f t="shared" si="185"/>
        <v>10.18</v>
      </c>
      <c r="I1141" s="11">
        <f>IFERROR(F1141/SQRT(F1141^2+U1141), "X")</f>
        <v>4.6710448747988055E-3</v>
      </c>
      <c r="J1141" s="32">
        <f>IFERROR(SQRT((1-I1141^2)/U1141), "X")</f>
        <v>1.4330933569665142E-3</v>
      </c>
      <c r="K1141" s="32">
        <f t="shared" si="186"/>
        <v>697.79124656382464</v>
      </c>
      <c r="L1141" s="8">
        <v>1</v>
      </c>
      <c r="M1141" s="9">
        <v>0</v>
      </c>
      <c r="N1141" s="8">
        <v>0</v>
      </c>
      <c r="O1141" s="9">
        <v>0</v>
      </c>
      <c r="P1141" s="9">
        <v>0</v>
      </c>
      <c r="Q1141" s="9">
        <v>1</v>
      </c>
      <c r="R1141" s="9">
        <v>0</v>
      </c>
      <c r="S1141" s="8">
        <v>486926</v>
      </c>
      <c r="T1141" s="9">
        <v>23</v>
      </c>
      <c r="U1141" s="9">
        <f t="shared" si="187"/>
        <v>486902</v>
      </c>
      <c r="V1141" s="9">
        <f>COUNTIF(B:B,B1141)</f>
        <v>28</v>
      </c>
      <c r="W1141" s="7">
        <v>13.56</v>
      </c>
      <c r="X1141" s="7">
        <f>BL1141-W1141-6</f>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193"/>
        <v>6.9999999999999979E-2</v>
      </c>
      <c r="AL1141" s="32">
        <f t="shared" si="193"/>
        <v>6.9999999999999979E-2</v>
      </c>
      <c r="AM1141" s="32">
        <f t="shared" si="194"/>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12</v>
      </c>
      <c r="CZ1141" s="33" t="s">
        <v>85</v>
      </c>
    </row>
    <row r="1142" spans="1:104" x14ac:dyDescent="0.25">
      <c r="A1142">
        <v>1141</v>
      </c>
      <c r="B1142">
        <v>77</v>
      </c>
      <c r="C1142" s="24" t="s">
        <v>4085</v>
      </c>
      <c r="D1142" s="12">
        <v>6.73</v>
      </c>
      <c r="E1142" s="13">
        <v>0.03</v>
      </c>
      <c r="F1142" s="7">
        <f t="shared" si="195"/>
        <v>224.33333333333334</v>
      </c>
      <c r="G1142" s="7">
        <f t="shared" si="184"/>
        <v>6.7</v>
      </c>
      <c r="H1142" s="15">
        <f t="shared" si="185"/>
        <v>6.7600000000000007</v>
      </c>
      <c r="I1142" s="11">
        <f>IFERROR(F1142/SQRT(F1142^2+U1142), "X")</f>
        <v>0.36400129234675915</v>
      </c>
      <c r="J1142" s="32">
        <f>IFERROR(SQRT((1-I1142^2)/U1142), "X")</f>
        <v>1.6225911991683173E-3</v>
      </c>
      <c r="K1142" s="32">
        <f t="shared" si="186"/>
        <v>616.29817819335176</v>
      </c>
      <c r="L1142" s="8">
        <v>1</v>
      </c>
      <c r="M1142" s="9">
        <v>0</v>
      </c>
      <c r="N1142" s="8">
        <v>0</v>
      </c>
      <c r="O1142" s="9">
        <v>0</v>
      </c>
      <c r="P1142" s="9">
        <v>0</v>
      </c>
      <c r="Q1142" s="9">
        <v>1</v>
      </c>
      <c r="R1142" s="9">
        <v>0</v>
      </c>
      <c r="S1142" s="8">
        <v>329509</v>
      </c>
      <c r="T1142" s="9">
        <v>10</v>
      </c>
      <c r="U1142" s="9">
        <f t="shared" si="187"/>
        <v>329498</v>
      </c>
      <c r="V1142" s="9">
        <f>COUNTIF(B:B,B1142)</f>
        <v>28</v>
      </c>
      <c r="W1142" s="7">
        <v>12.79</v>
      </c>
      <c r="X1142" s="7">
        <f>BL1142-W1142-6</f>
        <v>35.71</v>
      </c>
      <c r="Y1142" s="9">
        <v>1</v>
      </c>
      <c r="Z1142" s="9">
        <v>0</v>
      </c>
      <c r="AA1142" s="9">
        <v>0</v>
      </c>
      <c r="AB1142" s="9">
        <v>0</v>
      </c>
      <c r="AC1142" s="9">
        <v>1</v>
      </c>
      <c r="AD1142" s="29">
        <v>0</v>
      </c>
      <c r="AE1142" s="9">
        <v>0</v>
      </c>
      <c r="AF1142" s="9">
        <v>1</v>
      </c>
      <c r="AG1142" s="29">
        <v>0</v>
      </c>
      <c r="AH1142" s="9">
        <v>1</v>
      </c>
      <c r="AI1142" s="29">
        <v>0</v>
      </c>
      <c r="AJ1142" s="20">
        <v>1980</v>
      </c>
      <c r="AK1142" s="32">
        <f t="shared" si="193"/>
        <v>0.11499999999999999</v>
      </c>
      <c r="AL1142" s="32">
        <f t="shared" si="193"/>
        <v>0.11499999999999999</v>
      </c>
      <c r="AM1142" s="32">
        <f t="shared" ref="AM1142:AM1157" si="196">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12</v>
      </c>
      <c r="CZ1142" s="33" t="s">
        <v>85</v>
      </c>
    </row>
    <row r="1143" spans="1:104" x14ac:dyDescent="0.25">
      <c r="A1143">
        <v>1142</v>
      </c>
      <c r="B1143">
        <v>77</v>
      </c>
      <c r="C1143" s="24" t="s">
        <v>4085</v>
      </c>
      <c r="D1143" s="12">
        <v>9.2799999999999994</v>
      </c>
      <c r="E1143" s="13">
        <v>0.93</v>
      </c>
      <c r="F1143" s="7">
        <f t="shared" si="195"/>
        <v>9.9784946236559122</v>
      </c>
      <c r="G1143" s="7">
        <f t="shared" si="184"/>
        <v>8.35</v>
      </c>
      <c r="H1143" s="15">
        <f t="shared" si="185"/>
        <v>10.209999999999999</v>
      </c>
      <c r="I1143" s="11">
        <f>IFERROR(F1143/SQRT(F1143^2+U1143), "X")</f>
        <v>1.7380930654928722E-2</v>
      </c>
      <c r="J1143" s="32">
        <f>IFERROR(SQRT((1-I1143^2)/U1143), "X")</f>
        <v>1.7418389557202277E-3</v>
      </c>
      <c r="K1143" s="32">
        <f t="shared" si="186"/>
        <v>574.10588775499798</v>
      </c>
      <c r="L1143" s="8">
        <v>1</v>
      </c>
      <c r="M1143" s="9">
        <v>0</v>
      </c>
      <c r="N1143" s="8">
        <v>0</v>
      </c>
      <c r="O1143" s="9">
        <v>0</v>
      </c>
      <c r="P1143" s="9">
        <v>0</v>
      </c>
      <c r="Q1143" s="9">
        <v>1</v>
      </c>
      <c r="R1143" s="9">
        <v>0</v>
      </c>
      <c r="S1143" s="8">
        <v>329509</v>
      </c>
      <c r="T1143" s="9">
        <v>10</v>
      </c>
      <c r="U1143" s="9">
        <f t="shared" si="187"/>
        <v>329498</v>
      </c>
      <c r="V1143" s="9">
        <f>COUNTIF(B:B,B1143)</f>
        <v>28</v>
      </c>
      <c r="W1143" s="7">
        <v>12.79</v>
      </c>
      <c r="X1143" s="7">
        <f>BL1143-W1143-6</f>
        <v>35.71</v>
      </c>
      <c r="Y1143" s="9">
        <v>1</v>
      </c>
      <c r="Z1143" s="9">
        <v>0</v>
      </c>
      <c r="AA1143" s="9">
        <v>0</v>
      </c>
      <c r="AB1143" s="9">
        <v>0</v>
      </c>
      <c r="AC1143" s="9">
        <v>1</v>
      </c>
      <c r="AD1143" s="29">
        <v>0</v>
      </c>
      <c r="AE1143" s="9">
        <v>0</v>
      </c>
      <c r="AF1143" s="9">
        <v>1</v>
      </c>
      <c r="AG1143" s="29">
        <v>0</v>
      </c>
      <c r="AH1143" s="9">
        <v>1</v>
      </c>
      <c r="AI1143" s="29">
        <v>0</v>
      </c>
      <c r="AJ1143" s="20">
        <v>1980</v>
      </c>
      <c r="AK1143" s="32">
        <f t="shared" si="193"/>
        <v>0.11499999999999999</v>
      </c>
      <c r="AL1143" s="32">
        <f t="shared" si="193"/>
        <v>0.11499999999999999</v>
      </c>
      <c r="AM1143" s="32">
        <f t="shared" si="196"/>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12</v>
      </c>
      <c r="CZ1143" s="33" t="s">
        <v>85</v>
      </c>
    </row>
    <row r="1144" spans="1:104" x14ac:dyDescent="0.25">
      <c r="A1144">
        <v>1143</v>
      </c>
      <c r="B1144">
        <v>77</v>
      </c>
      <c r="C1144" s="24" t="s">
        <v>4085</v>
      </c>
      <c r="D1144" s="12">
        <v>6.73</v>
      </c>
      <c r="E1144" s="13">
        <v>0.03</v>
      </c>
      <c r="F1144" s="7">
        <f t="shared" si="195"/>
        <v>224.33333333333334</v>
      </c>
      <c r="G1144" s="7">
        <f t="shared" si="184"/>
        <v>6.7</v>
      </c>
      <c r="H1144" s="15">
        <f t="shared" si="185"/>
        <v>6.7600000000000007</v>
      </c>
      <c r="I1144" s="11">
        <f>IFERROR(F1144/SQRT(F1144^2+U1144), "X")</f>
        <v>0.36400225069394709</v>
      </c>
      <c r="J1144" s="32">
        <f>IFERROR(SQRT((1-I1144^2)/U1144), "X")</f>
        <v>1.6225954711468664E-3</v>
      </c>
      <c r="K1144" s="32">
        <f t="shared" si="186"/>
        <v>616.29655560001663</v>
      </c>
      <c r="L1144" s="8">
        <v>1</v>
      </c>
      <c r="M1144" s="9">
        <v>0</v>
      </c>
      <c r="N1144" s="8">
        <v>0</v>
      </c>
      <c r="O1144" s="9">
        <v>0</v>
      </c>
      <c r="P1144" s="9">
        <v>0</v>
      </c>
      <c r="Q1144" s="9">
        <v>1</v>
      </c>
      <c r="R1144" s="9">
        <v>0</v>
      </c>
      <c r="S1144" s="8">
        <v>329509</v>
      </c>
      <c r="T1144" s="9">
        <v>12</v>
      </c>
      <c r="U1144" s="9">
        <f t="shared" si="187"/>
        <v>329496</v>
      </c>
      <c r="V1144" s="9">
        <f>COUNTIF(B:B,B1144)</f>
        <v>28</v>
      </c>
      <c r="W1144" s="7">
        <v>12.79</v>
      </c>
      <c r="X1144" s="7">
        <f>BL1144-W1144-6</f>
        <v>35.71</v>
      </c>
      <c r="Y1144" s="9">
        <v>1</v>
      </c>
      <c r="Z1144" s="9">
        <v>0</v>
      </c>
      <c r="AA1144" s="9">
        <v>0</v>
      </c>
      <c r="AB1144" s="9">
        <v>0</v>
      </c>
      <c r="AC1144" s="9">
        <v>1</v>
      </c>
      <c r="AD1144" s="29">
        <v>0</v>
      </c>
      <c r="AE1144" s="9">
        <v>0</v>
      </c>
      <c r="AF1144" s="9">
        <v>1</v>
      </c>
      <c r="AG1144" s="29">
        <v>0</v>
      </c>
      <c r="AH1144" s="9">
        <v>1</v>
      </c>
      <c r="AI1144" s="29">
        <v>0</v>
      </c>
      <c r="AJ1144" s="20">
        <v>1980</v>
      </c>
      <c r="AK1144" s="32">
        <f t="shared" si="193"/>
        <v>0.11499999999999999</v>
      </c>
      <c r="AL1144" s="32">
        <f t="shared" si="193"/>
        <v>0.11499999999999999</v>
      </c>
      <c r="AM1144" s="32">
        <f t="shared" si="196"/>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12</v>
      </c>
      <c r="CZ1144" s="33" t="s">
        <v>85</v>
      </c>
    </row>
    <row r="1145" spans="1:104" x14ac:dyDescent="0.25">
      <c r="A1145">
        <v>1144</v>
      </c>
      <c r="B1145">
        <v>77</v>
      </c>
      <c r="C1145" s="24" t="s">
        <v>4085</v>
      </c>
      <c r="D1145" s="12">
        <v>9.07</v>
      </c>
      <c r="E1145" s="13">
        <v>1.07</v>
      </c>
      <c r="F1145" s="7">
        <f t="shared" si="195"/>
        <v>8.4766355140186906</v>
      </c>
      <c r="G1145" s="7">
        <f t="shared" si="184"/>
        <v>8</v>
      </c>
      <c r="H1145" s="15">
        <f t="shared" si="185"/>
        <v>10.14</v>
      </c>
      <c r="I1145" s="11">
        <f>IFERROR(F1145/SQRT(F1145^2+U1145), "X")</f>
        <v>1.476559961093361E-2</v>
      </c>
      <c r="J1145" s="32">
        <f>IFERROR(SQRT((1-I1145^2)/U1145), "X")</f>
        <v>1.7419174844210544E-3</v>
      </c>
      <c r="K1145" s="32">
        <f t="shared" si="186"/>
        <v>574.08000605284758</v>
      </c>
      <c r="L1145" s="8">
        <v>1</v>
      </c>
      <c r="M1145" s="9">
        <v>0</v>
      </c>
      <c r="N1145" s="8">
        <v>0</v>
      </c>
      <c r="O1145" s="9">
        <v>0</v>
      </c>
      <c r="P1145" s="9">
        <v>0</v>
      </c>
      <c r="Q1145" s="9">
        <v>1</v>
      </c>
      <c r="R1145" s="9">
        <v>0</v>
      </c>
      <c r="S1145" s="8">
        <v>329509</v>
      </c>
      <c r="T1145" s="9">
        <v>12</v>
      </c>
      <c r="U1145" s="9">
        <f t="shared" si="187"/>
        <v>329496</v>
      </c>
      <c r="V1145" s="9">
        <f>COUNTIF(B:B,B1145)</f>
        <v>28</v>
      </c>
      <c r="W1145" s="7">
        <v>12.79</v>
      </c>
      <c r="X1145" s="7">
        <f>BL1145-W1145-6</f>
        <v>35.71</v>
      </c>
      <c r="Y1145" s="9">
        <v>1</v>
      </c>
      <c r="Z1145" s="9">
        <v>0</v>
      </c>
      <c r="AA1145" s="9">
        <v>0</v>
      </c>
      <c r="AB1145" s="9">
        <v>0</v>
      </c>
      <c r="AC1145" s="9">
        <v>1</v>
      </c>
      <c r="AD1145" s="29">
        <v>0</v>
      </c>
      <c r="AE1145" s="9">
        <v>0</v>
      </c>
      <c r="AF1145" s="9">
        <v>1</v>
      </c>
      <c r="AG1145" s="29">
        <v>0</v>
      </c>
      <c r="AH1145" s="9">
        <v>1</v>
      </c>
      <c r="AI1145" s="29">
        <v>0</v>
      </c>
      <c r="AJ1145" s="20">
        <v>1980</v>
      </c>
      <c r="AK1145" s="32">
        <f t="shared" si="193"/>
        <v>0.11499999999999999</v>
      </c>
      <c r="AL1145" s="32">
        <f t="shared" si="193"/>
        <v>0.11499999999999999</v>
      </c>
      <c r="AM1145" s="32">
        <f t="shared" si="196"/>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12</v>
      </c>
      <c r="CZ1145" s="33" t="s">
        <v>85</v>
      </c>
    </row>
    <row r="1146" spans="1:104" x14ac:dyDescent="0.25">
      <c r="A1146">
        <v>1145</v>
      </c>
      <c r="B1146">
        <v>77</v>
      </c>
      <c r="C1146" s="24" t="s">
        <v>4085</v>
      </c>
      <c r="D1146" s="12">
        <v>6.28</v>
      </c>
      <c r="E1146" s="13">
        <v>0.03</v>
      </c>
      <c r="F1146" s="7">
        <f t="shared" si="195"/>
        <v>209.33333333333334</v>
      </c>
      <c r="G1146" s="7">
        <f t="shared" si="184"/>
        <v>6.25</v>
      </c>
      <c r="H1146" s="15">
        <f t="shared" si="185"/>
        <v>6.3100000000000005</v>
      </c>
      <c r="I1146" s="11">
        <f>IFERROR(F1146/SQRT(F1146^2+U1146), "X")</f>
        <v>0.34261396720002396</v>
      </c>
      <c r="J1146" s="32">
        <f>IFERROR(SQRT((1-I1146^2)/U1146), "X")</f>
        <v>1.636690926114764E-3</v>
      </c>
      <c r="K1146" s="32">
        <f t="shared" si="186"/>
        <v>610.98890697331365</v>
      </c>
      <c r="L1146" s="8">
        <v>1</v>
      </c>
      <c r="M1146" s="9">
        <v>0</v>
      </c>
      <c r="N1146" s="8">
        <v>0</v>
      </c>
      <c r="O1146" s="9">
        <v>0</v>
      </c>
      <c r="P1146" s="9">
        <v>0</v>
      </c>
      <c r="Q1146" s="9">
        <v>1</v>
      </c>
      <c r="R1146" s="9">
        <v>0</v>
      </c>
      <c r="S1146" s="8">
        <v>329509</v>
      </c>
      <c r="T1146" s="9">
        <v>21</v>
      </c>
      <c r="U1146" s="9">
        <f t="shared" si="187"/>
        <v>329487</v>
      </c>
      <c r="V1146" s="9">
        <f>COUNTIF(B:B,B1146)</f>
        <v>28</v>
      </c>
      <c r="W1146" s="7">
        <v>12.79</v>
      </c>
      <c r="X1146" s="7">
        <f>BL1146-W1146-6</f>
        <v>35.71</v>
      </c>
      <c r="Y1146" s="9">
        <v>1</v>
      </c>
      <c r="Z1146" s="9">
        <v>0</v>
      </c>
      <c r="AA1146" s="9">
        <v>0</v>
      </c>
      <c r="AB1146" s="9">
        <v>0</v>
      </c>
      <c r="AC1146" s="9">
        <v>1</v>
      </c>
      <c r="AD1146" s="29">
        <v>0</v>
      </c>
      <c r="AE1146" s="9">
        <v>0</v>
      </c>
      <c r="AF1146" s="9">
        <v>1</v>
      </c>
      <c r="AG1146" s="29">
        <v>0</v>
      </c>
      <c r="AH1146" s="9">
        <v>1</v>
      </c>
      <c r="AI1146" s="29">
        <v>0</v>
      </c>
      <c r="AJ1146" s="20">
        <v>1980</v>
      </c>
      <c r="AK1146" s="32">
        <f t="shared" si="193"/>
        <v>0.11499999999999999</v>
      </c>
      <c r="AL1146" s="32">
        <f t="shared" si="193"/>
        <v>0.11499999999999999</v>
      </c>
      <c r="AM1146" s="32">
        <f t="shared" si="196"/>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12</v>
      </c>
      <c r="CZ1146" s="33" t="s">
        <v>85</v>
      </c>
    </row>
    <row r="1147" spans="1:104" x14ac:dyDescent="0.25">
      <c r="A1147">
        <v>1146</v>
      </c>
      <c r="B1147">
        <v>77</v>
      </c>
      <c r="C1147" s="24" t="s">
        <v>4085</v>
      </c>
      <c r="D1147" s="12">
        <v>8.31</v>
      </c>
      <c r="E1147" s="13">
        <v>0.95</v>
      </c>
      <c r="F1147" s="7">
        <f t="shared" si="195"/>
        <v>8.7473684210526326</v>
      </c>
      <c r="G1147" s="7">
        <f t="shared" si="184"/>
        <v>7.36</v>
      </c>
      <c r="H1147" s="15">
        <f t="shared" si="185"/>
        <v>9.26</v>
      </c>
      <c r="I1147" s="11">
        <f>IFERROR(F1147/SQRT(F1147^2+U1147), "X")</f>
        <v>1.5237294251999758E-2</v>
      </c>
      <c r="J1147" s="32">
        <f>IFERROR(SQRT((1-I1147^2)/U1147), "X")</f>
        <v>1.7419289457761458E-3</v>
      </c>
      <c r="K1147" s="32">
        <f t="shared" si="186"/>
        <v>574.07622878350708</v>
      </c>
      <c r="L1147" s="8">
        <v>1</v>
      </c>
      <c r="M1147" s="9">
        <v>0</v>
      </c>
      <c r="N1147" s="8">
        <v>0</v>
      </c>
      <c r="O1147" s="9">
        <v>0</v>
      </c>
      <c r="P1147" s="9">
        <v>0</v>
      </c>
      <c r="Q1147" s="9">
        <v>1</v>
      </c>
      <c r="R1147" s="9">
        <v>0</v>
      </c>
      <c r="S1147" s="8">
        <v>329509</v>
      </c>
      <c r="T1147" s="9">
        <v>21</v>
      </c>
      <c r="U1147" s="9">
        <f t="shared" si="187"/>
        <v>329487</v>
      </c>
      <c r="V1147" s="9">
        <f>COUNTIF(B:B,B1147)</f>
        <v>28</v>
      </c>
      <c r="W1147" s="7">
        <v>12.79</v>
      </c>
      <c r="X1147" s="7">
        <f>BL1147-W1147-6</f>
        <v>35.71</v>
      </c>
      <c r="Y1147" s="9">
        <v>1</v>
      </c>
      <c r="Z1147" s="9">
        <v>0</v>
      </c>
      <c r="AA1147" s="9">
        <v>0</v>
      </c>
      <c r="AB1147" s="9">
        <v>0</v>
      </c>
      <c r="AC1147" s="9">
        <v>1</v>
      </c>
      <c r="AD1147" s="29">
        <v>0</v>
      </c>
      <c r="AE1147" s="9">
        <v>0</v>
      </c>
      <c r="AF1147" s="9">
        <v>1</v>
      </c>
      <c r="AG1147" s="29">
        <v>0</v>
      </c>
      <c r="AH1147" s="9">
        <v>1</v>
      </c>
      <c r="AI1147" s="29">
        <v>0</v>
      </c>
      <c r="AJ1147" s="20">
        <v>1980</v>
      </c>
      <c r="AK1147" s="32">
        <f t="shared" si="193"/>
        <v>0.11499999999999999</v>
      </c>
      <c r="AL1147" s="32">
        <f t="shared" si="193"/>
        <v>0.11499999999999999</v>
      </c>
      <c r="AM1147" s="32">
        <f t="shared" si="196"/>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12</v>
      </c>
      <c r="CZ1147" s="33" t="s">
        <v>85</v>
      </c>
    </row>
    <row r="1148" spans="1:104" x14ac:dyDescent="0.25">
      <c r="A1148">
        <v>1147</v>
      </c>
      <c r="B1148">
        <v>77</v>
      </c>
      <c r="C1148" s="24" t="s">
        <v>4085</v>
      </c>
      <c r="D1148" s="12">
        <v>6.28</v>
      </c>
      <c r="E1148" s="13">
        <v>0.03</v>
      </c>
      <c r="F1148" s="7">
        <f t="shared" si="195"/>
        <v>209.33333333333334</v>
      </c>
      <c r="G1148" s="7">
        <f t="shared" si="184"/>
        <v>6.25</v>
      </c>
      <c r="H1148" s="15">
        <f t="shared" si="185"/>
        <v>6.3100000000000005</v>
      </c>
      <c r="I1148" s="11">
        <f>IFERROR(F1148/SQRT(F1148^2+U1148), "X")</f>
        <v>0.34261488498333897</v>
      </c>
      <c r="J1148" s="32">
        <f>IFERROR(SQRT((1-I1148^2)/U1148), "X")</f>
        <v>1.6366953104299631E-3</v>
      </c>
      <c r="K1148" s="32">
        <f t="shared" si="186"/>
        <v>610.98727028019528</v>
      </c>
      <c r="L1148" s="8">
        <v>1</v>
      </c>
      <c r="M1148" s="9">
        <v>0</v>
      </c>
      <c r="N1148" s="8">
        <v>0</v>
      </c>
      <c r="O1148" s="9">
        <v>0</v>
      </c>
      <c r="P1148" s="9">
        <v>0</v>
      </c>
      <c r="Q1148" s="9">
        <v>1</v>
      </c>
      <c r="R1148" s="9">
        <v>0</v>
      </c>
      <c r="S1148" s="8">
        <v>329509</v>
      </c>
      <c r="T1148" s="9">
        <v>23</v>
      </c>
      <c r="U1148" s="9">
        <f t="shared" si="187"/>
        <v>329485</v>
      </c>
      <c r="V1148" s="9">
        <f>COUNTIF(B:B,B1148)</f>
        <v>28</v>
      </c>
      <c r="W1148" s="7">
        <v>12.79</v>
      </c>
      <c r="X1148" s="7">
        <f>BL1148-W1148-6</f>
        <v>35.71</v>
      </c>
      <c r="Y1148" s="9">
        <v>1</v>
      </c>
      <c r="Z1148" s="9">
        <v>0</v>
      </c>
      <c r="AA1148" s="9">
        <v>0</v>
      </c>
      <c r="AB1148" s="9">
        <v>0</v>
      </c>
      <c r="AC1148" s="9">
        <v>1</v>
      </c>
      <c r="AD1148" s="29">
        <v>0</v>
      </c>
      <c r="AE1148" s="9">
        <v>0</v>
      </c>
      <c r="AF1148" s="9">
        <v>1</v>
      </c>
      <c r="AG1148" s="29">
        <v>0</v>
      </c>
      <c r="AH1148" s="9">
        <v>1</v>
      </c>
      <c r="AI1148" s="29">
        <v>0</v>
      </c>
      <c r="AJ1148" s="20">
        <v>1980</v>
      </c>
      <c r="AK1148" s="32">
        <f t="shared" si="193"/>
        <v>0.11499999999999999</v>
      </c>
      <c r="AL1148" s="32">
        <f t="shared" si="193"/>
        <v>0.11499999999999999</v>
      </c>
      <c r="AM1148" s="32">
        <f t="shared" si="196"/>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12</v>
      </c>
      <c r="CZ1148" s="33" t="s">
        <v>85</v>
      </c>
    </row>
    <row r="1149" spans="1:104" x14ac:dyDescent="0.25">
      <c r="A1149">
        <v>1148</v>
      </c>
      <c r="B1149">
        <v>77</v>
      </c>
      <c r="C1149" s="24" t="s">
        <v>4085</v>
      </c>
      <c r="D1149" s="12">
        <v>8.11</v>
      </c>
      <c r="E1149" s="13">
        <v>1.0900000000000001</v>
      </c>
      <c r="F1149" s="7">
        <f t="shared" si="195"/>
        <v>7.4403669724770634</v>
      </c>
      <c r="G1149" s="7">
        <f t="shared" si="184"/>
        <v>7.02</v>
      </c>
      <c r="H1149" s="15">
        <f t="shared" si="185"/>
        <v>9.1999999999999993</v>
      </c>
      <c r="I1149" s="11">
        <f>IFERROR(F1149/SQRT(F1149^2+U1149), "X")</f>
        <v>1.2961045970558211E-2</v>
      </c>
      <c r="J1149" s="32">
        <f>IFERROR(SQRT((1-I1149^2)/U1149), "X")</f>
        <v>1.741990148940623E-3</v>
      </c>
      <c r="K1149" s="32">
        <f t="shared" si="186"/>
        <v>574.05605916206923</v>
      </c>
      <c r="L1149" s="8">
        <v>1</v>
      </c>
      <c r="M1149" s="9">
        <v>0</v>
      </c>
      <c r="N1149" s="8">
        <v>0</v>
      </c>
      <c r="O1149" s="9">
        <v>0</v>
      </c>
      <c r="P1149" s="9">
        <v>0</v>
      </c>
      <c r="Q1149" s="9">
        <v>1</v>
      </c>
      <c r="R1149" s="9">
        <v>0</v>
      </c>
      <c r="S1149" s="8">
        <v>329509</v>
      </c>
      <c r="T1149" s="9">
        <v>23</v>
      </c>
      <c r="U1149" s="9">
        <f t="shared" si="187"/>
        <v>329485</v>
      </c>
      <c r="V1149" s="9">
        <f>COUNTIF(B:B,B1149)</f>
        <v>28</v>
      </c>
      <c r="W1149" s="7">
        <v>12.79</v>
      </c>
      <c r="X1149" s="7">
        <f>BL1149-W1149-6</f>
        <v>35.71</v>
      </c>
      <c r="Y1149" s="9">
        <v>1</v>
      </c>
      <c r="Z1149" s="9">
        <v>0</v>
      </c>
      <c r="AA1149" s="9">
        <v>0</v>
      </c>
      <c r="AB1149" s="9">
        <v>0</v>
      </c>
      <c r="AC1149" s="9">
        <v>1</v>
      </c>
      <c r="AD1149" s="29">
        <v>0</v>
      </c>
      <c r="AE1149" s="9">
        <v>0</v>
      </c>
      <c r="AF1149" s="9">
        <v>1</v>
      </c>
      <c r="AG1149" s="29">
        <v>0</v>
      </c>
      <c r="AH1149" s="9">
        <v>1</v>
      </c>
      <c r="AI1149" s="29">
        <v>0</v>
      </c>
      <c r="AJ1149" s="20">
        <v>1980</v>
      </c>
      <c r="AK1149" s="32">
        <f t="shared" si="193"/>
        <v>0.11499999999999999</v>
      </c>
      <c r="AL1149" s="32">
        <f t="shared" si="193"/>
        <v>0.11499999999999999</v>
      </c>
      <c r="AM1149" s="32">
        <f t="shared" si="196"/>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12</v>
      </c>
      <c r="CZ1149" s="33" t="s">
        <v>85</v>
      </c>
    </row>
    <row r="1150" spans="1:104" x14ac:dyDescent="0.25">
      <c r="A1150">
        <v>1149</v>
      </c>
      <c r="B1150">
        <v>77</v>
      </c>
      <c r="C1150" s="24" t="s">
        <v>4085</v>
      </c>
      <c r="D1150" s="12">
        <v>6.72</v>
      </c>
      <c r="E1150" s="13">
        <v>0.13</v>
      </c>
      <c r="F1150" s="7">
        <f t="shared" si="195"/>
        <v>51.692307692307686</v>
      </c>
      <c r="G1150" s="7">
        <f t="shared" si="184"/>
        <v>6.59</v>
      </c>
      <c r="H1150" s="15">
        <f t="shared" si="185"/>
        <v>6.85</v>
      </c>
      <c r="I1150" s="11">
        <f>IFERROR(F1150/SQRT(F1150^2+U1150), "X")</f>
        <v>0.30083122817518793</v>
      </c>
      <c r="J1150" s="32">
        <f>IFERROR(SQRT((1-I1150^2)/U1150), "X")</f>
        <v>5.81965173553191E-3</v>
      </c>
      <c r="K1150" s="32">
        <f t="shared" si="186"/>
        <v>171.83158811626055</v>
      </c>
      <c r="L1150" s="8">
        <v>1</v>
      </c>
      <c r="M1150" s="9">
        <v>0</v>
      </c>
      <c r="N1150" s="8">
        <v>0</v>
      </c>
      <c r="O1150" s="9">
        <v>0</v>
      </c>
      <c r="P1150" s="9">
        <v>0</v>
      </c>
      <c r="Q1150" s="9">
        <v>1</v>
      </c>
      <c r="R1150" s="9">
        <v>0</v>
      </c>
      <c r="S1150" s="8">
        <v>26913</v>
      </c>
      <c r="T1150" s="9">
        <v>58</v>
      </c>
      <c r="U1150" s="9">
        <f t="shared" si="187"/>
        <v>26854</v>
      </c>
      <c r="V1150" s="9">
        <f>COUNTIF(B:B,B1150)</f>
        <v>28</v>
      </c>
      <c r="W1150" s="7">
        <v>12.79</v>
      </c>
      <c r="X1150" s="7">
        <f>BL1150-W1150-6</f>
        <v>35.71</v>
      </c>
      <c r="Y1150" s="9">
        <v>1</v>
      </c>
      <c r="Z1150" s="9">
        <v>0</v>
      </c>
      <c r="AA1150" s="9">
        <v>0</v>
      </c>
      <c r="AB1150" s="9">
        <v>0</v>
      </c>
      <c r="AC1150" s="9">
        <v>1</v>
      </c>
      <c r="AD1150" s="29">
        <v>0</v>
      </c>
      <c r="AE1150" s="9">
        <v>0</v>
      </c>
      <c r="AF1150" s="9">
        <v>1</v>
      </c>
      <c r="AG1150" s="29">
        <v>0</v>
      </c>
      <c r="AH1150" s="9">
        <v>1</v>
      </c>
      <c r="AI1150" s="29">
        <v>0</v>
      </c>
      <c r="AJ1150" s="20">
        <v>1980</v>
      </c>
      <c r="AK1150" s="32">
        <f t="shared" si="193"/>
        <v>0.11499999999999999</v>
      </c>
      <c r="AL1150" s="32">
        <f t="shared" si="193"/>
        <v>0.11499999999999999</v>
      </c>
      <c r="AM1150" s="32">
        <f t="shared" si="196"/>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12</v>
      </c>
      <c r="CZ1150" s="33" t="s">
        <v>85</v>
      </c>
    </row>
    <row r="1151" spans="1:104" x14ac:dyDescent="0.25">
      <c r="A1151">
        <v>1150</v>
      </c>
      <c r="B1151">
        <v>77</v>
      </c>
      <c r="C1151" s="24" t="s">
        <v>4085</v>
      </c>
      <c r="D1151" s="12">
        <v>6.35</v>
      </c>
      <c r="E1151" s="13">
        <v>1.85</v>
      </c>
      <c r="F1151" s="7">
        <f t="shared" si="195"/>
        <v>3.432432432432432</v>
      </c>
      <c r="G1151" s="7">
        <f t="shared" si="184"/>
        <v>4.5</v>
      </c>
      <c r="H1151" s="15">
        <f t="shared" si="185"/>
        <v>8.1999999999999993</v>
      </c>
      <c r="I1151" s="11">
        <f>IFERROR(F1151/SQRT(F1151^2+U1151), "X")</f>
        <v>2.0941233388031517E-2</v>
      </c>
      <c r="J1151" s="32">
        <f>IFERROR(SQRT((1-I1151^2)/U1151), "X")</f>
        <v>6.1009892547808356E-3</v>
      </c>
      <c r="K1151" s="32">
        <f t="shared" si="186"/>
        <v>163.90784481654077</v>
      </c>
      <c r="L1151" s="8">
        <v>1</v>
      </c>
      <c r="M1151" s="9">
        <v>0</v>
      </c>
      <c r="N1151" s="8">
        <v>0</v>
      </c>
      <c r="O1151" s="9">
        <v>0</v>
      </c>
      <c r="P1151" s="9">
        <v>0</v>
      </c>
      <c r="Q1151" s="9">
        <v>1</v>
      </c>
      <c r="R1151" s="9">
        <v>0</v>
      </c>
      <c r="S1151" s="8">
        <v>26913</v>
      </c>
      <c r="T1151" s="9">
        <v>58</v>
      </c>
      <c r="U1151" s="9">
        <f t="shared" si="187"/>
        <v>26854</v>
      </c>
      <c r="V1151" s="9">
        <f>COUNTIF(B:B,B1151)</f>
        <v>28</v>
      </c>
      <c r="W1151" s="7">
        <v>12.79</v>
      </c>
      <c r="X1151" s="7">
        <f>BL1151-W1151-6</f>
        <v>35.71</v>
      </c>
      <c r="Y1151" s="9">
        <v>1</v>
      </c>
      <c r="Z1151" s="9">
        <v>0</v>
      </c>
      <c r="AA1151" s="9">
        <v>0</v>
      </c>
      <c r="AB1151" s="9">
        <v>0</v>
      </c>
      <c r="AC1151" s="9">
        <v>1</v>
      </c>
      <c r="AD1151" s="29">
        <v>0</v>
      </c>
      <c r="AE1151" s="9">
        <v>0</v>
      </c>
      <c r="AF1151" s="9">
        <v>1</v>
      </c>
      <c r="AG1151" s="29">
        <v>0</v>
      </c>
      <c r="AH1151" s="9">
        <v>1</v>
      </c>
      <c r="AI1151" s="29">
        <v>0</v>
      </c>
      <c r="AJ1151" s="20">
        <v>1980</v>
      </c>
      <c r="AK1151" s="32">
        <f t="shared" si="193"/>
        <v>0.11499999999999999</v>
      </c>
      <c r="AL1151" s="32">
        <f t="shared" si="193"/>
        <v>0.11499999999999999</v>
      </c>
      <c r="AM1151" s="32">
        <f t="shared" si="196"/>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12</v>
      </c>
      <c r="CZ1151" s="33" t="s">
        <v>85</v>
      </c>
    </row>
    <row r="1152" spans="1:104" x14ac:dyDescent="0.25">
      <c r="A1152">
        <v>1151</v>
      </c>
      <c r="B1152">
        <v>77</v>
      </c>
      <c r="C1152" s="24" t="s">
        <v>4085</v>
      </c>
      <c r="D1152" s="12">
        <v>6.71</v>
      </c>
      <c r="E1152" s="13">
        <v>0.03</v>
      </c>
      <c r="F1152" s="7">
        <f t="shared" si="195"/>
        <v>223.66666666666669</v>
      </c>
      <c r="G1152" s="7">
        <f t="shared" si="184"/>
        <v>6.68</v>
      </c>
      <c r="H1152" s="15">
        <f t="shared" si="185"/>
        <v>6.74</v>
      </c>
      <c r="I1152" s="11">
        <f>IFERROR(F1152/SQRT(F1152^2+U1152), "X")</f>
        <v>0.80667394601112008</v>
      </c>
      <c r="J1152" s="32">
        <f>IFERROR(SQRT((1-I1152^2)/U1152), "X")</f>
        <v>3.6065899225534424E-3</v>
      </c>
      <c r="K1152" s="32">
        <f t="shared" si="186"/>
        <v>277.27022519155889</v>
      </c>
      <c r="L1152" s="8">
        <v>1</v>
      </c>
      <c r="M1152" s="9">
        <v>0</v>
      </c>
      <c r="N1152" s="8">
        <v>0</v>
      </c>
      <c r="O1152" s="9">
        <v>0</v>
      </c>
      <c r="P1152" s="9">
        <v>0</v>
      </c>
      <c r="Q1152" s="9">
        <v>1</v>
      </c>
      <c r="R1152" s="9">
        <v>0</v>
      </c>
      <c r="S1152" s="8">
        <v>26913</v>
      </c>
      <c r="T1152" s="9">
        <v>60</v>
      </c>
      <c r="U1152" s="9">
        <f t="shared" si="187"/>
        <v>26852</v>
      </c>
      <c r="V1152" s="9">
        <f>COUNTIF(B:B,B1152)</f>
        <v>28</v>
      </c>
      <c r="W1152" s="7">
        <v>12.79</v>
      </c>
      <c r="X1152" s="7">
        <f>BL1152-W1152-6</f>
        <v>35.71</v>
      </c>
      <c r="Y1152" s="9">
        <v>1</v>
      </c>
      <c r="Z1152" s="9">
        <v>0</v>
      </c>
      <c r="AA1152" s="9">
        <v>0</v>
      </c>
      <c r="AB1152" s="9">
        <v>0</v>
      </c>
      <c r="AC1152" s="9">
        <v>1</v>
      </c>
      <c r="AD1152" s="29">
        <v>0</v>
      </c>
      <c r="AE1152" s="9">
        <v>0</v>
      </c>
      <c r="AF1152" s="9">
        <v>1</v>
      </c>
      <c r="AG1152" s="29">
        <v>0</v>
      </c>
      <c r="AH1152" s="9">
        <v>1</v>
      </c>
      <c r="AI1152" s="29">
        <v>0</v>
      </c>
      <c r="AJ1152" s="20">
        <v>1980</v>
      </c>
      <c r="AK1152" s="32">
        <f t="shared" si="193"/>
        <v>0.11499999999999999</v>
      </c>
      <c r="AL1152" s="32">
        <f t="shared" si="193"/>
        <v>0.11499999999999999</v>
      </c>
      <c r="AM1152" s="32">
        <f t="shared" si="196"/>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12</v>
      </c>
      <c r="CZ1152" s="33" t="s">
        <v>85</v>
      </c>
    </row>
    <row r="1153" spans="1:104" x14ac:dyDescent="0.25">
      <c r="A1153">
        <v>1152</v>
      </c>
      <c r="B1153">
        <v>77</v>
      </c>
      <c r="C1153" s="24" t="s">
        <v>4085</v>
      </c>
      <c r="D1153" s="12">
        <v>5.55</v>
      </c>
      <c r="E1153" s="13">
        <v>1.99</v>
      </c>
      <c r="F1153" s="7">
        <f t="shared" si="195"/>
        <v>2.7889447236180902</v>
      </c>
      <c r="G1153" s="7">
        <f t="shared" si="184"/>
        <v>3.5599999999999996</v>
      </c>
      <c r="H1153" s="15">
        <f t="shared" si="185"/>
        <v>7.54</v>
      </c>
      <c r="I1153" s="11">
        <f>IFERROR(F1153/SQRT(F1153^2+U1153), "X")</f>
        <v>1.701722321640399E-2</v>
      </c>
      <c r="J1153" s="32">
        <f>IFERROR(SQRT((1-I1153^2)/U1153), "X")</f>
        <v>6.101671027143052E-3</v>
      </c>
      <c r="K1153" s="32">
        <f t="shared" si="186"/>
        <v>163.88953051574526</v>
      </c>
      <c r="L1153" s="8">
        <v>1</v>
      </c>
      <c r="M1153" s="9">
        <v>0</v>
      </c>
      <c r="N1153" s="8">
        <v>0</v>
      </c>
      <c r="O1153" s="9">
        <v>0</v>
      </c>
      <c r="P1153" s="9">
        <v>0</v>
      </c>
      <c r="Q1153" s="9">
        <v>1</v>
      </c>
      <c r="R1153" s="9">
        <v>0</v>
      </c>
      <c r="S1153" s="8">
        <v>26913</v>
      </c>
      <c r="T1153" s="9">
        <v>60</v>
      </c>
      <c r="U1153" s="9">
        <f t="shared" si="187"/>
        <v>26852</v>
      </c>
      <c r="V1153" s="9">
        <f>COUNTIF(B:B,B1153)</f>
        <v>28</v>
      </c>
      <c r="W1153" s="7">
        <v>12.79</v>
      </c>
      <c r="X1153" s="7">
        <f>BL1153-W1153-6</f>
        <v>35.71</v>
      </c>
      <c r="Y1153" s="9">
        <v>1</v>
      </c>
      <c r="Z1153" s="9">
        <v>0</v>
      </c>
      <c r="AA1153" s="9">
        <v>0</v>
      </c>
      <c r="AB1153" s="9">
        <v>0</v>
      </c>
      <c r="AC1153" s="9">
        <v>1</v>
      </c>
      <c r="AD1153" s="29">
        <v>0</v>
      </c>
      <c r="AE1153" s="9">
        <v>0</v>
      </c>
      <c r="AF1153" s="9">
        <v>1</v>
      </c>
      <c r="AG1153" s="29">
        <v>0</v>
      </c>
      <c r="AH1153" s="9">
        <v>1</v>
      </c>
      <c r="AI1153" s="29">
        <v>0</v>
      </c>
      <c r="AJ1153" s="20">
        <v>1980</v>
      </c>
      <c r="AK1153" s="32">
        <f t="shared" si="193"/>
        <v>0.11499999999999999</v>
      </c>
      <c r="AL1153" s="32">
        <f t="shared" si="193"/>
        <v>0.11499999999999999</v>
      </c>
      <c r="AM1153" s="32">
        <f t="shared" si="196"/>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12</v>
      </c>
      <c r="CZ1153" s="33" t="s">
        <v>85</v>
      </c>
    </row>
    <row r="1154" spans="1:104" x14ac:dyDescent="0.25">
      <c r="A1154">
        <v>1153</v>
      </c>
      <c r="B1154">
        <v>77</v>
      </c>
      <c r="C1154" s="24" t="s">
        <v>4085</v>
      </c>
      <c r="D1154" s="12">
        <v>5.76</v>
      </c>
      <c r="E1154" s="13">
        <v>0.13</v>
      </c>
      <c r="F1154" s="7">
        <f t="shared" si="195"/>
        <v>44.307692307692307</v>
      </c>
      <c r="G1154" s="7">
        <f t="shared" ref="G1154:G1217" si="197">D1154-E1154</f>
        <v>5.63</v>
      </c>
      <c r="H1154" s="15">
        <f t="shared" ref="H1154:H1217" si="198">D1154+E1154</f>
        <v>5.89</v>
      </c>
      <c r="I1154" s="11">
        <f>IFERROR(F1154/SQRT(F1154^2+U1154), "X")</f>
        <v>0.26105761101958763</v>
      </c>
      <c r="J1154" s="32">
        <f>IFERROR(SQRT((1-I1154^2)/U1154), "X")</f>
        <v>5.8919252487059717E-3</v>
      </c>
      <c r="K1154" s="32">
        <f t="shared" ref="K1154:K1217" si="199">IFERROR(1/J1154, "X")</f>
        <v>169.72380975465148</v>
      </c>
      <c r="L1154" s="8">
        <v>1</v>
      </c>
      <c r="M1154" s="9">
        <v>0</v>
      </c>
      <c r="N1154" s="8">
        <v>0</v>
      </c>
      <c r="O1154" s="9">
        <v>0</v>
      </c>
      <c r="P1154" s="9">
        <v>0</v>
      </c>
      <c r="Q1154" s="9">
        <v>1</v>
      </c>
      <c r="R1154" s="9">
        <v>0</v>
      </c>
      <c r="S1154" s="8">
        <v>26913</v>
      </c>
      <c r="T1154" s="9">
        <v>69</v>
      </c>
      <c r="U1154" s="9">
        <f t="shared" ref="U1154:U1217" si="200">S1154-T1154-1</f>
        <v>26843</v>
      </c>
      <c r="V1154" s="9">
        <f>COUNTIF(B:B,B1154)</f>
        <v>28</v>
      </c>
      <c r="W1154" s="7">
        <v>12.79</v>
      </c>
      <c r="X1154" s="7">
        <f>BL1154-W1154-6</f>
        <v>35.71</v>
      </c>
      <c r="Y1154" s="9">
        <v>1</v>
      </c>
      <c r="Z1154" s="9">
        <v>0</v>
      </c>
      <c r="AA1154" s="9">
        <v>0</v>
      </c>
      <c r="AB1154" s="9">
        <v>0</v>
      </c>
      <c r="AC1154" s="9">
        <v>1</v>
      </c>
      <c r="AD1154" s="29">
        <v>0</v>
      </c>
      <c r="AE1154" s="9">
        <v>0</v>
      </c>
      <c r="AF1154" s="9">
        <v>1</v>
      </c>
      <c r="AG1154" s="29">
        <v>0</v>
      </c>
      <c r="AH1154" s="9">
        <v>1</v>
      </c>
      <c r="AI1154" s="29">
        <v>0</v>
      </c>
      <c r="AJ1154" s="20">
        <v>1980</v>
      </c>
      <c r="AK1154" s="32">
        <f t="shared" si="193"/>
        <v>0.11499999999999999</v>
      </c>
      <c r="AL1154" s="32">
        <f t="shared" si="193"/>
        <v>0.11499999999999999</v>
      </c>
      <c r="AM1154" s="32">
        <f t="shared" si="196"/>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12</v>
      </c>
      <c r="CZ1154" s="33" t="s">
        <v>85</v>
      </c>
    </row>
    <row r="1155" spans="1:104" x14ac:dyDescent="0.25">
      <c r="A1155">
        <v>1154</v>
      </c>
      <c r="B1155">
        <v>77</v>
      </c>
      <c r="C1155" s="24" t="s">
        <v>4085</v>
      </c>
      <c r="D1155" s="12">
        <v>4.6100000000000003</v>
      </c>
      <c r="E1155" s="13">
        <v>1.87</v>
      </c>
      <c r="F1155" s="7">
        <f t="shared" si="195"/>
        <v>2.46524064171123</v>
      </c>
      <c r="G1155" s="7">
        <f t="shared" si="197"/>
        <v>2.74</v>
      </c>
      <c r="H1155" s="15">
        <f t="shared" si="198"/>
        <v>6.48</v>
      </c>
      <c r="I1155" s="11">
        <f>IFERROR(F1155/SQRT(F1155^2+U1155), "X")</f>
        <v>1.5045084640238314E-2</v>
      </c>
      <c r="J1155" s="32">
        <f>IFERROR(SQRT((1-I1155^2)/U1155), "X")</f>
        <v>6.1028868280359324E-3</v>
      </c>
      <c r="K1155" s="32">
        <f t="shared" si="199"/>
        <v>163.85688087908161</v>
      </c>
      <c r="L1155" s="8">
        <v>1</v>
      </c>
      <c r="M1155" s="9">
        <v>0</v>
      </c>
      <c r="N1155" s="8">
        <v>0</v>
      </c>
      <c r="O1155" s="9">
        <v>0</v>
      </c>
      <c r="P1155" s="9">
        <v>0</v>
      </c>
      <c r="Q1155" s="9">
        <v>1</v>
      </c>
      <c r="R1155" s="9">
        <v>0</v>
      </c>
      <c r="S1155" s="8">
        <v>26913</v>
      </c>
      <c r="T1155" s="9">
        <v>69</v>
      </c>
      <c r="U1155" s="9">
        <f t="shared" si="200"/>
        <v>26843</v>
      </c>
      <c r="V1155" s="9">
        <f>COUNTIF(B:B,B1155)</f>
        <v>28</v>
      </c>
      <c r="W1155" s="7">
        <v>12.79</v>
      </c>
      <c r="X1155" s="7">
        <f>BL1155-W1155-6</f>
        <v>35.71</v>
      </c>
      <c r="Y1155" s="9">
        <v>1</v>
      </c>
      <c r="Z1155" s="9">
        <v>0</v>
      </c>
      <c r="AA1155" s="9">
        <v>0</v>
      </c>
      <c r="AB1155" s="9">
        <v>0</v>
      </c>
      <c r="AC1155" s="9">
        <v>1</v>
      </c>
      <c r="AD1155" s="29">
        <v>0</v>
      </c>
      <c r="AE1155" s="9">
        <v>0</v>
      </c>
      <c r="AF1155" s="9">
        <v>1</v>
      </c>
      <c r="AG1155" s="29">
        <v>0</v>
      </c>
      <c r="AH1155" s="9">
        <v>1</v>
      </c>
      <c r="AI1155" s="29">
        <v>0</v>
      </c>
      <c r="AJ1155" s="20">
        <v>1980</v>
      </c>
      <c r="AK1155" s="32">
        <f t="shared" si="193"/>
        <v>0.11499999999999999</v>
      </c>
      <c r="AL1155" s="32">
        <f t="shared" si="193"/>
        <v>0.11499999999999999</v>
      </c>
      <c r="AM1155" s="32">
        <f t="shared" si="196"/>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12</v>
      </c>
      <c r="CZ1155" s="33" t="s">
        <v>85</v>
      </c>
    </row>
    <row r="1156" spans="1:104" x14ac:dyDescent="0.25">
      <c r="A1156">
        <v>1155</v>
      </c>
      <c r="B1156">
        <v>77</v>
      </c>
      <c r="C1156" s="24" t="s">
        <v>4085</v>
      </c>
      <c r="D1156" s="12">
        <v>5.76</v>
      </c>
      <c r="E1156" s="13">
        <v>0.13</v>
      </c>
      <c r="F1156" s="7">
        <f t="shared" si="195"/>
        <v>44.307692307692307</v>
      </c>
      <c r="G1156" s="7">
        <f t="shared" si="197"/>
        <v>5.63</v>
      </c>
      <c r="H1156" s="15">
        <f t="shared" si="198"/>
        <v>5.89</v>
      </c>
      <c r="I1156" s="11">
        <f>IFERROR(F1156/SQRT(F1156^2+U1156), "X")</f>
        <v>0.26106667404987471</v>
      </c>
      <c r="J1156" s="32">
        <f>IFERROR(SQRT((1-I1156^2)/U1156), "X")</f>
        <v>5.8921297962645329E-3</v>
      </c>
      <c r="K1156" s="32">
        <f t="shared" si="199"/>
        <v>169.71791772713081</v>
      </c>
      <c r="L1156" s="8">
        <v>1</v>
      </c>
      <c r="M1156" s="9">
        <v>0</v>
      </c>
      <c r="N1156" s="8">
        <v>0</v>
      </c>
      <c r="O1156" s="9">
        <v>0</v>
      </c>
      <c r="P1156" s="9">
        <v>0</v>
      </c>
      <c r="Q1156" s="9">
        <v>1</v>
      </c>
      <c r="R1156" s="9">
        <v>0</v>
      </c>
      <c r="S1156" s="8">
        <v>26913</v>
      </c>
      <c r="T1156" s="9">
        <v>71</v>
      </c>
      <c r="U1156" s="9">
        <f t="shared" si="200"/>
        <v>26841</v>
      </c>
      <c r="V1156" s="9">
        <f>COUNTIF(B:B,B1156)</f>
        <v>28</v>
      </c>
      <c r="W1156" s="7">
        <v>12.79</v>
      </c>
      <c r="X1156" s="7">
        <f>BL1156-W1156-6</f>
        <v>35.71</v>
      </c>
      <c r="Y1156" s="9">
        <v>1</v>
      </c>
      <c r="Z1156" s="9">
        <v>0</v>
      </c>
      <c r="AA1156" s="9">
        <v>0</v>
      </c>
      <c r="AB1156" s="9">
        <v>0</v>
      </c>
      <c r="AC1156" s="9">
        <v>1</v>
      </c>
      <c r="AD1156" s="29">
        <v>0</v>
      </c>
      <c r="AE1156" s="9">
        <v>0</v>
      </c>
      <c r="AF1156" s="9">
        <v>1</v>
      </c>
      <c r="AG1156" s="29">
        <v>0</v>
      </c>
      <c r="AH1156" s="9">
        <v>1</v>
      </c>
      <c r="AI1156" s="29">
        <v>0</v>
      </c>
      <c r="AJ1156" s="20">
        <v>1980</v>
      </c>
      <c r="AK1156" s="32">
        <f t="shared" si="193"/>
        <v>0.11499999999999999</v>
      </c>
      <c r="AL1156" s="32">
        <f t="shared" si="193"/>
        <v>0.11499999999999999</v>
      </c>
      <c r="AM1156" s="32">
        <f t="shared" si="196"/>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12</v>
      </c>
      <c r="CZ1156" s="33" t="s">
        <v>85</v>
      </c>
    </row>
    <row r="1157" spans="1:104" x14ac:dyDescent="0.25">
      <c r="A1157">
        <v>1156</v>
      </c>
      <c r="B1157">
        <v>77</v>
      </c>
      <c r="C1157" s="24" t="s">
        <v>4085</v>
      </c>
      <c r="D1157" s="12">
        <v>3.91</v>
      </c>
      <c r="E1157" s="13">
        <v>1.99</v>
      </c>
      <c r="F1157" s="7">
        <f t="shared" si="195"/>
        <v>1.9648241206030153</v>
      </c>
      <c r="G1157" s="7">
        <f t="shared" si="197"/>
        <v>1.9200000000000002</v>
      </c>
      <c r="H1157" s="15">
        <f t="shared" si="198"/>
        <v>5.9</v>
      </c>
      <c r="I1157" s="11">
        <f>IFERROR(F1157/SQRT(F1157^2+U1157), "X")</f>
        <v>1.1992041008396971E-2</v>
      </c>
      <c r="J1157" s="32">
        <f>IFERROR(SQRT((1-I1157^2)/U1157), "X")</f>
        <v>6.1033661398235215E-3</v>
      </c>
      <c r="K1157" s="32">
        <f t="shared" si="199"/>
        <v>163.84401281043168</v>
      </c>
      <c r="L1157" s="8">
        <v>1</v>
      </c>
      <c r="M1157" s="9">
        <v>0</v>
      </c>
      <c r="N1157" s="8">
        <v>0</v>
      </c>
      <c r="O1157" s="9">
        <v>0</v>
      </c>
      <c r="P1157" s="9">
        <v>0</v>
      </c>
      <c r="Q1157" s="9">
        <v>1</v>
      </c>
      <c r="R1157" s="9">
        <v>0</v>
      </c>
      <c r="S1157" s="8">
        <v>26913</v>
      </c>
      <c r="T1157" s="9">
        <v>71</v>
      </c>
      <c r="U1157" s="9">
        <f t="shared" si="200"/>
        <v>26841</v>
      </c>
      <c r="V1157" s="9">
        <f>COUNTIF(B:B,B1157)</f>
        <v>28</v>
      </c>
      <c r="W1157" s="7">
        <v>12.79</v>
      </c>
      <c r="X1157" s="7">
        <f>BL1157-W1157-6</f>
        <v>35.71</v>
      </c>
      <c r="Y1157" s="9">
        <v>1</v>
      </c>
      <c r="Z1157" s="9">
        <v>0</v>
      </c>
      <c r="AA1157" s="9">
        <v>0</v>
      </c>
      <c r="AB1157" s="9">
        <v>0</v>
      </c>
      <c r="AC1157" s="9">
        <v>1</v>
      </c>
      <c r="AD1157" s="29">
        <v>0</v>
      </c>
      <c r="AE1157" s="9">
        <v>0</v>
      </c>
      <c r="AF1157" s="9">
        <v>1</v>
      </c>
      <c r="AG1157" s="29">
        <v>0</v>
      </c>
      <c r="AH1157" s="9">
        <v>1</v>
      </c>
      <c r="AI1157" s="29">
        <v>0</v>
      </c>
      <c r="AJ1157" s="20">
        <v>1980</v>
      </c>
      <c r="AK1157" s="32">
        <f t="shared" si="193"/>
        <v>0.11499999999999999</v>
      </c>
      <c r="AL1157" s="32">
        <f t="shared" si="193"/>
        <v>0.11499999999999999</v>
      </c>
      <c r="AM1157" s="32">
        <f t="shared" si="196"/>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12</v>
      </c>
      <c r="CZ1157" s="33" t="s">
        <v>85</v>
      </c>
    </row>
    <row r="1158" spans="1:104" x14ac:dyDescent="0.25">
      <c r="A1158">
        <v>1157</v>
      </c>
      <c r="B1158">
        <v>78</v>
      </c>
      <c r="C1158" s="24" t="s">
        <v>4090</v>
      </c>
      <c r="D1158" s="12">
        <v>0.4</v>
      </c>
      <c r="E1158" s="13">
        <v>0.12</v>
      </c>
      <c r="F1158" s="7">
        <v>3.333333333333333</v>
      </c>
      <c r="G1158" s="7">
        <f t="shared" si="197"/>
        <v>0.28000000000000003</v>
      </c>
      <c r="H1158" s="15">
        <f t="shared" si="198"/>
        <v>0.52</v>
      </c>
      <c r="I1158" s="11">
        <f>IFERROR(F1158/SQRT(F1158^2+U1158), "X")</f>
        <v>8.0441386220384534E-2</v>
      </c>
      <c r="J1158" s="32">
        <f>IFERROR(SQRT((1-I1158^2)/U1158), "X")</f>
        <v>2.4132415866115364E-2</v>
      </c>
      <c r="K1158" s="32">
        <f t="shared" si="199"/>
        <v>41.438039421660754</v>
      </c>
      <c r="L1158" s="8">
        <v>1</v>
      </c>
      <c r="M1158" s="9">
        <v>0</v>
      </c>
      <c r="N1158" s="8">
        <v>0</v>
      </c>
      <c r="O1158" s="9">
        <v>0</v>
      </c>
      <c r="P1158" s="9">
        <v>0</v>
      </c>
      <c r="Q1158" s="9">
        <v>1</v>
      </c>
      <c r="R1158" s="9">
        <v>0</v>
      </c>
      <c r="S1158" s="8">
        <v>1710</v>
      </c>
      <c r="T1158" s="9">
        <v>3</v>
      </c>
      <c r="U1158" s="9">
        <f t="shared" si="200"/>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23</v>
      </c>
      <c r="CZ1158" s="33" t="s">
        <v>85</v>
      </c>
    </row>
    <row r="1159" spans="1:104" x14ac:dyDescent="0.25">
      <c r="A1159">
        <v>1158</v>
      </c>
      <c r="B1159">
        <v>78</v>
      </c>
      <c r="C1159" s="24" t="s">
        <v>4090</v>
      </c>
      <c r="D1159" s="12">
        <v>0.56000000000000005</v>
      </c>
      <c r="E1159" s="13">
        <v>0.13300000000000001</v>
      </c>
      <c r="F1159" s="7">
        <v>4.2105263157894726</v>
      </c>
      <c r="G1159" s="7">
        <f t="shared" si="197"/>
        <v>0.42700000000000005</v>
      </c>
      <c r="H1159" s="15">
        <f t="shared" si="198"/>
        <v>0.69300000000000006</v>
      </c>
      <c r="I1159" s="11">
        <f>IFERROR(F1159/SQRT(F1159^2+U1159), "X")</f>
        <v>0.10141494299735571</v>
      </c>
      <c r="J1159" s="32">
        <f>IFERROR(SQRT((1-I1159^2)/U1159), "X")</f>
        <v>2.4086048961871987E-2</v>
      </c>
      <c r="K1159" s="32">
        <f t="shared" si="199"/>
        <v>41.517809815258268</v>
      </c>
      <c r="L1159" s="8">
        <v>1</v>
      </c>
      <c r="M1159" s="9">
        <v>0</v>
      </c>
      <c r="N1159" s="8">
        <v>0</v>
      </c>
      <c r="O1159" s="9">
        <v>0</v>
      </c>
      <c r="P1159" s="9">
        <v>0</v>
      </c>
      <c r="Q1159" s="9">
        <v>1</v>
      </c>
      <c r="R1159" s="9">
        <v>0</v>
      </c>
      <c r="S1159" s="8">
        <v>1710</v>
      </c>
      <c r="T1159" s="9">
        <v>3</v>
      </c>
      <c r="U1159" s="9">
        <f t="shared" si="200"/>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23</v>
      </c>
      <c r="CZ1159" s="33" t="s">
        <v>85</v>
      </c>
    </row>
    <row r="1160" spans="1:104" x14ac:dyDescent="0.25">
      <c r="A1160">
        <v>1159</v>
      </c>
      <c r="B1160">
        <v>78</v>
      </c>
      <c r="C1160" s="24" t="s">
        <v>4090</v>
      </c>
      <c r="D1160" s="12">
        <v>0.71</v>
      </c>
      <c r="E1160" s="13">
        <v>7.0436507936507936E-2</v>
      </c>
      <c r="F1160" s="7">
        <v>10.08</v>
      </c>
      <c r="G1160" s="7">
        <f t="shared" si="197"/>
        <v>0.63956349206349206</v>
      </c>
      <c r="H1160" s="15">
        <f t="shared" si="198"/>
        <v>0.78043650793650787</v>
      </c>
      <c r="I1160" s="11">
        <f>IFERROR(F1160/SQRT(F1160^2+U1160), "X")</f>
        <v>0.23708746710324063</v>
      </c>
      <c r="J1160" s="32">
        <f>IFERROR(SQRT((1-I1160^2)/U1160), "X")</f>
        <v>2.352058205389292E-2</v>
      </c>
      <c r="K1160" s="32">
        <f t="shared" si="199"/>
        <v>42.515954652341982</v>
      </c>
      <c r="L1160" s="8">
        <v>1</v>
      </c>
      <c r="M1160" s="9">
        <v>0</v>
      </c>
      <c r="N1160" s="8">
        <v>0</v>
      </c>
      <c r="O1160" s="9">
        <v>0</v>
      </c>
      <c r="P1160" s="9">
        <v>0</v>
      </c>
      <c r="Q1160" s="9">
        <v>1</v>
      </c>
      <c r="R1160" s="9">
        <v>0</v>
      </c>
      <c r="S1160" s="8">
        <v>1710</v>
      </c>
      <c r="T1160" s="9">
        <v>3</v>
      </c>
      <c r="U1160" s="9">
        <f t="shared" si="200"/>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23</v>
      </c>
      <c r="CZ1160" s="33" t="s">
        <v>85</v>
      </c>
    </row>
    <row r="1161" spans="1:104" x14ac:dyDescent="0.25">
      <c r="A1161">
        <v>1160</v>
      </c>
      <c r="B1161">
        <v>78</v>
      </c>
      <c r="C1161" s="24" t="s">
        <v>4090</v>
      </c>
      <c r="D1161" s="12">
        <v>1.47</v>
      </c>
      <c r="E1161" s="13">
        <v>0.1230396475770925</v>
      </c>
      <c r="F1161" s="7">
        <v>11.94736842105263</v>
      </c>
      <c r="G1161" s="7">
        <f t="shared" si="197"/>
        <v>1.3469603524229075</v>
      </c>
      <c r="H1161" s="15">
        <f t="shared" si="198"/>
        <v>1.5930396475770925</v>
      </c>
      <c r="I1161" s="11">
        <f>IFERROR(F1161/SQRT(F1161^2+U1161), "X")</f>
        <v>0.2778653432954753</v>
      </c>
      <c r="J1161" s="32">
        <f>IFERROR(SQRT((1-I1161^2)/U1161), "X")</f>
        <v>2.3257451641471503E-2</v>
      </c>
      <c r="K1161" s="32">
        <f t="shared" si="199"/>
        <v>42.996972128143696</v>
      </c>
      <c r="L1161" s="8">
        <v>1</v>
      </c>
      <c r="M1161" s="9">
        <v>0</v>
      </c>
      <c r="N1161" s="8">
        <v>0</v>
      </c>
      <c r="O1161" s="9">
        <v>0</v>
      </c>
      <c r="P1161" s="9">
        <v>0</v>
      </c>
      <c r="Q1161" s="9">
        <v>1</v>
      </c>
      <c r="R1161" s="9">
        <v>0</v>
      </c>
      <c r="S1161" s="8">
        <v>1710</v>
      </c>
      <c r="T1161" s="9">
        <v>3</v>
      </c>
      <c r="U1161" s="9">
        <f t="shared" si="200"/>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23</v>
      </c>
      <c r="CZ1161" s="33" t="s">
        <v>85</v>
      </c>
    </row>
    <row r="1162" spans="1:104" x14ac:dyDescent="0.25">
      <c r="A1162">
        <v>1161</v>
      </c>
      <c r="B1162">
        <v>78</v>
      </c>
      <c r="C1162" s="24" t="s">
        <v>4090</v>
      </c>
      <c r="D1162" s="12">
        <v>2.87</v>
      </c>
      <c r="E1162" s="13">
        <v>9.8522388059701482E-2</v>
      </c>
      <c r="F1162" s="7">
        <v>29.130434782608699</v>
      </c>
      <c r="G1162" s="7">
        <f t="shared" si="197"/>
        <v>2.7714776119402984</v>
      </c>
      <c r="H1162" s="15">
        <f t="shared" si="198"/>
        <v>2.9685223880597018</v>
      </c>
      <c r="I1162" s="11">
        <f>IFERROR(F1162/SQRT(F1162^2+U1162), "X")</f>
        <v>0.57635096309102218</v>
      </c>
      <c r="J1162" s="32">
        <f>IFERROR(SQRT((1-I1162^2)/U1162), "X")</f>
        <v>1.9785182315064934E-2</v>
      </c>
      <c r="K1162" s="32">
        <f t="shared" si="199"/>
        <v>50.542875171717519</v>
      </c>
      <c r="L1162" s="8">
        <v>1</v>
      </c>
      <c r="M1162" s="9">
        <v>0</v>
      </c>
      <c r="N1162" s="8">
        <v>0</v>
      </c>
      <c r="O1162" s="9">
        <v>0</v>
      </c>
      <c r="P1162" s="9">
        <v>0</v>
      </c>
      <c r="Q1162" s="9">
        <v>1</v>
      </c>
      <c r="R1162" s="9">
        <v>0</v>
      </c>
      <c r="S1162" s="8">
        <v>1710</v>
      </c>
      <c r="T1162" s="9">
        <v>3</v>
      </c>
      <c r="U1162" s="9">
        <f t="shared" si="200"/>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23</v>
      </c>
      <c r="CZ1162" s="33" t="s">
        <v>85</v>
      </c>
    </row>
    <row r="1163" spans="1:104" x14ac:dyDescent="0.25">
      <c r="A1163">
        <v>1162</v>
      </c>
      <c r="B1163">
        <v>78</v>
      </c>
      <c r="C1163" s="24" t="s">
        <v>4090</v>
      </c>
      <c r="D1163" s="12">
        <v>3.74</v>
      </c>
      <c r="E1163" s="13">
        <v>0.67128205128205132</v>
      </c>
      <c r="F1163" s="7">
        <v>5.5714285714285712</v>
      </c>
      <c r="G1163" s="7">
        <f t="shared" si="197"/>
        <v>3.068717948717949</v>
      </c>
      <c r="H1163" s="15">
        <f t="shared" si="198"/>
        <v>4.4112820512820514</v>
      </c>
      <c r="I1163" s="11">
        <f>IFERROR(F1163/SQRT(F1163^2+U1163), "X")</f>
        <v>0.13367849740518223</v>
      </c>
      <c r="J1163" s="32">
        <f>IFERROR(SQRT((1-I1163^2)/U1163), "X")</f>
        <v>2.3993576457340401E-2</v>
      </c>
      <c r="K1163" s="32">
        <f t="shared" si="199"/>
        <v>41.677821636051597</v>
      </c>
      <c r="L1163" s="8">
        <v>1</v>
      </c>
      <c r="M1163" s="9">
        <v>0</v>
      </c>
      <c r="N1163" s="8">
        <v>0</v>
      </c>
      <c r="O1163" s="9">
        <v>0</v>
      </c>
      <c r="P1163" s="9">
        <v>0</v>
      </c>
      <c r="Q1163" s="9">
        <v>1</v>
      </c>
      <c r="R1163" s="9">
        <v>0</v>
      </c>
      <c r="S1163" s="8">
        <v>1710</v>
      </c>
      <c r="T1163" s="9">
        <v>3</v>
      </c>
      <c r="U1163" s="9">
        <f t="shared" si="200"/>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23</v>
      </c>
      <c r="CZ1163" s="33" t="s">
        <v>85</v>
      </c>
    </row>
    <row r="1164" spans="1:104" x14ac:dyDescent="0.25">
      <c r="A1164">
        <v>1163</v>
      </c>
      <c r="B1164">
        <v>78</v>
      </c>
      <c r="C1164" s="24" t="s">
        <v>4090</v>
      </c>
      <c r="D1164" s="12">
        <v>4.59</v>
      </c>
      <c r="E1164" s="13">
        <v>1.023445945945946</v>
      </c>
      <c r="F1164" s="7">
        <v>4.4848484848484853</v>
      </c>
      <c r="G1164" s="7">
        <f t="shared" si="197"/>
        <v>3.5665540540540537</v>
      </c>
      <c r="H1164" s="15">
        <f t="shared" si="198"/>
        <v>5.613445945945946</v>
      </c>
      <c r="I1164" s="11">
        <f>IFERROR(F1164/SQRT(F1164^2+U1164), "X")</f>
        <v>0.1079476158522687</v>
      </c>
      <c r="J1164" s="32">
        <f>IFERROR(SQRT((1-I1164^2)/U1164), "X")</f>
        <v>2.4069400831924777E-2</v>
      </c>
      <c r="K1164" s="32">
        <f t="shared" si="199"/>
        <v>41.546526520661722</v>
      </c>
      <c r="L1164" s="8">
        <v>1</v>
      </c>
      <c r="M1164" s="9">
        <v>0</v>
      </c>
      <c r="N1164" s="8">
        <v>0</v>
      </c>
      <c r="O1164" s="9">
        <v>0</v>
      </c>
      <c r="P1164" s="9">
        <v>0</v>
      </c>
      <c r="Q1164" s="9">
        <v>1</v>
      </c>
      <c r="R1164" s="9">
        <v>0</v>
      </c>
      <c r="S1164" s="8">
        <v>1710</v>
      </c>
      <c r="T1164" s="9">
        <v>3</v>
      </c>
      <c r="U1164" s="9">
        <f t="shared" si="200"/>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23</v>
      </c>
      <c r="CZ1164" s="33" t="s">
        <v>85</v>
      </c>
    </row>
    <row r="1165" spans="1:104" x14ac:dyDescent="0.25">
      <c r="A1165">
        <v>1164</v>
      </c>
      <c r="B1165">
        <v>78</v>
      </c>
      <c r="C1165" s="24" t="s">
        <v>4090</v>
      </c>
      <c r="D1165" s="12">
        <v>5.0599999999999996</v>
      </c>
      <c r="E1165" s="13">
        <v>0.39600000000000002</v>
      </c>
      <c r="F1165" s="7">
        <v>12.77777777777778</v>
      </c>
      <c r="G1165" s="7">
        <f t="shared" si="197"/>
        <v>4.6639999999999997</v>
      </c>
      <c r="H1165" s="15">
        <f t="shared" si="198"/>
        <v>5.4559999999999995</v>
      </c>
      <c r="I1165" s="11">
        <f>IFERROR(F1165/SQRT(F1165^2+U1165), "X")</f>
        <v>0.29554194453777705</v>
      </c>
      <c r="J1165" s="32">
        <f>IFERROR(SQRT((1-I1165^2)/U1165), "X")</f>
        <v>2.312936957252168E-2</v>
      </c>
      <c r="K1165" s="32">
        <f t="shared" si="199"/>
        <v>43.235073782038022</v>
      </c>
      <c r="L1165" s="8">
        <v>1</v>
      </c>
      <c r="M1165" s="9">
        <v>0</v>
      </c>
      <c r="N1165" s="8">
        <v>0</v>
      </c>
      <c r="O1165" s="9">
        <v>0</v>
      </c>
      <c r="P1165" s="9">
        <v>0</v>
      </c>
      <c r="Q1165" s="9">
        <v>1</v>
      </c>
      <c r="R1165" s="9">
        <v>0</v>
      </c>
      <c r="S1165" s="8">
        <v>1710</v>
      </c>
      <c r="T1165" s="9">
        <v>3</v>
      </c>
      <c r="U1165" s="9">
        <f t="shared" si="200"/>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23</v>
      </c>
      <c r="CZ1165" s="33" t="s">
        <v>85</v>
      </c>
    </row>
    <row r="1166" spans="1:104" x14ac:dyDescent="0.25">
      <c r="A1166">
        <v>1165</v>
      </c>
      <c r="B1166">
        <v>78</v>
      </c>
      <c r="C1166" s="24" t="s">
        <v>4090</v>
      </c>
      <c r="D1166" s="12">
        <v>0.4</v>
      </c>
      <c r="E1166" s="13">
        <v>0.12</v>
      </c>
      <c r="F1166" s="7">
        <v>3.333333333333333</v>
      </c>
      <c r="G1166" s="7">
        <f t="shared" si="197"/>
        <v>0.28000000000000003</v>
      </c>
      <c r="H1166" s="15">
        <f t="shared" si="198"/>
        <v>0.52</v>
      </c>
      <c r="I1166" s="11">
        <f>IFERROR(F1166/SQRT(F1166^2+U1166), "X")</f>
        <v>8.0441386220384534E-2</v>
      </c>
      <c r="J1166" s="32">
        <f>IFERROR(SQRT((1-I1166^2)/U1166), "X")</f>
        <v>2.4132415866115364E-2</v>
      </c>
      <c r="K1166" s="32">
        <f t="shared" si="199"/>
        <v>41.438039421660754</v>
      </c>
      <c r="L1166" s="8">
        <v>1</v>
      </c>
      <c r="M1166" s="9">
        <v>0</v>
      </c>
      <c r="N1166" s="8">
        <v>0</v>
      </c>
      <c r="O1166" s="9">
        <v>0</v>
      </c>
      <c r="P1166" s="9">
        <v>0</v>
      </c>
      <c r="Q1166" s="9">
        <v>1</v>
      </c>
      <c r="R1166" s="9">
        <v>0</v>
      </c>
      <c r="S1166" s="8">
        <v>1710</v>
      </c>
      <c r="T1166" s="9">
        <v>3</v>
      </c>
      <c r="U1166" s="9">
        <f t="shared" si="200"/>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23</v>
      </c>
      <c r="CZ1166" s="33" t="s">
        <v>85</v>
      </c>
    </row>
    <row r="1167" spans="1:104" x14ac:dyDescent="0.25">
      <c r="A1167">
        <v>1166</v>
      </c>
      <c r="B1167">
        <v>78</v>
      </c>
      <c r="C1167" s="24" t="s">
        <v>4090</v>
      </c>
      <c r="D1167" s="12">
        <v>0.8</v>
      </c>
      <c r="E1167" s="13">
        <v>0.19</v>
      </c>
      <c r="F1167" s="7">
        <v>4.2105263157894726</v>
      </c>
      <c r="G1167" s="7">
        <f t="shared" si="197"/>
        <v>0.6100000000000001</v>
      </c>
      <c r="H1167" s="15">
        <f t="shared" si="198"/>
        <v>0.99</v>
      </c>
      <c r="I1167" s="11">
        <f>IFERROR(F1167/SQRT(F1167^2+U1167), "X")</f>
        <v>0.10141494299735571</v>
      </c>
      <c r="J1167" s="32">
        <f>IFERROR(SQRT((1-I1167^2)/U1167), "X")</f>
        <v>2.4086048961871987E-2</v>
      </c>
      <c r="K1167" s="32">
        <f t="shared" si="199"/>
        <v>41.517809815258268</v>
      </c>
      <c r="L1167" s="8">
        <v>1</v>
      </c>
      <c r="M1167" s="9">
        <v>0</v>
      </c>
      <c r="N1167" s="8">
        <v>0</v>
      </c>
      <c r="O1167" s="9">
        <v>0</v>
      </c>
      <c r="P1167" s="9">
        <v>0</v>
      </c>
      <c r="Q1167" s="9">
        <v>1</v>
      </c>
      <c r="R1167" s="9">
        <v>0</v>
      </c>
      <c r="S1167" s="8">
        <v>1710</v>
      </c>
      <c r="T1167" s="9">
        <v>3</v>
      </c>
      <c r="U1167" s="9">
        <f t="shared" si="200"/>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23</v>
      </c>
      <c r="CZ1167" s="33" t="s">
        <v>85</v>
      </c>
    </row>
    <row r="1168" spans="1:104" x14ac:dyDescent="0.25">
      <c r="A1168">
        <v>1167</v>
      </c>
      <c r="B1168">
        <v>78</v>
      </c>
      <c r="C1168" s="24" t="s">
        <v>4090</v>
      </c>
      <c r="D1168" s="12">
        <v>1.77</v>
      </c>
      <c r="E1168" s="13">
        <v>0.17559523809523811</v>
      </c>
      <c r="F1168" s="7">
        <v>10.08</v>
      </c>
      <c r="G1168" s="7">
        <f t="shared" si="197"/>
        <v>1.5944047619047619</v>
      </c>
      <c r="H1168" s="15">
        <f t="shared" si="198"/>
        <v>1.9455952380952382</v>
      </c>
      <c r="I1168" s="11">
        <f>IFERROR(F1168/SQRT(F1168^2+U1168), "X")</f>
        <v>0.23708746710324063</v>
      </c>
      <c r="J1168" s="32">
        <f>IFERROR(SQRT((1-I1168^2)/U1168), "X")</f>
        <v>2.352058205389292E-2</v>
      </c>
      <c r="K1168" s="32">
        <f t="shared" si="199"/>
        <v>42.515954652341982</v>
      </c>
      <c r="L1168" s="8">
        <v>1</v>
      </c>
      <c r="M1168" s="9">
        <v>0</v>
      </c>
      <c r="N1168" s="8">
        <v>0</v>
      </c>
      <c r="O1168" s="9">
        <v>0</v>
      </c>
      <c r="P1168" s="9">
        <v>0</v>
      </c>
      <c r="Q1168" s="9">
        <v>1</v>
      </c>
      <c r="R1168" s="9">
        <v>0</v>
      </c>
      <c r="S1168" s="8">
        <v>1710</v>
      </c>
      <c r="T1168" s="9">
        <v>3</v>
      </c>
      <c r="U1168" s="9">
        <f t="shared" si="200"/>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23</v>
      </c>
      <c r="CZ1168" s="33" t="s">
        <v>85</v>
      </c>
    </row>
    <row r="1169" spans="1:104" x14ac:dyDescent="0.25">
      <c r="A1169">
        <v>1168</v>
      </c>
      <c r="B1169">
        <v>78</v>
      </c>
      <c r="C1169" s="24" t="s">
        <v>4090</v>
      </c>
      <c r="D1169" s="12">
        <v>2.8</v>
      </c>
      <c r="E1169" s="13">
        <v>0.23436123348017621</v>
      </c>
      <c r="F1169" s="7">
        <v>11.94736842105263</v>
      </c>
      <c r="G1169" s="7">
        <f t="shared" si="197"/>
        <v>2.5656387665198235</v>
      </c>
      <c r="H1169" s="15">
        <f t="shared" si="198"/>
        <v>3.0343612334801762</v>
      </c>
      <c r="I1169" s="11">
        <f>IFERROR(F1169/SQRT(F1169^2+U1169), "X")</f>
        <v>0.2778653432954753</v>
      </c>
      <c r="J1169" s="32">
        <f>IFERROR(SQRT((1-I1169^2)/U1169), "X")</f>
        <v>2.3257451641471503E-2</v>
      </c>
      <c r="K1169" s="32">
        <f t="shared" si="199"/>
        <v>42.996972128143696</v>
      </c>
      <c r="L1169" s="8">
        <v>1</v>
      </c>
      <c r="M1169" s="9">
        <v>0</v>
      </c>
      <c r="N1169" s="8">
        <v>0</v>
      </c>
      <c r="O1169" s="9">
        <v>0</v>
      </c>
      <c r="P1169" s="9">
        <v>0</v>
      </c>
      <c r="Q1169" s="9">
        <v>1</v>
      </c>
      <c r="R1169" s="9">
        <v>0</v>
      </c>
      <c r="S1169" s="8">
        <v>1710</v>
      </c>
      <c r="T1169" s="9">
        <v>3</v>
      </c>
      <c r="U1169" s="9">
        <f t="shared" si="200"/>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23</v>
      </c>
      <c r="CZ1169" s="33" t="s">
        <v>85</v>
      </c>
    </row>
    <row r="1170" spans="1:104" x14ac:dyDescent="0.25">
      <c r="A1170">
        <v>1169</v>
      </c>
      <c r="B1170">
        <v>78</v>
      </c>
      <c r="C1170" s="24" t="s">
        <v>4090</v>
      </c>
      <c r="D1170" s="12">
        <v>4.78</v>
      </c>
      <c r="E1170" s="13">
        <v>0.16408955223880589</v>
      </c>
      <c r="F1170" s="7">
        <v>29.130434782608699</v>
      </c>
      <c r="G1170" s="7">
        <f t="shared" si="197"/>
        <v>4.6159104477611947</v>
      </c>
      <c r="H1170" s="15">
        <f t="shared" si="198"/>
        <v>4.9440895522388058</v>
      </c>
      <c r="I1170" s="11">
        <f>IFERROR(F1170/SQRT(F1170^2+U1170), "X")</f>
        <v>0.57635096309102218</v>
      </c>
      <c r="J1170" s="32">
        <f>IFERROR(SQRT((1-I1170^2)/U1170), "X")</f>
        <v>1.9785182315064934E-2</v>
      </c>
      <c r="K1170" s="32">
        <f t="shared" si="199"/>
        <v>50.542875171717519</v>
      </c>
      <c r="L1170" s="8">
        <v>1</v>
      </c>
      <c r="M1170" s="9">
        <v>0</v>
      </c>
      <c r="N1170" s="8">
        <v>0</v>
      </c>
      <c r="O1170" s="9">
        <v>0</v>
      </c>
      <c r="P1170" s="9">
        <v>0</v>
      </c>
      <c r="Q1170" s="9">
        <v>1</v>
      </c>
      <c r="R1170" s="9">
        <v>0</v>
      </c>
      <c r="S1170" s="8">
        <v>1710</v>
      </c>
      <c r="T1170" s="9">
        <v>3</v>
      </c>
      <c r="U1170" s="9">
        <f t="shared" si="200"/>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23</v>
      </c>
      <c r="CZ1170" s="33" t="s">
        <v>85</v>
      </c>
    </row>
    <row r="1171" spans="1:104" x14ac:dyDescent="0.25">
      <c r="A1171">
        <v>1170</v>
      </c>
      <c r="B1171">
        <v>78</v>
      </c>
      <c r="C1171" s="24" t="s">
        <v>4090</v>
      </c>
      <c r="D1171" s="12">
        <v>5.77</v>
      </c>
      <c r="E1171" s="13">
        <v>1.035641025641026</v>
      </c>
      <c r="F1171" s="7">
        <v>5.5714285714285712</v>
      </c>
      <c r="G1171" s="7">
        <f t="shared" si="197"/>
        <v>4.7343589743589733</v>
      </c>
      <c r="H1171" s="15">
        <f t="shared" si="198"/>
        <v>6.8056410256410258</v>
      </c>
      <c r="I1171" s="11">
        <f>IFERROR(F1171/SQRT(F1171^2+U1171), "X")</f>
        <v>0.13367849740518223</v>
      </c>
      <c r="J1171" s="32">
        <f>IFERROR(SQRT((1-I1171^2)/U1171), "X")</f>
        <v>2.3993576457340401E-2</v>
      </c>
      <c r="K1171" s="32">
        <f t="shared" si="199"/>
        <v>41.677821636051597</v>
      </c>
      <c r="L1171" s="8">
        <v>1</v>
      </c>
      <c r="M1171" s="9">
        <v>0</v>
      </c>
      <c r="N1171" s="8">
        <v>0</v>
      </c>
      <c r="O1171" s="9">
        <v>0</v>
      </c>
      <c r="P1171" s="9">
        <v>0</v>
      </c>
      <c r="Q1171" s="9">
        <v>1</v>
      </c>
      <c r="R1171" s="9">
        <v>0</v>
      </c>
      <c r="S1171" s="8">
        <v>1710</v>
      </c>
      <c r="T1171" s="9">
        <v>3</v>
      </c>
      <c r="U1171" s="9">
        <f t="shared" si="200"/>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23</v>
      </c>
      <c r="CZ1171" s="33" t="s">
        <v>85</v>
      </c>
    </row>
    <row r="1172" spans="1:104" x14ac:dyDescent="0.25">
      <c r="A1172">
        <v>1171</v>
      </c>
      <c r="B1172">
        <v>78</v>
      </c>
      <c r="C1172" s="24" t="s">
        <v>4090</v>
      </c>
      <c r="D1172" s="12">
        <v>6.69</v>
      </c>
      <c r="E1172" s="13">
        <v>1.491689189189189</v>
      </c>
      <c r="F1172" s="7">
        <v>4.4848484848484853</v>
      </c>
      <c r="G1172" s="7">
        <f t="shared" si="197"/>
        <v>5.1983108108108116</v>
      </c>
      <c r="H1172" s="15">
        <f t="shared" si="198"/>
        <v>8.1816891891891892</v>
      </c>
      <c r="I1172" s="11">
        <f>IFERROR(F1172/SQRT(F1172^2+U1172), "X")</f>
        <v>0.1079476158522687</v>
      </c>
      <c r="J1172" s="32">
        <f>IFERROR(SQRT((1-I1172^2)/U1172), "X")</f>
        <v>2.4069400831924777E-2</v>
      </c>
      <c r="K1172" s="32">
        <f t="shared" si="199"/>
        <v>41.546526520661722</v>
      </c>
      <c r="L1172" s="8">
        <v>1</v>
      </c>
      <c r="M1172" s="9">
        <v>0</v>
      </c>
      <c r="N1172" s="8">
        <v>0</v>
      </c>
      <c r="O1172" s="9">
        <v>0</v>
      </c>
      <c r="P1172" s="9">
        <v>0</v>
      </c>
      <c r="Q1172" s="9">
        <v>1</v>
      </c>
      <c r="R1172" s="9">
        <v>0</v>
      </c>
      <c r="S1172" s="8">
        <v>1710</v>
      </c>
      <c r="T1172" s="9">
        <v>3</v>
      </c>
      <c r="U1172" s="9">
        <f t="shared" si="200"/>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23</v>
      </c>
      <c r="CZ1172" s="33" t="s">
        <v>85</v>
      </c>
    </row>
    <row r="1173" spans="1:104" x14ac:dyDescent="0.25">
      <c r="A1173">
        <v>1172</v>
      </c>
      <c r="B1173">
        <v>78</v>
      </c>
      <c r="C1173" s="24" t="s">
        <v>4090</v>
      </c>
      <c r="D1173" s="12">
        <v>6.96</v>
      </c>
      <c r="E1173" s="13">
        <v>0.54469565217391303</v>
      </c>
      <c r="F1173" s="7">
        <v>12.77777777777778</v>
      </c>
      <c r="G1173" s="7">
        <f t="shared" si="197"/>
        <v>6.4153043478260869</v>
      </c>
      <c r="H1173" s="15">
        <f t="shared" si="198"/>
        <v>7.504695652173913</v>
      </c>
      <c r="I1173" s="11">
        <f>IFERROR(F1173/SQRT(F1173^2+U1173), "X")</f>
        <v>0.29554194453777705</v>
      </c>
      <c r="J1173" s="32">
        <f>IFERROR(SQRT((1-I1173^2)/U1173), "X")</f>
        <v>2.312936957252168E-2</v>
      </c>
      <c r="K1173" s="32">
        <f t="shared" si="199"/>
        <v>43.235073782038022</v>
      </c>
      <c r="L1173" s="8">
        <v>1</v>
      </c>
      <c r="M1173" s="9">
        <v>0</v>
      </c>
      <c r="N1173" s="8">
        <v>0</v>
      </c>
      <c r="O1173" s="9">
        <v>0</v>
      </c>
      <c r="P1173" s="9">
        <v>0</v>
      </c>
      <c r="Q1173" s="9">
        <v>1</v>
      </c>
      <c r="R1173" s="9">
        <v>0</v>
      </c>
      <c r="S1173" s="8">
        <v>1710</v>
      </c>
      <c r="T1173" s="9">
        <v>3</v>
      </c>
      <c r="U1173" s="9">
        <f t="shared" si="200"/>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23</v>
      </c>
      <c r="CZ1173" s="33" t="s">
        <v>85</v>
      </c>
    </row>
    <row r="1174" spans="1:104" x14ac:dyDescent="0.25">
      <c r="A1174">
        <v>1173</v>
      </c>
      <c r="B1174">
        <v>79</v>
      </c>
      <c r="C1174" s="24" t="s">
        <v>4104</v>
      </c>
      <c r="D1174" s="12">
        <v>3.1</v>
      </c>
      <c r="E1174" s="13">
        <f t="shared" ref="E1174:E1179" si="201">D1174/F1174</f>
        <v>0.60665362035225046</v>
      </c>
      <c r="F1174" s="7">
        <v>5.1100000000000003</v>
      </c>
      <c r="G1174" s="7">
        <f t="shared" si="197"/>
        <v>2.4933463796477495</v>
      </c>
      <c r="H1174" s="15">
        <f t="shared" si="198"/>
        <v>3.7066536203522507</v>
      </c>
      <c r="I1174" s="11">
        <f>IFERROR(F1174/SQRT(F1174^2+U1174), "X")</f>
        <v>0.16864483491355817</v>
      </c>
      <c r="J1174" s="32">
        <f>IFERROR(SQRT((1-I1174^2)/U1174), "X")</f>
        <v>3.3002903114199254E-2</v>
      </c>
      <c r="K1174" s="32">
        <f t="shared" si="199"/>
        <v>30.300364684274015</v>
      </c>
      <c r="L1174" s="8">
        <v>0</v>
      </c>
      <c r="M1174" s="9">
        <v>1</v>
      </c>
      <c r="N1174" s="8">
        <v>0</v>
      </c>
      <c r="O1174" s="9">
        <v>0</v>
      </c>
      <c r="P1174" s="9">
        <v>1</v>
      </c>
      <c r="Q1174" s="9">
        <v>0</v>
      </c>
      <c r="R1174" s="9">
        <v>0</v>
      </c>
      <c r="S1174" s="8">
        <v>900</v>
      </c>
      <c r="T1174" s="9">
        <v>7</v>
      </c>
      <c r="U1174" s="9">
        <f t="shared" si="200"/>
        <v>892</v>
      </c>
      <c r="V1174" s="9">
        <f>COUNTIF(B:B,B1174)</f>
        <v>6</v>
      </c>
      <c r="W1174" s="7">
        <v>10.900499999999999</v>
      </c>
      <c r="X1174" s="7">
        <f>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02">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19</v>
      </c>
      <c r="CZ1174" s="33" t="s">
        <v>85</v>
      </c>
    </row>
    <row r="1175" spans="1:104" x14ac:dyDescent="0.25">
      <c r="A1175">
        <v>1174</v>
      </c>
      <c r="B1175">
        <v>79</v>
      </c>
      <c r="C1175" s="24" t="s">
        <v>4104</v>
      </c>
      <c r="D1175" s="12">
        <v>6.6</v>
      </c>
      <c r="E1175" s="13">
        <f t="shared" si="201"/>
        <v>0.63461538461538458</v>
      </c>
      <c r="F1175" s="7">
        <v>10.4</v>
      </c>
      <c r="G1175" s="7">
        <f t="shared" si="197"/>
        <v>5.9653846153846146</v>
      </c>
      <c r="H1175" s="15">
        <f t="shared" si="198"/>
        <v>7.2346153846153847</v>
      </c>
      <c r="I1175" s="11">
        <f>IFERROR(F1175/SQRT(F1175^2+U1175), "X")</f>
        <v>0.18911716850434102</v>
      </c>
      <c r="J1175" s="32">
        <f>IFERROR(SQRT((1-I1175^2)/U1175), "X")</f>
        <v>1.8184343125417404E-2</v>
      </c>
      <c r="K1175" s="32">
        <f t="shared" si="199"/>
        <v>54.992363106162294</v>
      </c>
      <c r="L1175" s="8">
        <v>0</v>
      </c>
      <c r="M1175" s="9">
        <v>1</v>
      </c>
      <c r="N1175" s="8">
        <v>0</v>
      </c>
      <c r="O1175" s="9">
        <v>0</v>
      </c>
      <c r="P1175" s="9">
        <v>1</v>
      </c>
      <c r="Q1175" s="9">
        <v>0</v>
      </c>
      <c r="R1175" s="9">
        <v>0</v>
      </c>
      <c r="S1175" s="8">
        <v>2984</v>
      </c>
      <c r="T1175" s="9">
        <v>67</v>
      </c>
      <c r="U1175" s="9">
        <f t="shared" si="200"/>
        <v>2916</v>
      </c>
      <c r="V1175" s="9">
        <f>COUNTIF(B:B,B1175)</f>
        <v>6</v>
      </c>
      <c r="W1175" s="7">
        <v>11.75</v>
      </c>
      <c r="X1175" s="7">
        <f>BL1175-W1175-7</f>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02"/>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19</v>
      </c>
      <c r="CZ1175" s="33" t="s">
        <v>85</v>
      </c>
    </row>
    <row r="1176" spans="1:104" x14ac:dyDescent="0.25">
      <c r="A1176">
        <v>1175</v>
      </c>
      <c r="B1176">
        <v>79</v>
      </c>
      <c r="C1176" s="24" t="s">
        <v>4104</v>
      </c>
      <c r="D1176" s="12">
        <v>6.7</v>
      </c>
      <c r="E1176" s="13">
        <f t="shared" si="201"/>
        <v>0.72198275862068972</v>
      </c>
      <c r="F1176" s="7">
        <v>9.2799999999999994</v>
      </c>
      <c r="G1176" s="7">
        <f t="shared" si="197"/>
        <v>5.9780172413793107</v>
      </c>
      <c r="H1176" s="15">
        <f t="shared" si="198"/>
        <v>7.4219827586206897</v>
      </c>
      <c r="I1176" s="11">
        <f>IFERROR(F1176/SQRT(F1176^2+U1176), "X")</f>
        <v>0.19712944373560221</v>
      </c>
      <c r="J1176" s="32">
        <f>IFERROR(SQRT((1-I1176^2)/U1176), "X")</f>
        <v>2.1242396954267481E-2</v>
      </c>
      <c r="K1176" s="32">
        <f t="shared" si="199"/>
        <v>47.075666750456122</v>
      </c>
      <c r="L1176" s="8">
        <v>0</v>
      </c>
      <c r="M1176" s="9">
        <v>1</v>
      </c>
      <c r="N1176" s="8">
        <v>0</v>
      </c>
      <c r="O1176" s="9">
        <v>0</v>
      </c>
      <c r="P1176" s="9">
        <v>1</v>
      </c>
      <c r="Q1176" s="9">
        <v>0</v>
      </c>
      <c r="R1176" s="9">
        <v>0</v>
      </c>
      <c r="S1176" s="8">
        <v>2198</v>
      </c>
      <c r="T1176" s="9">
        <v>67</v>
      </c>
      <c r="U1176" s="9">
        <f t="shared" si="200"/>
        <v>2130</v>
      </c>
      <c r="V1176" s="9">
        <f>COUNTIF(B:B,B1176)</f>
        <v>6</v>
      </c>
      <c r="W1176" s="7">
        <v>11.291</v>
      </c>
      <c r="X1176" s="7">
        <f>BL1176-W1176-7</f>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02"/>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19</v>
      </c>
      <c r="CZ1176" s="33" t="s">
        <v>85</v>
      </c>
    </row>
    <row r="1177" spans="1:104" x14ac:dyDescent="0.25">
      <c r="A1177">
        <v>1176</v>
      </c>
      <c r="B1177">
        <v>79</v>
      </c>
      <c r="C1177" s="24" t="s">
        <v>4104</v>
      </c>
      <c r="D1177" s="12">
        <v>5.4</v>
      </c>
      <c r="E1177" s="13">
        <f t="shared" si="201"/>
        <v>0.61784897025171626</v>
      </c>
      <c r="F1177" s="7">
        <v>8.74</v>
      </c>
      <c r="G1177" s="7">
        <f t="shared" si="197"/>
        <v>4.7821510297482845</v>
      </c>
      <c r="H1177" s="15">
        <f t="shared" si="198"/>
        <v>6.0178489702517162</v>
      </c>
      <c r="I1177" s="11">
        <f>IFERROR(F1177/SQRT(F1177^2+U1177), "X")</f>
        <v>0.29339638246480187</v>
      </c>
      <c r="J1177" s="32">
        <f>IFERROR(SQRT((1-I1177^2)/U1177), "X")</f>
        <v>3.3569380144714174E-2</v>
      </c>
      <c r="K1177" s="32">
        <f t="shared" si="199"/>
        <v>29.789051680105562</v>
      </c>
      <c r="L1177" s="8">
        <v>0</v>
      </c>
      <c r="M1177" s="9">
        <v>1</v>
      </c>
      <c r="N1177" s="8">
        <v>0</v>
      </c>
      <c r="O1177" s="9">
        <v>0</v>
      </c>
      <c r="P1177" s="9">
        <v>1</v>
      </c>
      <c r="Q1177" s="9">
        <v>0</v>
      </c>
      <c r="R1177" s="9">
        <v>0</v>
      </c>
      <c r="S1177" s="8">
        <v>819</v>
      </c>
      <c r="T1177" s="9">
        <v>7</v>
      </c>
      <c r="U1177" s="9">
        <f t="shared" si="200"/>
        <v>811</v>
      </c>
      <c r="V1177" s="9">
        <f>COUNTIF(B:B,B1177)</f>
        <v>6</v>
      </c>
      <c r="W1177" s="7">
        <v>10.900499999999999</v>
      </c>
      <c r="X1177" s="7">
        <f>BL1177-W1177-7</f>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02"/>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19</v>
      </c>
      <c r="CZ1177" s="33" t="s">
        <v>85</v>
      </c>
    </row>
    <row r="1178" spans="1:104" x14ac:dyDescent="0.25">
      <c r="A1178">
        <v>1177</v>
      </c>
      <c r="B1178">
        <v>79</v>
      </c>
      <c r="C1178" s="24" t="s">
        <v>4104</v>
      </c>
      <c r="D1178" s="12">
        <v>7.4</v>
      </c>
      <c r="E1178" s="13">
        <f t="shared" si="201"/>
        <v>0.56060606060606066</v>
      </c>
      <c r="F1178" s="7">
        <v>13.2</v>
      </c>
      <c r="G1178" s="7">
        <f t="shared" si="197"/>
        <v>6.8393939393939398</v>
      </c>
      <c r="H1178" s="15">
        <f t="shared" si="198"/>
        <v>7.9606060606060609</v>
      </c>
      <c r="I1178" s="11">
        <f>IFERROR(F1178/SQRT(F1178^2+U1178), "X")</f>
        <v>0.21390048831681061</v>
      </c>
      <c r="J1178" s="32">
        <f>IFERROR(SQRT((1-I1178^2)/U1178), "X")</f>
        <v>1.6204582448243226E-2</v>
      </c>
      <c r="K1178" s="32">
        <f t="shared" si="199"/>
        <v>61.710939062697797</v>
      </c>
      <c r="L1178" s="8">
        <v>0</v>
      </c>
      <c r="M1178" s="9">
        <v>1</v>
      </c>
      <c r="N1178" s="8">
        <v>0</v>
      </c>
      <c r="O1178" s="9">
        <v>0</v>
      </c>
      <c r="P1178" s="9">
        <v>1</v>
      </c>
      <c r="Q1178" s="9">
        <v>0</v>
      </c>
      <c r="R1178" s="9">
        <v>0</v>
      </c>
      <c r="S1178" s="8">
        <v>3702</v>
      </c>
      <c r="T1178" s="9">
        <v>67</v>
      </c>
      <c r="U1178" s="9">
        <f t="shared" si="200"/>
        <v>3634</v>
      </c>
      <c r="V1178" s="9">
        <f>COUNTIF(B:B,B1178)</f>
        <v>6</v>
      </c>
      <c r="W1178" s="7">
        <v>11.75</v>
      </c>
      <c r="X1178" s="7">
        <f>BL1178-W1178-7</f>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02"/>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19</v>
      </c>
      <c r="CZ1178" s="33" t="s">
        <v>85</v>
      </c>
    </row>
    <row r="1179" spans="1:104" x14ac:dyDescent="0.25">
      <c r="A1179">
        <v>1178</v>
      </c>
      <c r="B1179">
        <v>79</v>
      </c>
      <c r="C1179" s="24" t="s">
        <v>4104</v>
      </c>
      <c r="D1179" s="12">
        <v>9.6</v>
      </c>
      <c r="E1179" s="13">
        <f t="shared" si="201"/>
        <v>0.62745098039215685</v>
      </c>
      <c r="F1179" s="7">
        <v>15.3</v>
      </c>
      <c r="G1179" s="7">
        <f t="shared" si="197"/>
        <v>8.9725490196078432</v>
      </c>
      <c r="H1179" s="15">
        <f t="shared" si="198"/>
        <v>10.227450980392156</v>
      </c>
      <c r="I1179" s="11">
        <f>IFERROR(F1179/SQRT(F1179^2+U1179), "X")</f>
        <v>0.2848964426437135</v>
      </c>
      <c r="J1179" s="32">
        <f>IFERROR(SQRT((1-I1179^2)/U1179), "X")</f>
        <v>1.8620682525732908E-2</v>
      </c>
      <c r="K1179" s="32">
        <f t="shared" si="199"/>
        <v>53.703724265641014</v>
      </c>
      <c r="L1179" s="8">
        <v>0</v>
      </c>
      <c r="M1179" s="9">
        <v>1</v>
      </c>
      <c r="N1179" s="8">
        <v>0</v>
      </c>
      <c r="O1179" s="9">
        <v>0</v>
      </c>
      <c r="P1179" s="9">
        <v>1</v>
      </c>
      <c r="Q1179" s="9">
        <v>0</v>
      </c>
      <c r="R1179" s="9">
        <v>0</v>
      </c>
      <c r="S1179" s="8">
        <v>2718</v>
      </c>
      <c r="T1179" s="9">
        <v>67</v>
      </c>
      <c r="U1179" s="9">
        <f t="shared" si="200"/>
        <v>2650</v>
      </c>
      <c r="V1179" s="9">
        <f>COUNTIF(B:B,B1179)</f>
        <v>6</v>
      </c>
      <c r="W1179" s="7">
        <v>11.291</v>
      </c>
      <c r="X1179" s="7">
        <f>BL1179-W1179-7</f>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02"/>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19</v>
      </c>
      <c r="CZ1179" s="33" t="s">
        <v>85</v>
      </c>
    </row>
    <row r="1180" spans="1:104" x14ac:dyDescent="0.25">
      <c r="A1180">
        <v>1179</v>
      </c>
      <c r="B1180">
        <v>80</v>
      </c>
      <c r="C1180" s="24" t="s">
        <v>4120</v>
      </c>
      <c r="D1180" s="12">
        <v>0.77294566448709023</v>
      </c>
      <c r="E1180" s="13">
        <v>3.1939903491202078E-2</v>
      </c>
      <c r="F1180" s="7">
        <v>24.2</v>
      </c>
      <c r="G1180" s="7">
        <f t="shared" si="197"/>
        <v>0.74100576099588811</v>
      </c>
      <c r="H1180" s="15">
        <f t="shared" si="198"/>
        <v>0.80488556797829236</v>
      </c>
      <c r="I1180" s="11">
        <f>IFERROR(F1180/SQRT(F1180^2+U1180), "X")</f>
        <v>7.7177125758129017E-2</v>
      </c>
      <c r="J1180" s="32">
        <f>IFERROR(SQRT((1-I1180^2)/U1180), "X")</f>
        <v>3.1891374280218605E-3</v>
      </c>
      <c r="K1180" s="32">
        <f t="shared" si="199"/>
        <v>313.5644112459193</v>
      </c>
      <c r="L1180" s="8">
        <v>1</v>
      </c>
      <c r="M1180" s="9">
        <v>0</v>
      </c>
      <c r="N1180" s="8">
        <v>0</v>
      </c>
      <c r="O1180" s="9">
        <v>0</v>
      </c>
      <c r="P1180" s="9">
        <v>1</v>
      </c>
      <c r="Q1180" s="9">
        <v>0</v>
      </c>
      <c r="R1180" s="9">
        <v>0</v>
      </c>
      <c r="S1180" s="8">
        <v>97751</v>
      </c>
      <c r="T1180" s="9">
        <v>13</v>
      </c>
      <c r="U1180" s="9">
        <f t="shared" si="200"/>
        <v>97737</v>
      </c>
      <c r="V1180" s="9">
        <f>COUNTIF(B:B,B1180)</f>
        <v>21</v>
      </c>
      <c r="W1180" s="7">
        <f t="shared" ref="W1180:W1200" si="20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35</v>
      </c>
      <c r="CZ1180" s="33" t="s">
        <v>85</v>
      </c>
    </row>
    <row r="1181" spans="1:104" x14ac:dyDescent="0.25">
      <c r="A1181">
        <v>1180</v>
      </c>
      <c r="B1181">
        <v>80</v>
      </c>
      <c r="C1181" s="24" t="s">
        <v>4120</v>
      </c>
      <c r="D1181" s="12">
        <v>1.990195607224909</v>
      </c>
      <c r="E1181" s="13">
        <v>5.8107900940873279E-2</v>
      </c>
      <c r="F1181" s="7">
        <v>34.249999999999993</v>
      </c>
      <c r="G1181" s="7">
        <f t="shared" si="197"/>
        <v>1.9320877062840356</v>
      </c>
      <c r="H1181" s="15">
        <f t="shared" si="198"/>
        <v>2.0483035081657821</v>
      </c>
      <c r="I1181" s="11">
        <f>IFERROR(F1181/SQRT(F1181^2+U1181), "X")</f>
        <v>0.10890312388931077</v>
      </c>
      <c r="J1181" s="32">
        <f>IFERROR(SQRT((1-I1181^2)/U1181), "X")</f>
        <v>3.179653252242651E-3</v>
      </c>
      <c r="K1181" s="32">
        <f t="shared" si="199"/>
        <v>314.4997019076489</v>
      </c>
      <c r="L1181" s="8">
        <v>1</v>
      </c>
      <c r="M1181" s="9">
        <v>0</v>
      </c>
      <c r="N1181" s="8">
        <v>0</v>
      </c>
      <c r="O1181" s="9">
        <v>0</v>
      </c>
      <c r="P1181" s="9">
        <v>1</v>
      </c>
      <c r="Q1181" s="9">
        <v>0</v>
      </c>
      <c r="R1181" s="9">
        <v>0</v>
      </c>
      <c r="S1181" s="8">
        <v>97751</v>
      </c>
      <c r="T1181" s="9">
        <v>13</v>
      </c>
      <c r="U1181" s="9">
        <f t="shared" si="200"/>
        <v>97737</v>
      </c>
      <c r="V1181" s="9">
        <f>COUNTIF(B:B,B1181)</f>
        <v>21</v>
      </c>
      <c r="W1181" s="7">
        <f t="shared" si="20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35</v>
      </c>
      <c r="CZ1181" s="33" t="s">
        <v>85</v>
      </c>
    </row>
    <row r="1182" spans="1:104" x14ac:dyDescent="0.25">
      <c r="A1182">
        <v>1181</v>
      </c>
      <c r="B1182">
        <v>80</v>
      </c>
      <c r="C1182" s="24" t="s">
        <v>4120</v>
      </c>
      <c r="D1182" s="12">
        <v>6.3954886261630817</v>
      </c>
      <c r="E1182" s="13">
        <v>0.11887525327440671</v>
      </c>
      <c r="F1182" s="7">
        <v>53.8</v>
      </c>
      <c r="G1182" s="7">
        <f t="shared" si="197"/>
        <v>6.2766133728886748</v>
      </c>
      <c r="H1182" s="15">
        <f t="shared" si="198"/>
        <v>6.5143638794374885</v>
      </c>
      <c r="I1182" s="11">
        <f>IFERROR(F1182/SQRT(F1182^2+U1182), "X")</f>
        <v>0.16959593243964671</v>
      </c>
      <c r="J1182" s="32">
        <f>IFERROR(SQRT((1-I1182^2)/U1182), "X")</f>
        <v>3.152340751666296E-3</v>
      </c>
      <c r="K1182" s="32">
        <f t="shared" si="199"/>
        <v>317.22458921086178</v>
      </c>
      <c r="L1182" s="8">
        <v>1</v>
      </c>
      <c r="M1182" s="9">
        <v>0</v>
      </c>
      <c r="N1182" s="8">
        <v>0</v>
      </c>
      <c r="O1182" s="9">
        <v>0</v>
      </c>
      <c r="P1182" s="9">
        <v>1</v>
      </c>
      <c r="Q1182" s="9">
        <v>0</v>
      </c>
      <c r="R1182" s="9">
        <v>0</v>
      </c>
      <c r="S1182" s="8">
        <v>97751</v>
      </c>
      <c r="T1182" s="9">
        <v>13</v>
      </c>
      <c r="U1182" s="9">
        <f t="shared" si="200"/>
        <v>97737</v>
      </c>
      <c r="V1182" s="9">
        <f>COUNTIF(B:B,B1182)</f>
        <v>21</v>
      </c>
      <c r="W1182" s="7">
        <f t="shared" si="20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35</v>
      </c>
      <c r="CZ1182" s="33" t="s">
        <v>85</v>
      </c>
    </row>
    <row r="1183" spans="1:104" x14ac:dyDescent="0.25">
      <c r="A1183">
        <v>1182</v>
      </c>
      <c r="B1183">
        <v>80</v>
      </c>
      <c r="C1183" s="24" t="s">
        <v>4120</v>
      </c>
      <c r="D1183" s="12">
        <v>0.82029396024936307</v>
      </c>
      <c r="E1183" s="13">
        <v>3.1856076126188862E-2</v>
      </c>
      <c r="F1183" s="7">
        <v>25.75</v>
      </c>
      <c r="G1183" s="7">
        <f t="shared" si="197"/>
        <v>0.78843788412317417</v>
      </c>
      <c r="H1183" s="15">
        <f t="shared" si="198"/>
        <v>0.85215003637555198</v>
      </c>
      <c r="I1183" s="11">
        <f>IFERROR(F1183/SQRT(F1183^2+U1183), "X")</f>
        <v>8.2093815948563936E-2</v>
      </c>
      <c r="J1183" s="32">
        <f>IFERROR(SQRT((1-I1183^2)/U1183), "X")</f>
        <v>3.1881093572257843E-3</v>
      </c>
      <c r="K1183" s="32">
        <f t="shared" si="199"/>
        <v>313.6655264768508</v>
      </c>
      <c r="L1183" s="8">
        <v>1</v>
      </c>
      <c r="M1183" s="9">
        <v>0</v>
      </c>
      <c r="N1183" s="8">
        <v>0</v>
      </c>
      <c r="O1183" s="9">
        <v>0</v>
      </c>
      <c r="P1183" s="9">
        <v>1</v>
      </c>
      <c r="Q1183" s="9">
        <v>0</v>
      </c>
      <c r="R1183" s="9">
        <v>0</v>
      </c>
      <c r="S1183" s="8">
        <v>97751</v>
      </c>
      <c r="T1183" s="9">
        <v>27</v>
      </c>
      <c r="U1183" s="9">
        <f t="shared" si="200"/>
        <v>97723</v>
      </c>
      <c r="V1183" s="9">
        <f>COUNTIF(B:B,B1183)</f>
        <v>21</v>
      </c>
      <c r="W1183" s="7">
        <f t="shared" si="20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35</v>
      </c>
      <c r="CZ1183" s="33" t="s">
        <v>85</v>
      </c>
    </row>
    <row r="1184" spans="1:104" x14ac:dyDescent="0.25">
      <c r="A1184">
        <v>1183</v>
      </c>
      <c r="B1184">
        <v>80</v>
      </c>
      <c r="C1184" s="24" t="s">
        <v>4120</v>
      </c>
      <c r="D1184" s="12">
        <v>2.0784012413987529</v>
      </c>
      <c r="E1184" s="13">
        <v>5.7335206659275953E-2</v>
      </c>
      <c r="F1184" s="7">
        <v>36.25</v>
      </c>
      <c r="G1184" s="7">
        <f t="shared" si="197"/>
        <v>2.0210660347394769</v>
      </c>
      <c r="H1184" s="15">
        <f t="shared" si="198"/>
        <v>2.135736448058029</v>
      </c>
      <c r="I1184" s="11">
        <f>IFERROR(F1184/SQRT(F1184^2+U1184), "X")</f>
        <v>0.11518850340040405</v>
      </c>
      <c r="J1184" s="32">
        <f>IFERROR(SQRT((1-I1184^2)/U1184), "X")</f>
        <v>3.177613886907698E-3</v>
      </c>
      <c r="K1184" s="32">
        <f t="shared" si="199"/>
        <v>314.7015451185456</v>
      </c>
      <c r="L1184" s="8">
        <v>1</v>
      </c>
      <c r="M1184" s="9">
        <v>0</v>
      </c>
      <c r="N1184" s="8">
        <v>0</v>
      </c>
      <c r="O1184" s="9">
        <v>0</v>
      </c>
      <c r="P1184" s="9">
        <v>1</v>
      </c>
      <c r="Q1184" s="9">
        <v>0</v>
      </c>
      <c r="R1184" s="9">
        <v>0</v>
      </c>
      <c r="S1184" s="8">
        <v>97751</v>
      </c>
      <c r="T1184" s="9">
        <v>27</v>
      </c>
      <c r="U1184" s="9">
        <f t="shared" si="200"/>
        <v>97723</v>
      </c>
      <c r="V1184" s="9">
        <f>COUNTIF(B:B,B1184)</f>
        <v>21</v>
      </c>
      <c r="W1184" s="7">
        <f t="shared" si="20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35</v>
      </c>
      <c r="CZ1184" s="33" t="s">
        <v>85</v>
      </c>
    </row>
    <row r="1185" spans="1:104" x14ac:dyDescent="0.25">
      <c r="A1185">
        <v>1184</v>
      </c>
      <c r="B1185">
        <v>80</v>
      </c>
      <c r="C1185" s="24" t="s">
        <v>4120</v>
      </c>
      <c r="D1185" s="12">
        <v>6.7239429556460886</v>
      </c>
      <c r="E1185" s="13">
        <v>0.1183792773881354</v>
      </c>
      <c r="F1185" s="7">
        <v>56.8</v>
      </c>
      <c r="G1185" s="7">
        <f t="shared" si="197"/>
        <v>6.605563678257953</v>
      </c>
      <c r="H1185" s="15">
        <f t="shared" si="198"/>
        <v>6.8423222330342242</v>
      </c>
      <c r="I1185" s="11">
        <f>IFERROR(F1185/SQRT(F1185^2+U1185), "X")</f>
        <v>0.17877089271983648</v>
      </c>
      <c r="J1185" s="32">
        <f>IFERROR(SQRT((1-I1185^2)/U1185), "X")</f>
        <v>3.1473748718281072E-3</v>
      </c>
      <c r="K1185" s="32">
        <f t="shared" si="199"/>
        <v>317.72510130614484</v>
      </c>
      <c r="L1185" s="8">
        <v>1</v>
      </c>
      <c r="M1185" s="9">
        <v>0</v>
      </c>
      <c r="N1185" s="8">
        <v>0</v>
      </c>
      <c r="O1185" s="9">
        <v>0</v>
      </c>
      <c r="P1185" s="9">
        <v>1</v>
      </c>
      <c r="Q1185" s="9">
        <v>0</v>
      </c>
      <c r="R1185" s="9">
        <v>0</v>
      </c>
      <c r="S1185" s="8">
        <v>97751</v>
      </c>
      <c r="T1185" s="9">
        <v>27</v>
      </c>
      <c r="U1185" s="9">
        <f t="shared" si="200"/>
        <v>97723</v>
      </c>
      <c r="V1185" s="9">
        <f>COUNTIF(B:B,B1185)</f>
        <v>21</v>
      </c>
      <c r="W1185" s="7">
        <f t="shared" si="20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35</v>
      </c>
      <c r="CZ1185" s="33" t="s">
        <v>85</v>
      </c>
    </row>
    <row r="1186" spans="1:104" x14ac:dyDescent="0.25">
      <c r="A1186">
        <v>1185</v>
      </c>
      <c r="B1186">
        <v>80</v>
      </c>
      <c r="C1186" s="24" t="s">
        <v>4120</v>
      </c>
      <c r="D1186" s="12">
        <v>0.79283119642756805</v>
      </c>
      <c r="E1186" s="13">
        <v>3.1904675912578187E-2</v>
      </c>
      <c r="F1186" s="7">
        <v>24.85</v>
      </c>
      <c r="G1186" s="7">
        <f t="shared" si="197"/>
        <v>0.76092652051498988</v>
      </c>
      <c r="H1186" s="15">
        <f t="shared" si="198"/>
        <v>0.82473587234014623</v>
      </c>
      <c r="I1186" s="11">
        <f>IFERROR(F1186/SQRT(F1186^2+U1186), "X")</f>
        <v>7.9242859238310842E-2</v>
      </c>
      <c r="J1186" s="32">
        <f>IFERROR(SQRT((1-I1186^2)/U1186), "X")</f>
        <v>3.1888474542579809E-3</v>
      </c>
      <c r="K1186" s="32">
        <f t="shared" si="199"/>
        <v>313.59292482452469</v>
      </c>
      <c r="L1186" s="8">
        <v>1</v>
      </c>
      <c r="M1186" s="9">
        <v>0</v>
      </c>
      <c r="N1186" s="8">
        <v>0</v>
      </c>
      <c r="O1186" s="9">
        <v>0</v>
      </c>
      <c r="P1186" s="9">
        <v>1</v>
      </c>
      <c r="Q1186" s="9">
        <v>0</v>
      </c>
      <c r="R1186" s="9">
        <v>0</v>
      </c>
      <c r="S1186" s="8">
        <v>97751</v>
      </c>
      <c r="T1186" s="9">
        <v>27</v>
      </c>
      <c r="U1186" s="9">
        <f t="shared" si="200"/>
        <v>97723</v>
      </c>
      <c r="V1186" s="9">
        <f>COUNTIF(B:B,B1186)</f>
        <v>21</v>
      </c>
      <c r="W1186" s="7">
        <f t="shared" si="20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35</v>
      </c>
      <c r="CZ1186" s="33" t="s">
        <v>85</v>
      </c>
    </row>
    <row r="1187" spans="1:104" x14ac:dyDescent="0.25">
      <c r="A1187">
        <v>1186</v>
      </c>
      <c r="B1187">
        <v>80</v>
      </c>
      <c r="C1187" s="24" t="s">
        <v>4120</v>
      </c>
      <c r="D1187" s="12">
        <v>1.9607767722470859</v>
      </c>
      <c r="E1187" s="13">
        <v>5.6425230856031253E-2</v>
      </c>
      <c r="F1187" s="7">
        <v>34.75</v>
      </c>
      <c r="G1187" s="7">
        <f t="shared" si="197"/>
        <v>1.9043515413910546</v>
      </c>
      <c r="H1187" s="15">
        <f t="shared" si="198"/>
        <v>2.017202003103117</v>
      </c>
      <c r="I1187" s="11">
        <f>IFERROR(F1187/SQRT(F1187^2+U1187), "X")</f>
        <v>0.11048150196615658</v>
      </c>
      <c r="J1187" s="32">
        <f>IFERROR(SQRT((1-I1187^2)/U1187), "X")</f>
        <v>3.1793237975872397E-3</v>
      </c>
      <c r="K1187" s="32">
        <f t="shared" si="199"/>
        <v>314.53229166494179</v>
      </c>
      <c r="L1187" s="8">
        <v>1</v>
      </c>
      <c r="M1187" s="9">
        <v>0</v>
      </c>
      <c r="N1187" s="8">
        <v>0</v>
      </c>
      <c r="O1187" s="9">
        <v>0</v>
      </c>
      <c r="P1187" s="9">
        <v>1</v>
      </c>
      <c r="Q1187" s="9">
        <v>0</v>
      </c>
      <c r="R1187" s="9">
        <v>0</v>
      </c>
      <c r="S1187" s="8">
        <v>97751</v>
      </c>
      <c r="T1187" s="9">
        <v>27</v>
      </c>
      <c r="U1187" s="9">
        <f t="shared" si="200"/>
        <v>97723</v>
      </c>
      <c r="V1187" s="9">
        <f>COUNTIF(B:B,B1187)</f>
        <v>21</v>
      </c>
      <c r="W1187" s="7">
        <f t="shared" si="20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35</v>
      </c>
      <c r="CZ1187" s="33" t="s">
        <v>85</v>
      </c>
    </row>
    <row r="1188" spans="1:104" x14ac:dyDescent="0.25">
      <c r="A1188">
        <v>1187</v>
      </c>
      <c r="B1188">
        <v>80</v>
      </c>
      <c r="C1188" s="24" t="s">
        <v>4120</v>
      </c>
      <c r="D1188" s="12">
        <v>6.6770828247566971</v>
      </c>
      <c r="E1188" s="13">
        <v>0.1205249607356805</v>
      </c>
      <c r="F1188" s="7">
        <v>55.4</v>
      </c>
      <c r="G1188" s="7">
        <f t="shared" si="197"/>
        <v>6.5565578640210163</v>
      </c>
      <c r="H1188" s="15">
        <f t="shared" si="198"/>
        <v>6.797607785492378</v>
      </c>
      <c r="I1188" s="11">
        <f>IFERROR(F1188/SQRT(F1188^2+U1188), "X")</f>
        <v>0.17450038463061979</v>
      </c>
      <c r="J1188" s="32">
        <f>IFERROR(SQRT((1-I1188^2)/U1188), "X")</f>
        <v>3.1498264373758084E-3</v>
      </c>
      <c r="K1188" s="32">
        <f t="shared" si="199"/>
        <v>317.47781024821245</v>
      </c>
      <c r="L1188" s="8">
        <v>1</v>
      </c>
      <c r="M1188" s="9">
        <v>0</v>
      </c>
      <c r="N1188" s="8">
        <v>0</v>
      </c>
      <c r="O1188" s="9">
        <v>0</v>
      </c>
      <c r="P1188" s="9">
        <v>1</v>
      </c>
      <c r="Q1188" s="9">
        <v>0</v>
      </c>
      <c r="R1188" s="9">
        <v>0</v>
      </c>
      <c r="S1188" s="8">
        <v>97751</v>
      </c>
      <c r="T1188" s="9">
        <v>27</v>
      </c>
      <c r="U1188" s="9">
        <f t="shared" si="200"/>
        <v>97723</v>
      </c>
      <c r="V1188" s="9">
        <f>COUNTIF(B:B,B1188)</f>
        <v>21</v>
      </c>
      <c r="W1188" s="7">
        <f t="shared" si="20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35</v>
      </c>
      <c r="CZ1188" s="33" t="s">
        <v>85</v>
      </c>
    </row>
    <row r="1189" spans="1:104" x14ac:dyDescent="0.25">
      <c r="A1189">
        <v>1188</v>
      </c>
      <c r="B1189">
        <v>80</v>
      </c>
      <c r="C1189" s="24" t="s">
        <v>4120</v>
      </c>
      <c r="D1189" s="12">
        <v>0.4471698917043021</v>
      </c>
      <c r="E1189" s="13">
        <v>8.130361667350948E-2</v>
      </c>
      <c r="F1189" s="7">
        <v>5.5</v>
      </c>
      <c r="G1189" s="7">
        <f t="shared" si="197"/>
        <v>0.36586627503079261</v>
      </c>
      <c r="H1189" s="15">
        <f t="shared" si="198"/>
        <v>0.5284735083778116</v>
      </c>
      <c r="I1189" s="11">
        <f>IFERROR(F1189/SQRT(F1189^2+U1189), "X")</f>
        <v>6.8402193382589183E-2</v>
      </c>
      <c r="J1189" s="32">
        <f>IFERROR(SQRT((1-I1189^2)/U1189), "X")</f>
        <v>1.2436762433198035E-2</v>
      </c>
      <c r="K1189" s="32">
        <f t="shared" si="199"/>
        <v>80.406778321233588</v>
      </c>
      <c r="L1189" s="8">
        <v>1</v>
      </c>
      <c r="M1189" s="9">
        <v>0</v>
      </c>
      <c r="N1189" s="8">
        <v>0</v>
      </c>
      <c r="O1189" s="9">
        <v>0</v>
      </c>
      <c r="P1189" s="9">
        <v>1</v>
      </c>
      <c r="Q1189" s="9">
        <v>0</v>
      </c>
      <c r="R1189" s="9">
        <v>0</v>
      </c>
      <c r="S1189" s="8">
        <v>6449</v>
      </c>
      <c r="T1189" s="9">
        <v>13</v>
      </c>
      <c r="U1189" s="9">
        <f t="shared" si="200"/>
        <v>6435</v>
      </c>
      <c r="V1189" s="9">
        <f>COUNTIF(B:B,B1189)</f>
        <v>21</v>
      </c>
      <c r="W1189" s="7">
        <f t="shared" si="20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35</v>
      </c>
      <c r="CZ1189" s="33" t="s">
        <v>85</v>
      </c>
    </row>
    <row r="1190" spans="1:104" x14ac:dyDescent="0.25">
      <c r="A1190">
        <v>1189</v>
      </c>
      <c r="B1190">
        <v>80</v>
      </c>
      <c r="C1190" s="24" t="s">
        <v>4120</v>
      </c>
      <c r="D1190" s="12">
        <v>2.713192920870688</v>
      </c>
      <c r="E1190" s="13">
        <v>0.29598468227680241</v>
      </c>
      <c r="F1190" s="7">
        <v>9.1666666666666679</v>
      </c>
      <c r="G1190" s="7">
        <f t="shared" si="197"/>
        <v>2.4172082385938856</v>
      </c>
      <c r="H1190" s="15">
        <f t="shared" si="198"/>
        <v>3.0091776031474904</v>
      </c>
      <c r="I1190" s="11">
        <f>IFERROR(F1190/SQRT(F1190^2+U1190), "X")</f>
        <v>0.11353245350380597</v>
      </c>
      <c r="J1190" s="32">
        <f>IFERROR(SQRT((1-I1190^2)/U1190), "X")</f>
        <v>1.2385358564051558E-2</v>
      </c>
      <c r="K1190" s="32">
        <f t="shared" si="199"/>
        <v>80.740496516790003</v>
      </c>
      <c r="L1190" s="8">
        <v>1</v>
      </c>
      <c r="M1190" s="9">
        <v>0</v>
      </c>
      <c r="N1190" s="8">
        <v>0</v>
      </c>
      <c r="O1190" s="9">
        <v>0</v>
      </c>
      <c r="P1190" s="9">
        <v>1</v>
      </c>
      <c r="Q1190" s="9">
        <v>0</v>
      </c>
      <c r="R1190" s="9">
        <v>0</v>
      </c>
      <c r="S1190" s="8">
        <v>6449</v>
      </c>
      <c r="T1190" s="9">
        <v>13</v>
      </c>
      <c r="U1190" s="9">
        <f t="shared" si="200"/>
        <v>6435</v>
      </c>
      <c r="V1190" s="9">
        <f>COUNTIF(B:B,B1190)</f>
        <v>21</v>
      </c>
      <c r="W1190" s="7">
        <f t="shared" si="20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35</v>
      </c>
      <c r="CZ1190" s="33" t="s">
        <v>85</v>
      </c>
    </row>
    <row r="1191" spans="1:104" x14ac:dyDescent="0.25">
      <c r="A1191">
        <v>1190</v>
      </c>
      <c r="B1191">
        <v>80</v>
      </c>
      <c r="C1191" s="24" t="s">
        <v>4120</v>
      </c>
      <c r="D1191" s="12">
        <v>5.3090689352061293</v>
      </c>
      <c r="E1191" s="13">
        <v>0.41211950638586398</v>
      </c>
      <c r="F1191" s="7">
        <v>12.882352941176469</v>
      </c>
      <c r="G1191" s="7">
        <f t="shared" si="197"/>
        <v>4.8969494288202657</v>
      </c>
      <c r="H1191" s="15">
        <f t="shared" si="198"/>
        <v>5.7211884415919929</v>
      </c>
      <c r="I1191" s="11">
        <f>IFERROR(F1191/SQRT(F1191^2+U1191), "X")</f>
        <v>0.15855933176486614</v>
      </c>
      <c r="J1191" s="32">
        <f>IFERROR(SQRT((1-I1191^2)/U1191), "X")</f>
        <v>1.2308258630149428E-2</v>
      </c>
      <c r="K1191" s="32">
        <f t="shared" si="199"/>
        <v>81.246261558923663</v>
      </c>
      <c r="L1191" s="8">
        <v>1</v>
      </c>
      <c r="M1191" s="9">
        <v>0</v>
      </c>
      <c r="N1191" s="8">
        <v>0</v>
      </c>
      <c r="O1191" s="9">
        <v>0</v>
      </c>
      <c r="P1191" s="9">
        <v>1</v>
      </c>
      <c r="Q1191" s="9">
        <v>0</v>
      </c>
      <c r="R1191" s="9">
        <v>0</v>
      </c>
      <c r="S1191" s="8">
        <v>6449</v>
      </c>
      <c r="T1191" s="9">
        <v>13</v>
      </c>
      <c r="U1191" s="9">
        <f t="shared" si="200"/>
        <v>6435</v>
      </c>
      <c r="V1191" s="9">
        <f>COUNTIF(B:B,B1191)</f>
        <v>21</v>
      </c>
      <c r="W1191" s="7">
        <f t="shared" si="20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35</v>
      </c>
      <c r="CZ1191" s="33" t="s">
        <v>85</v>
      </c>
    </row>
    <row r="1192" spans="1:104" x14ac:dyDescent="0.25">
      <c r="A1192">
        <v>1191</v>
      </c>
      <c r="B1192">
        <v>80</v>
      </c>
      <c r="C1192" s="24" t="s">
        <v>4120</v>
      </c>
      <c r="D1192" s="12">
        <v>0.4946515448805977</v>
      </c>
      <c r="E1192" s="13">
        <v>8.1090417193540612E-2</v>
      </c>
      <c r="F1192" s="7">
        <v>6.1</v>
      </c>
      <c r="G1192" s="7">
        <f t="shared" si="197"/>
        <v>0.41356112768705711</v>
      </c>
      <c r="H1192" s="15">
        <f t="shared" si="198"/>
        <v>0.5757419620741383</v>
      </c>
      <c r="I1192" s="11">
        <f>IFERROR(F1192/SQRT(F1192^2+U1192), "X")</f>
        <v>7.6272587180817308E-2</v>
      </c>
      <c r="J1192" s="32">
        <f>IFERROR(SQRT((1-I1192^2)/U1192), "X")</f>
        <v>1.2503702816527429E-2</v>
      </c>
      <c r="K1192" s="32">
        <f t="shared" si="199"/>
        <v>79.976308992100897</v>
      </c>
      <c r="L1192" s="8">
        <v>1</v>
      </c>
      <c r="M1192" s="9">
        <v>0</v>
      </c>
      <c r="N1192" s="8">
        <v>0</v>
      </c>
      <c r="O1192" s="9">
        <v>0</v>
      </c>
      <c r="P1192" s="9">
        <v>1</v>
      </c>
      <c r="Q1192" s="9">
        <v>0</v>
      </c>
      <c r="R1192" s="9">
        <v>0</v>
      </c>
      <c r="S1192" s="8">
        <v>6387</v>
      </c>
      <c r="T1192" s="9">
        <v>27</v>
      </c>
      <c r="U1192" s="9">
        <f t="shared" si="200"/>
        <v>6359</v>
      </c>
      <c r="V1192" s="9">
        <f>COUNTIF(B:B,B1192)</f>
        <v>21</v>
      </c>
      <c r="W1192" s="7">
        <f t="shared" si="20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35</v>
      </c>
      <c r="CZ1192" s="33" t="s">
        <v>85</v>
      </c>
    </row>
    <row r="1193" spans="1:104" x14ac:dyDescent="0.25">
      <c r="A1193">
        <v>1192</v>
      </c>
      <c r="B1193">
        <v>80</v>
      </c>
      <c r="C1193" s="24" t="s">
        <v>4120</v>
      </c>
      <c r="D1193" s="12">
        <v>3.0048542545447088</v>
      </c>
      <c r="E1193" s="13">
        <v>0.29555943487324998</v>
      </c>
      <c r="F1193" s="7">
        <v>10.16666666666667</v>
      </c>
      <c r="G1193" s="7">
        <f t="shared" si="197"/>
        <v>2.7092948196714586</v>
      </c>
      <c r="H1193" s="15">
        <f t="shared" si="198"/>
        <v>3.300413689417959</v>
      </c>
      <c r="I1193" s="11">
        <f>IFERROR(F1193/SQRT(F1193^2+U1193), "X")</f>
        <v>0.12646867643489629</v>
      </c>
      <c r="J1193" s="32">
        <f>IFERROR(SQRT((1-I1193^2)/U1193), "X")</f>
        <v>1.2439541944416023E-2</v>
      </c>
      <c r="K1193" s="32">
        <f t="shared" si="199"/>
        <v>80.388812101629611</v>
      </c>
      <c r="L1193" s="8">
        <v>1</v>
      </c>
      <c r="M1193" s="9">
        <v>0</v>
      </c>
      <c r="N1193" s="8">
        <v>0</v>
      </c>
      <c r="O1193" s="9">
        <v>0</v>
      </c>
      <c r="P1193" s="9">
        <v>1</v>
      </c>
      <c r="Q1193" s="9">
        <v>0</v>
      </c>
      <c r="R1193" s="9">
        <v>0</v>
      </c>
      <c r="S1193" s="8">
        <v>6387</v>
      </c>
      <c r="T1193" s="9">
        <v>27</v>
      </c>
      <c r="U1193" s="9">
        <f t="shared" si="200"/>
        <v>6359</v>
      </c>
      <c r="V1193" s="9">
        <f>COUNTIF(B:B,B1193)</f>
        <v>21</v>
      </c>
      <c r="W1193" s="7">
        <f t="shared" si="20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35</v>
      </c>
      <c r="CZ1193" s="33" t="s">
        <v>85</v>
      </c>
    </row>
    <row r="1194" spans="1:104" x14ac:dyDescent="0.25">
      <c r="A1194">
        <v>1193</v>
      </c>
      <c r="B1194">
        <v>80</v>
      </c>
      <c r="C1194" s="24" t="s">
        <v>4120</v>
      </c>
      <c r="D1194" s="12">
        <v>6.0188662455885833</v>
      </c>
      <c r="E1194" s="13">
        <v>0.41593791128051177</v>
      </c>
      <c r="F1194" s="7">
        <v>14.47058823529412</v>
      </c>
      <c r="G1194" s="7">
        <f t="shared" si="197"/>
        <v>5.6029283343080714</v>
      </c>
      <c r="H1194" s="15">
        <f t="shared" si="198"/>
        <v>6.4348041568690952</v>
      </c>
      <c r="I1194" s="11">
        <f>IFERROR(F1194/SQRT(F1194^2+U1194), "X")</f>
        <v>0.1785486036637278</v>
      </c>
      <c r="J1194" s="32">
        <f>IFERROR(SQRT((1-I1194^2)/U1194), "X")</f>
        <v>1.2338724643428341E-2</v>
      </c>
      <c r="K1194" s="32">
        <f t="shared" si="199"/>
        <v>81.04565333116534</v>
      </c>
      <c r="L1194" s="8">
        <v>1</v>
      </c>
      <c r="M1194" s="9">
        <v>0</v>
      </c>
      <c r="N1194" s="8">
        <v>0</v>
      </c>
      <c r="O1194" s="9">
        <v>0</v>
      </c>
      <c r="P1194" s="9">
        <v>1</v>
      </c>
      <c r="Q1194" s="9">
        <v>0</v>
      </c>
      <c r="R1194" s="9">
        <v>0</v>
      </c>
      <c r="S1194" s="8">
        <v>6387</v>
      </c>
      <c r="T1194" s="9">
        <v>27</v>
      </c>
      <c r="U1194" s="9">
        <f t="shared" si="200"/>
        <v>6359</v>
      </c>
      <c r="V1194" s="9">
        <f>COUNTIF(B:B,B1194)</f>
        <v>21</v>
      </c>
      <c r="W1194" s="7">
        <f t="shared" si="20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35</v>
      </c>
      <c r="CZ1194" s="33" t="s">
        <v>85</v>
      </c>
    </row>
    <row r="1195" spans="1:104" x14ac:dyDescent="0.25">
      <c r="A1195">
        <v>1194</v>
      </c>
      <c r="B1195">
        <v>80</v>
      </c>
      <c r="C1195" s="24" t="s">
        <v>4120</v>
      </c>
      <c r="D1195" s="12">
        <v>0.3914607630530309</v>
      </c>
      <c r="E1195" s="13">
        <v>7.3398893072443294E-2</v>
      </c>
      <c r="F1195" s="7">
        <v>5.333333333333333</v>
      </c>
      <c r="G1195" s="7">
        <f t="shared" si="197"/>
        <v>0.31806186998058761</v>
      </c>
      <c r="H1195" s="15">
        <f t="shared" si="198"/>
        <v>0.4648596561254742</v>
      </c>
      <c r="I1195" s="11">
        <f>IFERROR(F1195/SQRT(F1195^2+U1195), "X")</f>
        <v>6.6889421677383293E-2</v>
      </c>
      <c r="J1195" s="32">
        <f>IFERROR(SQRT((1-I1195^2)/U1195), "X")</f>
        <v>1.2541766564509369E-2</v>
      </c>
      <c r="K1195" s="32">
        <f t="shared" si="199"/>
        <v>79.733584169059185</v>
      </c>
      <c r="L1195" s="8">
        <v>1</v>
      </c>
      <c r="M1195" s="9">
        <v>0</v>
      </c>
      <c r="N1195" s="8">
        <v>0</v>
      </c>
      <c r="O1195" s="9">
        <v>0</v>
      </c>
      <c r="P1195" s="9">
        <v>1</v>
      </c>
      <c r="Q1195" s="9">
        <v>0</v>
      </c>
      <c r="R1195" s="9">
        <v>0</v>
      </c>
      <c r="S1195" s="8">
        <v>6357</v>
      </c>
      <c r="T1195" s="9">
        <v>27</v>
      </c>
      <c r="U1195" s="9">
        <f t="shared" si="200"/>
        <v>6329</v>
      </c>
      <c r="V1195" s="9">
        <f>COUNTIF(B:B,B1195)</f>
        <v>21</v>
      </c>
      <c r="W1195" s="7">
        <f t="shared" si="20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35</v>
      </c>
      <c r="CZ1195" s="33" t="s">
        <v>85</v>
      </c>
    </row>
    <row r="1196" spans="1:104" x14ac:dyDescent="0.25">
      <c r="A1196">
        <v>1195</v>
      </c>
      <c r="B1196">
        <v>80</v>
      </c>
      <c r="C1196" s="24" t="s">
        <v>4120</v>
      </c>
      <c r="D1196" s="12">
        <v>2.9563014098699991</v>
      </c>
      <c r="E1196" s="13">
        <v>0.3011047732274999</v>
      </c>
      <c r="F1196" s="7">
        <v>9.8181818181818183</v>
      </c>
      <c r="G1196" s="7">
        <f t="shared" si="197"/>
        <v>2.6551966366424993</v>
      </c>
      <c r="H1196" s="15">
        <f t="shared" si="198"/>
        <v>3.257406183097499</v>
      </c>
      <c r="I1196" s="11">
        <f>IFERROR(F1196/SQRT(F1196^2+U1196), "X")</f>
        <v>0.12248448981753009</v>
      </c>
      <c r="J1196" s="32">
        <f>IFERROR(SQRT((1-I1196^2)/U1196), "X")</f>
        <v>1.2475272111044728E-2</v>
      </c>
      <c r="K1196" s="32">
        <f t="shared" si="199"/>
        <v>80.158572181737853</v>
      </c>
      <c r="L1196" s="8">
        <v>1</v>
      </c>
      <c r="M1196" s="9">
        <v>0</v>
      </c>
      <c r="N1196" s="8">
        <v>0</v>
      </c>
      <c r="O1196" s="9">
        <v>0</v>
      </c>
      <c r="P1196" s="9">
        <v>1</v>
      </c>
      <c r="Q1196" s="9">
        <v>0</v>
      </c>
      <c r="R1196" s="9">
        <v>0</v>
      </c>
      <c r="S1196" s="8">
        <v>6357</v>
      </c>
      <c r="T1196" s="9">
        <v>27</v>
      </c>
      <c r="U1196" s="9">
        <f t="shared" si="200"/>
        <v>6329</v>
      </c>
      <c r="V1196" s="9">
        <f>COUNTIF(B:B,B1196)</f>
        <v>21</v>
      </c>
      <c r="W1196" s="7">
        <f t="shared" si="20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35</v>
      </c>
      <c r="CZ1196" s="33" t="s">
        <v>85</v>
      </c>
    </row>
    <row r="1197" spans="1:104" x14ac:dyDescent="0.25">
      <c r="A1197">
        <v>1196</v>
      </c>
      <c r="B1197">
        <v>80</v>
      </c>
      <c r="C1197" s="24" t="s">
        <v>4120</v>
      </c>
      <c r="D1197" s="12">
        <v>5.6409011699540601</v>
      </c>
      <c r="E1197" s="13">
        <v>0.40292151213957578</v>
      </c>
      <c r="F1197" s="7">
        <v>14</v>
      </c>
      <c r="G1197" s="7">
        <f t="shared" si="197"/>
        <v>5.2379796578144839</v>
      </c>
      <c r="H1197" s="15">
        <f t="shared" si="198"/>
        <v>6.0438226820936363</v>
      </c>
      <c r="I1197" s="11">
        <f>IFERROR(F1197/SQRT(F1197^2+U1197), "X")</f>
        <v>0.1733156489652484</v>
      </c>
      <c r="J1197" s="32">
        <f>IFERROR(SQRT((1-I1197^2)/U1197), "X")</f>
        <v>1.2379689211803458E-2</v>
      </c>
      <c r="K1197" s="32">
        <f t="shared" si="199"/>
        <v>80.777472107017559</v>
      </c>
      <c r="L1197" s="8">
        <v>1</v>
      </c>
      <c r="M1197" s="9">
        <v>0</v>
      </c>
      <c r="N1197" s="8">
        <v>0</v>
      </c>
      <c r="O1197" s="9">
        <v>0</v>
      </c>
      <c r="P1197" s="9">
        <v>1</v>
      </c>
      <c r="Q1197" s="9">
        <v>0</v>
      </c>
      <c r="R1197" s="9">
        <v>0</v>
      </c>
      <c r="S1197" s="8">
        <v>6357</v>
      </c>
      <c r="T1197" s="9">
        <v>27</v>
      </c>
      <c r="U1197" s="9">
        <f t="shared" si="200"/>
        <v>6329</v>
      </c>
      <c r="V1197" s="9">
        <f>COUNTIF(B:B,B1197)</f>
        <v>21</v>
      </c>
      <c r="W1197" s="7">
        <f t="shared" si="20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35</v>
      </c>
      <c r="CZ1197" s="33" t="s">
        <v>85</v>
      </c>
    </row>
    <row r="1198" spans="1:104" x14ac:dyDescent="0.25">
      <c r="A1198">
        <v>1197</v>
      </c>
      <c r="B1198">
        <v>80</v>
      </c>
      <c r="C1198" s="24" t="s">
        <v>4120</v>
      </c>
      <c r="D1198" s="12">
        <v>0.43128765598297042</v>
      </c>
      <c r="E1198" s="13">
        <v>8.9512532373824047E-2</v>
      </c>
      <c r="F1198" s="7">
        <v>4.8181818181818166</v>
      </c>
      <c r="G1198" s="7">
        <f t="shared" si="197"/>
        <v>0.34177512360914636</v>
      </c>
      <c r="H1198" s="15">
        <f t="shared" si="198"/>
        <v>0.52080018835679442</v>
      </c>
      <c r="I1198" s="11">
        <f>IFERROR(F1198/SQRT(F1198^2+U1198), "X")</f>
        <v>6.8439703753606626E-2</v>
      </c>
      <c r="J1198" s="32">
        <f>IFERROR(SQRT((1-I1198^2)/U1198), "X")</f>
        <v>1.4204466816786287E-2</v>
      </c>
      <c r="K1198" s="32">
        <f t="shared" si="199"/>
        <v>70.400389743474136</v>
      </c>
      <c r="L1198" s="8">
        <v>1</v>
      </c>
      <c r="M1198" s="9">
        <v>0</v>
      </c>
      <c r="N1198" s="8">
        <v>0</v>
      </c>
      <c r="O1198" s="9">
        <v>0</v>
      </c>
      <c r="P1198" s="9">
        <v>1</v>
      </c>
      <c r="Q1198" s="9">
        <v>0</v>
      </c>
      <c r="R1198" s="9">
        <v>0</v>
      </c>
      <c r="S1198" s="8">
        <v>4961</v>
      </c>
      <c r="T1198" s="9">
        <v>27</v>
      </c>
      <c r="U1198" s="9">
        <f t="shared" si="200"/>
        <v>4933</v>
      </c>
      <c r="V1198" s="9">
        <f>COUNTIF(B:B,B1198)</f>
        <v>21</v>
      </c>
      <c r="W1198" s="7">
        <f t="shared" si="20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35</v>
      </c>
      <c r="CZ1198" s="33" t="s">
        <v>85</v>
      </c>
    </row>
    <row r="1199" spans="1:104" x14ac:dyDescent="0.25">
      <c r="A1199">
        <v>1198</v>
      </c>
      <c r="B1199">
        <v>80</v>
      </c>
      <c r="C1199" s="24" t="s">
        <v>4120</v>
      </c>
      <c r="D1199" s="12">
        <v>3.2956920689338309</v>
      </c>
      <c r="E1199" s="13">
        <v>0.35703330746783168</v>
      </c>
      <c r="F1199" s="7">
        <v>9.2307692307692299</v>
      </c>
      <c r="G1199" s="7">
        <f t="shared" si="197"/>
        <v>2.9386587614659994</v>
      </c>
      <c r="H1199" s="15">
        <f t="shared" si="198"/>
        <v>3.6527253764016625</v>
      </c>
      <c r="I1199" s="11">
        <f>IFERROR(F1199/SQRT(F1199^2+U1199), "X")</f>
        <v>0.13030575695891489</v>
      </c>
      <c r="J1199" s="32">
        <f>IFERROR(SQRT((1-I1199^2)/U1199), "X")</f>
        <v>1.4116457003882449E-2</v>
      </c>
      <c r="K1199" s="32">
        <f t="shared" si="199"/>
        <v>70.839304772080567</v>
      </c>
      <c r="L1199" s="8">
        <v>1</v>
      </c>
      <c r="M1199" s="9">
        <v>0</v>
      </c>
      <c r="N1199" s="8">
        <v>0</v>
      </c>
      <c r="O1199" s="9">
        <v>0</v>
      </c>
      <c r="P1199" s="9">
        <v>1</v>
      </c>
      <c r="Q1199" s="9">
        <v>0</v>
      </c>
      <c r="R1199" s="9">
        <v>0</v>
      </c>
      <c r="S1199" s="8">
        <v>4961</v>
      </c>
      <c r="T1199" s="9">
        <v>27</v>
      </c>
      <c r="U1199" s="9">
        <f t="shared" si="200"/>
        <v>4933</v>
      </c>
      <c r="V1199" s="9">
        <f>COUNTIF(B:B,B1199)</f>
        <v>21</v>
      </c>
      <c r="W1199" s="7">
        <f t="shared" si="20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35</v>
      </c>
      <c r="CZ1199" s="33" t="s">
        <v>85</v>
      </c>
    </row>
    <row r="1200" spans="1:104" x14ac:dyDescent="0.25">
      <c r="A1200">
        <v>1199</v>
      </c>
      <c r="B1200">
        <v>80</v>
      </c>
      <c r="C1200" s="24" t="s">
        <v>4120</v>
      </c>
      <c r="D1200" s="12">
        <v>5.1665346010792534</v>
      </c>
      <c r="E1200" s="13">
        <v>0.41149390628064852</v>
      </c>
      <c r="F1200" s="7">
        <v>12.555555555555561</v>
      </c>
      <c r="G1200" s="7">
        <f t="shared" si="197"/>
        <v>4.7550406947986046</v>
      </c>
      <c r="H1200" s="15">
        <f t="shared" si="198"/>
        <v>5.5780285073599023</v>
      </c>
      <c r="I1200" s="11">
        <f>IFERROR(F1200/SQRT(F1200^2+U1200), "X")</f>
        <v>0.17597446638491537</v>
      </c>
      <c r="J1200" s="32">
        <f>IFERROR(SQRT((1-I1200^2)/U1200), "X")</f>
        <v>1.4015665464285293E-2</v>
      </c>
      <c r="K1200" s="32">
        <f t="shared" si="199"/>
        <v>71.348734924374384</v>
      </c>
      <c r="L1200" s="8">
        <v>1</v>
      </c>
      <c r="M1200" s="9">
        <v>0</v>
      </c>
      <c r="N1200" s="8">
        <v>0</v>
      </c>
      <c r="O1200" s="9">
        <v>0</v>
      </c>
      <c r="P1200" s="9">
        <v>1</v>
      </c>
      <c r="Q1200" s="9">
        <v>0</v>
      </c>
      <c r="R1200" s="9">
        <v>0</v>
      </c>
      <c r="S1200" s="8">
        <v>4961</v>
      </c>
      <c r="T1200" s="9">
        <v>27</v>
      </c>
      <c r="U1200" s="9">
        <f t="shared" si="200"/>
        <v>4933</v>
      </c>
      <c r="V1200" s="9">
        <f>COUNTIF(B:B,B1200)</f>
        <v>21</v>
      </c>
      <c r="W1200" s="7">
        <f t="shared" si="20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35</v>
      </c>
      <c r="CZ1200" s="33" t="s">
        <v>85</v>
      </c>
    </row>
    <row r="1201" spans="1:104" x14ac:dyDescent="0.25">
      <c r="A1201">
        <v>1200</v>
      </c>
      <c r="B1201">
        <v>81</v>
      </c>
      <c r="C1201" s="24" t="s">
        <v>4134</v>
      </c>
      <c r="D1201" s="12">
        <v>5.4462081991112576</v>
      </c>
      <c r="E1201" s="13">
        <v>0.17977327106672791</v>
      </c>
      <c r="F1201" s="7">
        <v>30.294871794871799</v>
      </c>
      <c r="G1201" s="7">
        <f t="shared" si="197"/>
        <v>5.2664349280445295</v>
      </c>
      <c r="H1201" s="15">
        <f t="shared" si="198"/>
        <v>5.6259814701779858</v>
      </c>
      <c r="I1201" s="11">
        <f>IFERROR(F1201/SQRT(F1201^2+U1201), "X")</f>
        <v>8.6362492917744116E-2</v>
      </c>
      <c r="J1201" s="32">
        <f>IFERROR(SQRT((1-I1201^2)/U1201), "X")</f>
        <v>2.8507297704545237E-3</v>
      </c>
      <c r="K1201" s="32">
        <f t="shared" si="199"/>
        <v>350.78737043552144</v>
      </c>
      <c r="L1201" s="8">
        <v>1</v>
      </c>
      <c r="M1201" s="9">
        <v>0</v>
      </c>
      <c r="N1201" s="8">
        <v>0</v>
      </c>
      <c r="O1201" s="9">
        <v>0</v>
      </c>
      <c r="P1201" s="9">
        <v>0</v>
      </c>
      <c r="Q1201" s="9">
        <v>1</v>
      </c>
      <c r="R1201" s="9">
        <v>0</v>
      </c>
      <c r="S1201" s="8">
        <v>122141</v>
      </c>
      <c r="T1201" s="9">
        <v>6</v>
      </c>
      <c r="U1201" s="9">
        <f t="shared" si="200"/>
        <v>122134</v>
      </c>
      <c r="V1201" s="9">
        <f>COUNTIF(B:B,B1201)</f>
        <v>62</v>
      </c>
      <c r="W1201" s="7">
        <v>14</v>
      </c>
      <c r="X1201" s="7">
        <f>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35</v>
      </c>
      <c r="CZ1201" s="33" t="s">
        <v>85</v>
      </c>
    </row>
    <row r="1202" spans="1:104" x14ac:dyDescent="0.25">
      <c r="A1202">
        <v>1201</v>
      </c>
      <c r="B1202">
        <v>81</v>
      </c>
      <c r="C1202" s="24" t="s">
        <v>4134</v>
      </c>
      <c r="D1202" s="12">
        <v>5.5909060847234127</v>
      </c>
      <c r="E1202" s="13">
        <v>0.20008590266184159</v>
      </c>
      <c r="F1202" s="7">
        <v>27.942528735632191</v>
      </c>
      <c r="G1202" s="7">
        <f t="shared" si="197"/>
        <v>5.3908201820615709</v>
      </c>
      <c r="H1202" s="15">
        <f t="shared" si="198"/>
        <v>5.7909919873852544</v>
      </c>
      <c r="I1202" s="11">
        <f>IFERROR(F1202/SQRT(F1202^2+U1202), "X")</f>
        <v>7.9700976690969455E-2</v>
      </c>
      <c r="J1202" s="32">
        <f>IFERROR(SQRT((1-I1202^2)/U1202), "X")</f>
        <v>2.8523179646706459E-3</v>
      </c>
      <c r="K1202" s="32">
        <f t="shared" si="199"/>
        <v>350.59204912853005</v>
      </c>
      <c r="L1202" s="8">
        <v>1</v>
      </c>
      <c r="M1202" s="9">
        <v>0</v>
      </c>
      <c r="N1202" s="8">
        <v>0</v>
      </c>
      <c r="O1202" s="9">
        <v>0</v>
      </c>
      <c r="P1202" s="9">
        <v>0</v>
      </c>
      <c r="Q1202" s="9">
        <v>1</v>
      </c>
      <c r="R1202" s="9">
        <v>0</v>
      </c>
      <c r="S1202" s="8">
        <v>122141</v>
      </c>
      <c r="T1202" s="9">
        <v>6</v>
      </c>
      <c r="U1202" s="9">
        <f t="shared" si="200"/>
        <v>122134</v>
      </c>
      <c r="V1202" s="9">
        <f>COUNTIF(B:B,B1202)</f>
        <v>62</v>
      </c>
      <c r="W1202" s="7">
        <v>14</v>
      </c>
      <c r="X1202" s="7">
        <f>BL1202-W1202-6</f>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35</v>
      </c>
      <c r="CZ1202" s="33" t="s">
        <v>85</v>
      </c>
    </row>
    <row r="1203" spans="1:104" x14ac:dyDescent="0.25">
      <c r="A1203">
        <v>1202</v>
      </c>
      <c r="B1203">
        <v>81</v>
      </c>
      <c r="C1203" s="24" t="s">
        <v>4134</v>
      </c>
      <c r="D1203" s="12">
        <v>6.4385545770590191</v>
      </c>
      <c r="E1203" s="13">
        <v>0.19985636782405419</v>
      </c>
      <c r="F1203" s="7">
        <v>32.215909090909093</v>
      </c>
      <c r="G1203" s="7">
        <f t="shared" si="197"/>
        <v>6.2386982092349648</v>
      </c>
      <c r="H1203" s="15">
        <f t="shared" si="198"/>
        <v>6.6384109448830735</v>
      </c>
      <c r="I1203" s="11">
        <f>IFERROR(F1203/SQRT(F1203^2+U1203), "X")</f>
        <v>9.1794071390307902E-2</v>
      </c>
      <c r="J1203" s="32">
        <f>IFERROR(SQRT((1-I1203^2)/U1203), "X")</f>
        <v>2.8493397821330139E-3</v>
      </c>
      <c r="K1203" s="32">
        <f t="shared" si="199"/>
        <v>350.95849441002809</v>
      </c>
      <c r="L1203" s="8">
        <v>1</v>
      </c>
      <c r="M1203" s="9">
        <v>0</v>
      </c>
      <c r="N1203" s="8">
        <v>0</v>
      </c>
      <c r="O1203" s="9">
        <v>0</v>
      </c>
      <c r="P1203" s="9">
        <v>0</v>
      </c>
      <c r="Q1203" s="9">
        <v>1</v>
      </c>
      <c r="R1203" s="9">
        <v>0</v>
      </c>
      <c r="S1203" s="8">
        <v>122141</v>
      </c>
      <c r="T1203" s="9">
        <v>6</v>
      </c>
      <c r="U1203" s="9">
        <f t="shared" si="200"/>
        <v>122134</v>
      </c>
      <c r="V1203" s="9">
        <f>COUNTIF(B:B,B1203)</f>
        <v>62</v>
      </c>
      <c r="W1203" s="7">
        <v>14</v>
      </c>
      <c r="X1203" s="7">
        <f>BL1203-W1203-6</f>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35</v>
      </c>
      <c r="CZ1203" s="33" t="s">
        <v>85</v>
      </c>
    </row>
    <row r="1204" spans="1:104" x14ac:dyDescent="0.25">
      <c r="A1204">
        <v>1203</v>
      </c>
      <c r="B1204">
        <v>81</v>
      </c>
      <c r="C1204" s="24" t="s">
        <v>4134</v>
      </c>
      <c r="D1204" s="12">
        <v>6.8261951066597826</v>
      </c>
      <c r="E1204" s="13">
        <v>0.19419542810874671</v>
      </c>
      <c r="F1204" s="7">
        <v>35.151162790697683</v>
      </c>
      <c r="G1204" s="7">
        <f t="shared" si="197"/>
        <v>6.6319996785510362</v>
      </c>
      <c r="H1204" s="15">
        <f t="shared" si="198"/>
        <v>7.0203905347685289</v>
      </c>
      <c r="I1204" s="11">
        <f>IFERROR(F1204/SQRT(F1204^2+U1204), "X")</f>
        <v>0.10007730695873271</v>
      </c>
      <c r="J1204" s="32">
        <f>IFERROR(SQRT((1-I1204^2)/U1204), "X")</f>
        <v>2.8470553749424445E-3</v>
      </c>
      <c r="K1204" s="32">
        <f t="shared" si="199"/>
        <v>351.24009487178159</v>
      </c>
      <c r="L1204" s="8">
        <v>1</v>
      </c>
      <c r="M1204" s="9">
        <v>0</v>
      </c>
      <c r="N1204" s="8">
        <v>0</v>
      </c>
      <c r="O1204" s="9">
        <v>0</v>
      </c>
      <c r="P1204" s="9">
        <v>0</v>
      </c>
      <c r="Q1204" s="9">
        <v>1</v>
      </c>
      <c r="R1204" s="9">
        <v>0</v>
      </c>
      <c r="S1204" s="8">
        <v>122141</v>
      </c>
      <c r="T1204" s="9">
        <v>6</v>
      </c>
      <c r="U1204" s="9">
        <f t="shared" si="200"/>
        <v>122134</v>
      </c>
      <c r="V1204" s="9">
        <f>COUNTIF(B:B,B1204)</f>
        <v>62</v>
      </c>
      <c r="W1204" s="7">
        <v>14</v>
      </c>
      <c r="X1204" s="7">
        <f>BL1204-W1204-6</f>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35</v>
      </c>
      <c r="CZ1204" s="33" t="s">
        <v>85</v>
      </c>
    </row>
    <row r="1205" spans="1:104" x14ac:dyDescent="0.25">
      <c r="A1205">
        <v>1204</v>
      </c>
      <c r="B1205">
        <v>81</v>
      </c>
      <c r="C1205" s="24" t="s">
        <v>4134</v>
      </c>
      <c r="D1205" s="12">
        <v>6.9592432511565328</v>
      </c>
      <c r="E1205" s="13">
        <v>0.1893058397335326</v>
      </c>
      <c r="F1205" s="7">
        <v>36.761904761904773</v>
      </c>
      <c r="G1205" s="7">
        <f t="shared" si="197"/>
        <v>6.7699374114230002</v>
      </c>
      <c r="H1205" s="15">
        <f t="shared" si="198"/>
        <v>7.1485490908900653</v>
      </c>
      <c r="I1205" s="11">
        <f>IFERROR(F1205/SQRT(F1205^2+U1205), "X")</f>
        <v>0.10461407827890275</v>
      </c>
      <c r="J1205" s="32">
        <f>IFERROR(SQRT((1-I1205^2)/U1205), "X")</f>
        <v>2.8457197459287008E-3</v>
      </c>
      <c r="K1205" s="32">
        <f t="shared" si="199"/>
        <v>351.40494823169945</v>
      </c>
      <c r="L1205" s="8">
        <v>1</v>
      </c>
      <c r="M1205" s="9">
        <v>0</v>
      </c>
      <c r="N1205" s="8">
        <v>0</v>
      </c>
      <c r="O1205" s="9">
        <v>0</v>
      </c>
      <c r="P1205" s="9">
        <v>0</v>
      </c>
      <c r="Q1205" s="9">
        <v>1</v>
      </c>
      <c r="R1205" s="9">
        <v>0</v>
      </c>
      <c r="S1205" s="8">
        <v>122141</v>
      </c>
      <c r="T1205" s="9">
        <v>6</v>
      </c>
      <c r="U1205" s="9">
        <f t="shared" si="200"/>
        <v>122134</v>
      </c>
      <c r="V1205" s="9">
        <f>COUNTIF(B:B,B1205)</f>
        <v>62</v>
      </c>
      <c r="W1205" s="7">
        <v>14</v>
      </c>
      <c r="X1205" s="7">
        <f>BL1205-W1205-6</f>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35</v>
      </c>
      <c r="CZ1205" s="33" t="s">
        <v>85</v>
      </c>
    </row>
    <row r="1206" spans="1:104" x14ac:dyDescent="0.25">
      <c r="A1206">
        <v>1205</v>
      </c>
      <c r="B1206">
        <v>81</v>
      </c>
      <c r="C1206" s="24" t="s">
        <v>4134</v>
      </c>
      <c r="D1206" s="12">
        <v>7.4281024662567594</v>
      </c>
      <c r="E1206" s="13">
        <v>0.18799656738944501</v>
      </c>
      <c r="F1206" s="7">
        <v>39.511904761904759</v>
      </c>
      <c r="G1206" s="7">
        <f t="shared" si="197"/>
        <v>7.2401058988673146</v>
      </c>
      <c r="H1206" s="15">
        <f t="shared" si="198"/>
        <v>7.6160990336462042</v>
      </c>
      <c r="I1206" s="11">
        <f>IFERROR(F1206/SQRT(F1206^2+U1206), "X")</f>
        <v>0.1123444336578643</v>
      </c>
      <c r="J1206" s="32">
        <f>IFERROR(SQRT((1-I1206^2)/U1206), "X")</f>
        <v>2.8433059437362467E-3</v>
      </c>
      <c r="K1206" s="32">
        <f t="shared" si="199"/>
        <v>351.7032706955024</v>
      </c>
      <c r="L1206" s="8">
        <v>1</v>
      </c>
      <c r="M1206" s="9">
        <v>0</v>
      </c>
      <c r="N1206" s="8">
        <v>0</v>
      </c>
      <c r="O1206" s="9">
        <v>0</v>
      </c>
      <c r="P1206" s="9">
        <v>0</v>
      </c>
      <c r="Q1206" s="9">
        <v>1</v>
      </c>
      <c r="R1206" s="9">
        <v>0</v>
      </c>
      <c r="S1206" s="8">
        <v>122141</v>
      </c>
      <c r="T1206" s="9">
        <v>6</v>
      </c>
      <c r="U1206" s="9">
        <f t="shared" si="200"/>
        <v>122134</v>
      </c>
      <c r="V1206" s="9">
        <f>COUNTIF(B:B,B1206)</f>
        <v>62</v>
      </c>
      <c r="W1206" s="7">
        <v>14</v>
      </c>
      <c r="X1206" s="7">
        <f>BL1206-W1206-6</f>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35</v>
      </c>
      <c r="CZ1206" s="33" t="s">
        <v>85</v>
      </c>
    </row>
    <row r="1207" spans="1:104" x14ac:dyDescent="0.25">
      <c r="A1207">
        <v>1206</v>
      </c>
      <c r="B1207">
        <v>81</v>
      </c>
      <c r="C1207" s="24" t="s">
        <v>4134</v>
      </c>
      <c r="D1207" s="12">
        <v>7.524761275100178</v>
      </c>
      <c r="E1207" s="13">
        <v>0.19219764468625339</v>
      </c>
      <c r="F1207" s="7">
        <v>39.151162790697683</v>
      </c>
      <c r="G1207" s="7">
        <f t="shared" si="197"/>
        <v>7.332563630413925</v>
      </c>
      <c r="H1207" s="15">
        <f t="shared" si="198"/>
        <v>7.716958919786431</v>
      </c>
      <c r="I1207" s="11">
        <f>IFERROR(F1207/SQRT(F1207^2+U1207), "X")</f>
        <v>0.11133150495012138</v>
      </c>
      <c r="J1207" s="32">
        <f>IFERROR(SQRT((1-I1207^2)/U1207), "X")</f>
        <v>2.8436321430681433E-3</v>
      </c>
      <c r="K1207" s="32">
        <f t="shared" si="199"/>
        <v>351.66292603552012</v>
      </c>
      <c r="L1207" s="8">
        <v>1</v>
      </c>
      <c r="M1207" s="9">
        <v>0</v>
      </c>
      <c r="N1207" s="8">
        <v>0</v>
      </c>
      <c r="O1207" s="9">
        <v>0</v>
      </c>
      <c r="P1207" s="9">
        <v>0</v>
      </c>
      <c r="Q1207" s="9">
        <v>1</v>
      </c>
      <c r="R1207" s="9">
        <v>0</v>
      </c>
      <c r="S1207" s="8">
        <v>122141</v>
      </c>
      <c r="T1207" s="9">
        <v>6</v>
      </c>
      <c r="U1207" s="9">
        <f t="shared" si="200"/>
        <v>122134</v>
      </c>
      <c r="V1207" s="9">
        <f>COUNTIF(B:B,B1207)</f>
        <v>62</v>
      </c>
      <c r="W1207" s="7">
        <v>14</v>
      </c>
      <c r="X1207" s="7">
        <f>BL1207-W1207-6</f>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35</v>
      </c>
      <c r="CZ1207" s="33" t="s">
        <v>85</v>
      </c>
    </row>
    <row r="1208" spans="1:104" x14ac:dyDescent="0.25">
      <c r="A1208">
        <v>1207</v>
      </c>
      <c r="B1208">
        <v>81</v>
      </c>
      <c r="C1208" s="24" t="s">
        <v>4134</v>
      </c>
      <c r="D1208" s="12">
        <v>7.5790175050109099</v>
      </c>
      <c r="E1208" s="13">
        <v>0.18311120666201969</v>
      </c>
      <c r="F1208" s="7">
        <v>41.390243902439018</v>
      </c>
      <c r="G1208" s="7">
        <f t="shared" si="197"/>
        <v>7.3959062983488906</v>
      </c>
      <c r="H1208" s="15">
        <f t="shared" si="198"/>
        <v>7.7621287116729292</v>
      </c>
      <c r="I1208" s="11">
        <f>IFERROR(F1208/SQRT(F1208^2+U1208), "X")</f>
        <v>0.11761290393614025</v>
      </c>
      <c r="J1208" s="32">
        <f>IFERROR(SQRT((1-I1208^2)/U1208), "X")</f>
        <v>2.8415610261530648E-3</v>
      </c>
      <c r="K1208" s="32">
        <f t="shared" si="199"/>
        <v>351.91924114816936</v>
      </c>
      <c r="L1208" s="8">
        <v>1</v>
      </c>
      <c r="M1208" s="9">
        <v>0</v>
      </c>
      <c r="N1208" s="8">
        <v>0</v>
      </c>
      <c r="O1208" s="9">
        <v>0</v>
      </c>
      <c r="P1208" s="9">
        <v>0</v>
      </c>
      <c r="Q1208" s="9">
        <v>1</v>
      </c>
      <c r="R1208" s="9">
        <v>0</v>
      </c>
      <c r="S1208" s="8">
        <v>122141</v>
      </c>
      <c r="T1208" s="9">
        <v>6</v>
      </c>
      <c r="U1208" s="9">
        <f t="shared" si="200"/>
        <v>122134</v>
      </c>
      <c r="V1208" s="9">
        <f>COUNTIF(B:B,B1208)</f>
        <v>62</v>
      </c>
      <c r="W1208" s="7">
        <v>14</v>
      </c>
      <c r="X1208" s="7">
        <f>BL1208-W1208-6</f>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35</v>
      </c>
      <c r="CZ1208" s="33" t="s">
        <v>85</v>
      </c>
    </row>
    <row r="1209" spans="1:104" x14ac:dyDescent="0.25">
      <c r="A1209">
        <v>1208</v>
      </c>
      <c r="B1209">
        <v>81</v>
      </c>
      <c r="C1209" s="24" t="s">
        <v>4134</v>
      </c>
      <c r="D1209" s="12">
        <v>7.59507767079457</v>
      </c>
      <c r="E1209" s="13">
        <v>0.20316051382783831</v>
      </c>
      <c r="F1209" s="7">
        <v>37.38461538461538</v>
      </c>
      <c r="G1209" s="7">
        <f t="shared" si="197"/>
        <v>7.3919171569667315</v>
      </c>
      <c r="H1209" s="15">
        <f t="shared" si="198"/>
        <v>7.7982381846224085</v>
      </c>
      <c r="I1209" s="11">
        <f>IFERROR(F1209/SQRT(F1209^2+U1209), "X")</f>
        <v>0.10636625461383749</v>
      </c>
      <c r="J1209" s="32">
        <f>IFERROR(SQRT((1-I1209^2)/U1209), "X")</f>
        <v>2.8451878806170527E-3</v>
      </c>
      <c r="K1209" s="32">
        <f t="shared" si="199"/>
        <v>351.47063812992349</v>
      </c>
      <c r="L1209" s="8">
        <v>1</v>
      </c>
      <c r="M1209" s="9">
        <v>0</v>
      </c>
      <c r="N1209" s="8">
        <v>0</v>
      </c>
      <c r="O1209" s="9">
        <v>0</v>
      </c>
      <c r="P1209" s="9">
        <v>0</v>
      </c>
      <c r="Q1209" s="9">
        <v>1</v>
      </c>
      <c r="R1209" s="9">
        <v>0</v>
      </c>
      <c r="S1209" s="8">
        <v>122141</v>
      </c>
      <c r="T1209" s="9">
        <v>6</v>
      </c>
      <c r="U1209" s="9">
        <f t="shared" si="200"/>
        <v>122134</v>
      </c>
      <c r="V1209" s="9">
        <f>COUNTIF(B:B,B1209)</f>
        <v>62</v>
      </c>
      <c r="W1209" s="7">
        <v>14</v>
      </c>
      <c r="X1209" s="7">
        <f>BL1209-W1209-6</f>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35</v>
      </c>
      <c r="CZ1209" s="33" t="s">
        <v>85</v>
      </c>
    </row>
    <row r="1210" spans="1:104" x14ac:dyDescent="0.25">
      <c r="A1210">
        <v>1209</v>
      </c>
      <c r="B1210">
        <v>81</v>
      </c>
      <c r="C1210" s="24" t="s">
        <v>4134</v>
      </c>
      <c r="D1210" s="12">
        <v>8.1507313749599408</v>
      </c>
      <c r="E1210" s="13">
        <v>0.18599875998278589</v>
      </c>
      <c r="F1210" s="7">
        <v>43.821428571428569</v>
      </c>
      <c r="G1210" s="7">
        <f t="shared" si="197"/>
        <v>7.9647326149771551</v>
      </c>
      <c r="H1210" s="15">
        <f t="shared" si="198"/>
        <v>8.3367301349427265</v>
      </c>
      <c r="I1210" s="11">
        <f>IFERROR(F1210/SQRT(F1210^2+U1210), "X")</f>
        <v>0.12441724754966747</v>
      </c>
      <c r="J1210" s="32">
        <f>IFERROR(SQRT((1-I1210^2)/U1210), "X")</f>
        <v>2.8391873931464459E-3</v>
      </c>
      <c r="K1210" s="32">
        <f t="shared" si="199"/>
        <v>352.21345460109956</v>
      </c>
      <c r="L1210" s="8">
        <v>1</v>
      </c>
      <c r="M1210" s="9">
        <v>0</v>
      </c>
      <c r="N1210" s="8">
        <v>0</v>
      </c>
      <c r="O1210" s="9">
        <v>0</v>
      </c>
      <c r="P1210" s="9">
        <v>0</v>
      </c>
      <c r="Q1210" s="9">
        <v>1</v>
      </c>
      <c r="R1210" s="9">
        <v>0</v>
      </c>
      <c r="S1210" s="8">
        <v>122141</v>
      </c>
      <c r="T1210" s="9">
        <v>6</v>
      </c>
      <c r="U1210" s="9">
        <f t="shared" si="200"/>
        <v>122134</v>
      </c>
      <c r="V1210" s="9">
        <f>COUNTIF(B:B,B1210)</f>
        <v>62</v>
      </c>
      <c r="W1210" s="7">
        <v>14</v>
      </c>
      <c r="X1210" s="7">
        <f>BL1210-W1210-6</f>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35</v>
      </c>
      <c r="CZ1210" s="33" t="s">
        <v>85</v>
      </c>
    </row>
    <row r="1211" spans="1:104" x14ac:dyDescent="0.25">
      <c r="A1211">
        <v>1210</v>
      </c>
      <c r="B1211">
        <v>81</v>
      </c>
      <c r="C1211" s="24" t="s">
        <v>4134</v>
      </c>
      <c r="D1211" s="12">
        <v>8.3143919377751665</v>
      </c>
      <c r="E1211" s="13">
        <v>0.1899675097366271</v>
      </c>
      <c r="F1211" s="7">
        <v>43.767441860465119</v>
      </c>
      <c r="G1211" s="7">
        <f t="shared" si="197"/>
        <v>8.1244244280385391</v>
      </c>
      <c r="H1211" s="15">
        <f t="shared" si="198"/>
        <v>8.5043594475117938</v>
      </c>
      <c r="I1211" s="11">
        <f>IFERROR(F1211/SQRT(F1211^2+U1211), "X")</f>
        <v>0.12426633754141818</v>
      </c>
      <c r="J1211" s="32">
        <f>IFERROR(SQRT((1-I1211^2)/U1211), "X")</f>
        <v>2.8392415059941452E-3</v>
      </c>
      <c r="K1211" s="32">
        <f t="shared" si="199"/>
        <v>352.20674179664593</v>
      </c>
      <c r="L1211" s="8">
        <v>1</v>
      </c>
      <c r="M1211" s="9">
        <v>0</v>
      </c>
      <c r="N1211" s="8">
        <v>0</v>
      </c>
      <c r="O1211" s="9">
        <v>0</v>
      </c>
      <c r="P1211" s="9">
        <v>0</v>
      </c>
      <c r="Q1211" s="9">
        <v>1</v>
      </c>
      <c r="R1211" s="9">
        <v>0</v>
      </c>
      <c r="S1211" s="8">
        <v>122141</v>
      </c>
      <c r="T1211" s="9">
        <v>6</v>
      </c>
      <c r="U1211" s="9">
        <f t="shared" si="200"/>
        <v>122134</v>
      </c>
      <c r="V1211" s="9">
        <f>COUNTIF(B:B,B1211)</f>
        <v>62</v>
      </c>
      <c r="W1211" s="7">
        <v>14</v>
      </c>
      <c r="X1211" s="7">
        <f>BL1211-W1211-6</f>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35</v>
      </c>
      <c r="CZ1211" s="33" t="s">
        <v>85</v>
      </c>
    </row>
    <row r="1212" spans="1:104" x14ac:dyDescent="0.25">
      <c r="A1212">
        <v>1211</v>
      </c>
      <c r="B1212">
        <v>81</v>
      </c>
      <c r="C1212" s="24" t="s">
        <v>4134</v>
      </c>
      <c r="D1212" s="12">
        <v>8.6453539884810304</v>
      </c>
      <c r="E1212" s="13">
        <v>0.19123971446678101</v>
      </c>
      <c r="F1212" s="7">
        <v>45.206896551724142</v>
      </c>
      <c r="G1212" s="7">
        <f t="shared" si="197"/>
        <v>8.4541142740142501</v>
      </c>
      <c r="H1212" s="15">
        <f t="shared" si="198"/>
        <v>8.8365937029478108</v>
      </c>
      <c r="I1212" s="11">
        <f>IFERROR(F1212/SQRT(F1212^2+U1212), "X")</f>
        <v>0.12828708937135103</v>
      </c>
      <c r="J1212" s="32">
        <f>IFERROR(SQRT((1-I1212^2)/U1212), "X")</f>
        <v>2.8377769578712274E-3</v>
      </c>
      <c r="K1212" s="32">
        <f t="shared" si="199"/>
        <v>352.38851215077699</v>
      </c>
      <c r="L1212" s="8">
        <v>1</v>
      </c>
      <c r="M1212" s="9">
        <v>0</v>
      </c>
      <c r="N1212" s="8">
        <v>0</v>
      </c>
      <c r="O1212" s="9">
        <v>0</v>
      </c>
      <c r="P1212" s="9">
        <v>0</v>
      </c>
      <c r="Q1212" s="9">
        <v>1</v>
      </c>
      <c r="R1212" s="9">
        <v>0</v>
      </c>
      <c r="S1212" s="8">
        <v>122141</v>
      </c>
      <c r="T1212" s="9">
        <v>6</v>
      </c>
      <c r="U1212" s="9">
        <f t="shared" si="200"/>
        <v>122134</v>
      </c>
      <c r="V1212" s="9">
        <f>COUNTIF(B:B,B1212)</f>
        <v>62</v>
      </c>
      <c r="W1212" s="7">
        <v>14</v>
      </c>
      <c r="X1212" s="7">
        <f>BL1212-W1212-6</f>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35</v>
      </c>
      <c r="CZ1212" s="33" t="s">
        <v>85</v>
      </c>
    </row>
    <row r="1213" spans="1:104" x14ac:dyDescent="0.25">
      <c r="A1213">
        <v>1212</v>
      </c>
      <c r="B1213">
        <v>81</v>
      </c>
      <c r="C1213" s="24" t="s">
        <v>4134</v>
      </c>
      <c r="D1213" s="12">
        <v>8.7096279547539179</v>
      </c>
      <c r="E1213" s="13">
        <v>0.1910584044537546</v>
      </c>
      <c r="F1213" s="7">
        <v>45.58620689655173</v>
      </c>
      <c r="G1213" s="7">
        <f t="shared" si="197"/>
        <v>8.5185695503001639</v>
      </c>
      <c r="H1213" s="15">
        <f t="shared" si="198"/>
        <v>8.9006863592076719</v>
      </c>
      <c r="I1213" s="11">
        <f>IFERROR(F1213/SQRT(F1213^2+U1213), "X")</f>
        <v>0.12934555277222426</v>
      </c>
      <c r="J1213" s="32">
        <f>IFERROR(SQRT((1-I1213^2)/U1213), "X")</f>
        <v>2.837383532824889E-3</v>
      </c>
      <c r="K1213" s="32">
        <f t="shared" si="199"/>
        <v>352.43737352785843</v>
      </c>
      <c r="L1213" s="8">
        <v>1</v>
      </c>
      <c r="M1213" s="9">
        <v>0</v>
      </c>
      <c r="N1213" s="8">
        <v>0</v>
      </c>
      <c r="O1213" s="9">
        <v>0</v>
      </c>
      <c r="P1213" s="9">
        <v>0</v>
      </c>
      <c r="Q1213" s="9">
        <v>1</v>
      </c>
      <c r="R1213" s="9">
        <v>0</v>
      </c>
      <c r="S1213" s="8">
        <v>122141</v>
      </c>
      <c r="T1213" s="9">
        <v>6</v>
      </c>
      <c r="U1213" s="9">
        <f t="shared" si="200"/>
        <v>122134</v>
      </c>
      <c r="V1213" s="9">
        <f>COUNTIF(B:B,B1213)</f>
        <v>62</v>
      </c>
      <c r="W1213" s="7">
        <v>14</v>
      </c>
      <c r="X1213" s="7">
        <f>BL1213-W1213-6</f>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35</v>
      </c>
      <c r="CZ1213" s="33" t="s">
        <v>85</v>
      </c>
    </row>
    <row r="1214" spans="1:104" x14ac:dyDescent="0.25">
      <c r="A1214">
        <v>1213</v>
      </c>
      <c r="B1214">
        <v>81</v>
      </c>
      <c r="C1214" s="24" t="s">
        <v>4134</v>
      </c>
      <c r="D1214" s="12">
        <v>8.7018432414701188</v>
      </c>
      <c r="E1214" s="13">
        <v>0.2020619833960754</v>
      </c>
      <c r="F1214" s="7">
        <v>43.065217391304351</v>
      </c>
      <c r="G1214" s="7">
        <f t="shared" si="197"/>
        <v>8.4997812580740426</v>
      </c>
      <c r="H1214" s="15">
        <f t="shared" si="198"/>
        <v>8.903905224866195</v>
      </c>
      <c r="I1214" s="11">
        <f>IFERROR(F1214/SQRT(F1214^2+U1214), "X")</f>
        <v>0.12230261502718832</v>
      </c>
      <c r="J1214" s="32">
        <f>IFERROR(SQRT((1-I1214^2)/U1214), "X")</f>
        <v>2.8399395715551046E-3</v>
      </c>
      <c r="K1214" s="32">
        <f t="shared" si="199"/>
        <v>352.12016833598199</v>
      </c>
      <c r="L1214" s="8">
        <v>1</v>
      </c>
      <c r="M1214" s="9">
        <v>0</v>
      </c>
      <c r="N1214" s="8">
        <v>0</v>
      </c>
      <c r="O1214" s="9">
        <v>0</v>
      </c>
      <c r="P1214" s="9">
        <v>0</v>
      </c>
      <c r="Q1214" s="9">
        <v>1</v>
      </c>
      <c r="R1214" s="9">
        <v>0</v>
      </c>
      <c r="S1214" s="8">
        <v>122141</v>
      </c>
      <c r="T1214" s="9">
        <v>6</v>
      </c>
      <c r="U1214" s="9">
        <f t="shared" si="200"/>
        <v>122134</v>
      </c>
      <c r="V1214" s="9">
        <f>COUNTIF(B:B,B1214)</f>
        <v>62</v>
      </c>
      <c r="W1214" s="7">
        <v>14</v>
      </c>
      <c r="X1214" s="7">
        <f>BL1214-W1214-6</f>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35</v>
      </c>
      <c r="CZ1214" s="33" t="s">
        <v>85</v>
      </c>
    </row>
    <row r="1215" spans="1:104" x14ac:dyDescent="0.25">
      <c r="A1215">
        <v>1214</v>
      </c>
      <c r="B1215">
        <v>81</v>
      </c>
      <c r="C1215" s="24" t="s">
        <v>4134</v>
      </c>
      <c r="D1215" s="12">
        <v>8.692109997289732</v>
      </c>
      <c r="E1215" s="13">
        <v>0.1998943668823264</v>
      </c>
      <c r="F1215" s="7">
        <v>43.483516483516482</v>
      </c>
      <c r="G1215" s="7">
        <f t="shared" si="197"/>
        <v>8.4922156304074061</v>
      </c>
      <c r="H1215" s="15">
        <f t="shared" si="198"/>
        <v>8.8920043641720579</v>
      </c>
      <c r="I1215" s="11">
        <f>IFERROR(F1215/SQRT(F1215^2+U1215), "X")</f>
        <v>0.12347253420372163</v>
      </c>
      <c r="J1215" s="32">
        <f>IFERROR(SQRT((1-I1215^2)/U1215), "X")</f>
        <v>2.8395250473941544E-3</v>
      </c>
      <c r="K1215" s="32">
        <f t="shared" si="199"/>
        <v>352.17157211474671</v>
      </c>
      <c r="L1215" s="8">
        <v>1</v>
      </c>
      <c r="M1215" s="9">
        <v>0</v>
      </c>
      <c r="N1215" s="8">
        <v>0</v>
      </c>
      <c r="O1215" s="9">
        <v>0</v>
      </c>
      <c r="P1215" s="9">
        <v>0</v>
      </c>
      <c r="Q1215" s="9">
        <v>1</v>
      </c>
      <c r="R1215" s="9">
        <v>0</v>
      </c>
      <c r="S1215" s="8">
        <v>122141</v>
      </c>
      <c r="T1215" s="9">
        <v>6</v>
      </c>
      <c r="U1215" s="9">
        <f t="shared" si="200"/>
        <v>122134</v>
      </c>
      <c r="V1215" s="9">
        <f>COUNTIF(B:B,B1215)</f>
        <v>62</v>
      </c>
      <c r="W1215" s="7">
        <v>14</v>
      </c>
      <c r="X1215" s="7">
        <f>BL1215-W1215-6</f>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35</v>
      </c>
      <c r="CZ1215" s="33" t="s">
        <v>85</v>
      </c>
    </row>
    <row r="1216" spans="1:104" x14ac:dyDescent="0.25">
      <c r="A1216">
        <v>1215</v>
      </c>
      <c r="B1216">
        <v>81</v>
      </c>
      <c r="C1216" s="24" t="s">
        <v>4134</v>
      </c>
      <c r="D1216" s="12">
        <v>9.6432722136610352</v>
      </c>
      <c r="E1216" s="13">
        <v>0.21877144959114209</v>
      </c>
      <c r="F1216" s="7">
        <v>44.079207920792079</v>
      </c>
      <c r="G1216" s="7">
        <f t="shared" si="197"/>
        <v>9.4245007640698937</v>
      </c>
      <c r="H1216" s="15">
        <f t="shared" si="198"/>
        <v>9.8620436632521766</v>
      </c>
      <c r="I1216" s="11">
        <f>IFERROR(F1216/SQRT(F1216^2+U1216), "X")</f>
        <v>0.12513770352379069</v>
      </c>
      <c r="J1216" s="32">
        <f>IFERROR(SQRT((1-I1216^2)/U1216), "X")</f>
        <v>2.8389281347490701E-3</v>
      </c>
      <c r="K1216" s="32">
        <f t="shared" si="199"/>
        <v>352.24561966179851</v>
      </c>
      <c r="L1216" s="8">
        <v>1</v>
      </c>
      <c r="M1216" s="9">
        <v>0</v>
      </c>
      <c r="N1216" s="8">
        <v>0</v>
      </c>
      <c r="O1216" s="9">
        <v>0</v>
      </c>
      <c r="P1216" s="9">
        <v>0</v>
      </c>
      <c r="Q1216" s="9">
        <v>1</v>
      </c>
      <c r="R1216" s="9">
        <v>0</v>
      </c>
      <c r="S1216" s="8">
        <v>122141</v>
      </c>
      <c r="T1216" s="9">
        <v>6</v>
      </c>
      <c r="U1216" s="9">
        <f t="shared" si="200"/>
        <v>122134</v>
      </c>
      <c r="V1216" s="9">
        <f>COUNTIF(B:B,B1216)</f>
        <v>62</v>
      </c>
      <c r="W1216" s="7">
        <v>14</v>
      </c>
      <c r="X1216" s="7">
        <f>BL1216-W1216-6</f>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35</v>
      </c>
      <c r="CZ1216" s="33" t="s">
        <v>85</v>
      </c>
    </row>
    <row r="1217" spans="1:104" x14ac:dyDescent="0.25">
      <c r="A1217">
        <v>1216</v>
      </c>
      <c r="B1217">
        <v>81</v>
      </c>
      <c r="C1217" s="24" t="s">
        <v>4134</v>
      </c>
      <c r="D1217" s="12">
        <v>9.4778872397561109</v>
      </c>
      <c r="E1217" s="13">
        <v>0.22364774013628391</v>
      </c>
      <c r="F1217" s="7">
        <v>42.378640776699029</v>
      </c>
      <c r="G1217" s="7">
        <f t="shared" si="197"/>
        <v>9.2542394996198265</v>
      </c>
      <c r="H1217" s="15">
        <f t="shared" si="198"/>
        <v>9.7015349798923953</v>
      </c>
      <c r="I1217" s="11">
        <f>IFERROR(F1217/SQRT(F1217^2+U1217), "X")</f>
        <v>0.12038126078913181</v>
      </c>
      <c r="J1217" s="32">
        <f>IFERROR(SQRT((1-I1217^2)/U1217), "X")</f>
        <v>2.8406116520688605E-3</v>
      </c>
      <c r="K1217" s="32">
        <f t="shared" si="199"/>
        <v>352.03685772100698</v>
      </c>
      <c r="L1217" s="8">
        <v>1</v>
      </c>
      <c r="M1217" s="9">
        <v>0</v>
      </c>
      <c r="N1217" s="8">
        <v>0</v>
      </c>
      <c r="O1217" s="9">
        <v>0</v>
      </c>
      <c r="P1217" s="9">
        <v>0</v>
      </c>
      <c r="Q1217" s="9">
        <v>1</v>
      </c>
      <c r="R1217" s="9">
        <v>0</v>
      </c>
      <c r="S1217" s="8">
        <v>122141</v>
      </c>
      <c r="T1217" s="9">
        <v>6</v>
      </c>
      <c r="U1217" s="9">
        <f t="shared" si="200"/>
        <v>122134</v>
      </c>
      <c r="V1217" s="9">
        <f>COUNTIF(B:B,B1217)</f>
        <v>62</v>
      </c>
      <c r="W1217" s="7">
        <v>14</v>
      </c>
      <c r="X1217" s="7">
        <f>BL1217-W1217-6</f>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35</v>
      </c>
      <c r="CZ1217" s="33" t="s">
        <v>85</v>
      </c>
    </row>
    <row r="1218" spans="1:104" x14ac:dyDescent="0.25">
      <c r="A1218">
        <v>1217</v>
      </c>
      <c r="B1218">
        <v>81</v>
      </c>
      <c r="C1218" s="24" t="s">
        <v>4134</v>
      </c>
      <c r="D1218" s="12">
        <v>9.7133820954460539</v>
      </c>
      <c r="E1218" s="13">
        <v>0.2142180502225795</v>
      </c>
      <c r="F1218" s="7">
        <v>45.343434343434339</v>
      </c>
      <c r="G1218" s="7">
        <f t="shared" ref="G1218:G1281" si="204">D1218-E1218</f>
        <v>9.4991640452234751</v>
      </c>
      <c r="H1218" s="15">
        <f t="shared" ref="H1218:H1281" si="205">D1218+E1218</f>
        <v>9.9276001456686327</v>
      </c>
      <c r="I1218" s="11">
        <f>IFERROR(F1218/SQRT(F1218^2+U1218), "X")</f>
        <v>0.12866814801505541</v>
      </c>
      <c r="J1218" s="32">
        <f>IFERROR(SQRT((1-I1218^2)/U1218), "X")</f>
        <v>2.8376356991513673E-3</v>
      </c>
      <c r="K1218" s="32">
        <f t="shared" ref="K1218:K1281" si="206">IFERROR(1/J1218, "X")</f>
        <v>352.40605420176496</v>
      </c>
      <c r="L1218" s="8">
        <v>1</v>
      </c>
      <c r="M1218" s="9">
        <v>0</v>
      </c>
      <c r="N1218" s="8">
        <v>0</v>
      </c>
      <c r="O1218" s="9">
        <v>0</v>
      </c>
      <c r="P1218" s="9">
        <v>0</v>
      </c>
      <c r="Q1218" s="9">
        <v>1</v>
      </c>
      <c r="R1218" s="9">
        <v>0</v>
      </c>
      <c r="S1218" s="8">
        <v>122141</v>
      </c>
      <c r="T1218" s="9">
        <v>6</v>
      </c>
      <c r="U1218" s="9">
        <f t="shared" ref="U1218:U1281" si="207">S1218-T1218-1</f>
        <v>122134</v>
      </c>
      <c r="V1218" s="9">
        <f>COUNTIF(B:B,B1218)</f>
        <v>62</v>
      </c>
      <c r="W1218" s="7">
        <v>14</v>
      </c>
      <c r="X1218" s="7">
        <f>BL1218-W1218-6</f>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35</v>
      </c>
      <c r="CZ1218" s="33" t="s">
        <v>85</v>
      </c>
    </row>
    <row r="1219" spans="1:104" x14ac:dyDescent="0.25">
      <c r="A1219">
        <v>1218</v>
      </c>
      <c r="B1219">
        <v>81</v>
      </c>
      <c r="C1219" s="24" t="s">
        <v>4134</v>
      </c>
      <c r="D1219" s="12">
        <v>10.18921819719403</v>
      </c>
      <c r="E1219" s="13">
        <v>0.21487174603951981</v>
      </c>
      <c r="F1219" s="7">
        <v>47.42</v>
      </c>
      <c r="G1219" s="7">
        <f t="shared" si="204"/>
        <v>9.9743464511545099</v>
      </c>
      <c r="H1219" s="15">
        <f t="shared" si="205"/>
        <v>10.404089943233551</v>
      </c>
      <c r="I1219" s="11">
        <f>IFERROR(F1219/SQRT(F1219^2+U1219), "X")</f>
        <v>0.13445644852775007</v>
      </c>
      <c r="J1219" s="32">
        <f>IFERROR(SQRT((1-I1219^2)/U1219), "X")</f>
        <v>2.8354375480335314E-3</v>
      </c>
      <c r="K1219" s="32">
        <f t="shared" si="206"/>
        <v>352.67925428071328</v>
      </c>
      <c r="L1219" s="8">
        <v>1</v>
      </c>
      <c r="M1219" s="9">
        <v>0</v>
      </c>
      <c r="N1219" s="8">
        <v>0</v>
      </c>
      <c r="O1219" s="9">
        <v>0</v>
      </c>
      <c r="P1219" s="9">
        <v>0</v>
      </c>
      <c r="Q1219" s="9">
        <v>1</v>
      </c>
      <c r="R1219" s="9">
        <v>0</v>
      </c>
      <c r="S1219" s="8">
        <v>122141</v>
      </c>
      <c r="T1219" s="9">
        <v>6</v>
      </c>
      <c r="U1219" s="9">
        <f t="shared" si="207"/>
        <v>122134</v>
      </c>
      <c r="V1219" s="9">
        <f>COUNTIF(B:B,B1219)</f>
        <v>62</v>
      </c>
      <c r="W1219" s="7">
        <v>14</v>
      </c>
      <c r="X1219" s="7">
        <f>BL1219-W1219-6</f>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35</v>
      </c>
      <c r="CZ1219" s="33" t="s">
        <v>85</v>
      </c>
    </row>
    <row r="1220" spans="1:104" x14ac:dyDescent="0.25">
      <c r="A1220">
        <v>1219</v>
      </c>
      <c r="B1220">
        <v>81</v>
      </c>
      <c r="C1220" s="24" t="s">
        <v>4134</v>
      </c>
      <c r="D1220" s="12">
        <v>10.28439480749037</v>
      </c>
      <c r="E1220" s="13">
        <v>0.20813400716181221</v>
      </c>
      <c r="F1220" s="7">
        <v>49.412371134020617</v>
      </c>
      <c r="G1220" s="7">
        <f t="shared" si="204"/>
        <v>10.076260800328559</v>
      </c>
      <c r="H1220" s="15">
        <f t="shared" si="205"/>
        <v>10.492528814652182</v>
      </c>
      <c r="I1220" s="11">
        <f>IFERROR(F1220/SQRT(F1220^2+U1220), "X")</f>
        <v>0.13999716192460987</v>
      </c>
      <c r="J1220" s="32">
        <f>IFERROR(SQRT((1-I1220^2)/U1220), "X")</f>
        <v>2.8332411238654611E-3</v>
      </c>
      <c r="K1220" s="32">
        <f t="shared" si="206"/>
        <v>352.95266314491272</v>
      </c>
      <c r="L1220" s="8">
        <v>1</v>
      </c>
      <c r="M1220" s="9">
        <v>0</v>
      </c>
      <c r="N1220" s="8">
        <v>0</v>
      </c>
      <c r="O1220" s="9">
        <v>0</v>
      </c>
      <c r="P1220" s="9">
        <v>0</v>
      </c>
      <c r="Q1220" s="9">
        <v>1</v>
      </c>
      <c r="R1220" s="9">
        <v>0</v>
      </c>
      <c r="S1220" s="8">
        <v>122141</v>
      </c>
      <c r="T1220" s="9">
        <v>6</v>
      </c>
      <c r="U1220" s="9">
        <f t="shared" si="207"/>
        <v>122134</v>
      </c>
      <c r="V1220" s="9">
        <f>COUNTIF(B:B,B1220)</f>
        <v>62</v>
      </c>
      <c r="W1220" s="7">
        <v>14</v>
      </c>
      <c r="X1220" s="7">
        <f>BL1220-W1220-6</f>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35</v>
      </c>
      <c r="CZ1220" s="33" t="s">
        <v>85</v>
      </c>
    </row>
    <row r="1221" spans="1:104" x14ac:dyDescent="0.25">
      <c r="A1221">
        <v>1220</v>
      </c>
      <c r="B1221">
        <v>81</v>
      </c>
      <c r="C1221" s="24" t="s">
        <v>4134</v>
      </c>
      <c r="D1221" s="12">
        <v>10.793403262313969</v>
      </c>
      <c r="E1221" s="13">
        <v>0.1874150527000058</v>
      </c>
      <c r="F1221" s="7">
        <v>57.590909090909093</v>
      </c>
      <c r="G1221" s="7">
        <f t="shared" si="204"/>
        <v>10.605988209613963</v>
      </c>
      <c r="H1221" s="15">
        <f t="shared" si="205"/>
        <v>10.980818315013975</v>
      </c>
      <c r="I1221" s="11">
        <f>IFERROR(F1221/SQRT(F1221^2+U1221), "X")</f>
        <v>0.16259881171216184</v>
      </c>
      <c r="J1221" s="32">
        <f>IFERROR(SQRT((1-I1221^2)/U1221), "X")</f>
        <v>2.8233416398323287E-3</v>
      </c>
      <c r="K1221" s="32">
        <f t="shared" si="206"/>
        <v>354.19022122288663</v>
      </c>
      <c r="L1221" s="8">
        <v>1</v>
      </c>
      <c r="M1221" s="9">
        <v>0</v>
      </c>
      <c r="N1221" s="8">
        <v>0</v>
      </c>
      <c r="O1221" s="9">
        <v>0</v>
      </c>
      <c r="P1221" s="9">
        <v>0</v>
      </c>
      <c r="Q1221" s="9">
        <v>1</v>
      </c>
      <c r="R1221" s="9">
        <v>0</v>
      </c>
      <c r="S1221" s="8">
        <v>122141</v>
      </c>
      <c r="T1221" s="9">
        <v>6</v>
      </c>
      <c r="U1221" s="9">
        <f t="shared" si="207"/>
        <v>122134</v>
      </c>
      <c r="V1221" s="9">
        <f>COUNTIF(B:B,B1221)</f>
        <v>62</v>
      </c>
      <c r="W1221" s="7">
        <v>14</v>
      </c>
      <c r="X1221" s="7">
        <f>BL1221-W1221-6</f>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35</v>
      </c>
      <c r="CZ1221" s="33" t="s">
        <v>85</v>
      </c>
    </row>
    <row r="1222" spans="1:104" x14ac:dyDescent="0.25">
      <c r="A1222">
        <v>1221</v>
      </c>
      <c r="B1222">
        <v>81</v>
      </c>
      <c r="C1222" s="24" t="s">
        <v>4134</v>
      </c>
      <c r="D1222" s="12">
        <v>11.164692063472719</v>
      </c>
      <c r="E1222" s="13">
        <v>0.1863959213784101</v>
      </c>
      <c r="F1222" s="7">
        <v>59.897727272727273</v>
      </c>
      <c r="G1222" s="7">
        <f t="shared" si="204"/>
        <v>10.978296142094308</v>
      </c>
      <c r="H1222" s="15">
        <f t="shared" si="205"/>
        <v>11.35108798485113</v>
      </c>
      <c r="I1222" s="11">
        <f>IFERROR(F1222/SQRT(F1222^2+U1222), "X")</f>
        <v>0.16892936767842548</v>
      </c>
      <c r="J1222" s="32">
        <f>IFERROR(SQRT((1-I1222^2)/U1222), "X")</f>
        <v>2.8202967853730686E-3</v>
      </c>
      <c r="K1222" s="32">
        <f t="shared" si="206"/>
        <v>354.57261277831088</v>
      </c>
      <c r="L1222" s="8">
        <v>1</v>
      </c>
      <c r="M1222" s="9">
        <v>0</v>
      </c>
      <c r="N1222" s="8">
        <v>0</v>
      </c>
      <c r="O1222" s="9">
        <v>0</v>
      </c>
      <c r="P1222" s="9">
        <v>0</v>
      </c>
      <c r="Q1222" s="9">
        <v>1</v>
      </c>
      <c r="R1222" s="9">
        <v>0</v>
      </c>
      <c r="S1222" s="8">
        <v>122141</v>
      </c>
      <c r="T1222" s="9">
        <v>6</v>
      </c>
      <c r="U1222" s="9">
        <f t="shared" si="207"/>
        <v>122134</v>
      </c>
      <c r="V1222" s="9">
        <f>COUNTIF(B:B,B1222)</f>
        <v>62</v>
      </c>
      <c r="W1222" s="7">
        <v>14</v>
      </c>
      <c r="X1222" s="7">
        <f>BL1222-W1222-6</f>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35</v>
      </c>
      <c r="CZ1222" s="33" t="s">
        <v>85</v>
      </c>
    </row>
    <row r="1223" spans="1:104" x14ac:dyDescent="0.25">
      <c r="A1223">
        <v>1222</v>
      </c>
      <c r="B1223">
        <v>81</v>
      </c>
      <c r="C1223" s="24" t="s">
        <v>4134</v>
      </c>
      <c r="D1223" s="12">
        <v>10.705062936989579</v>
      </c>
      <c r="E1223" s="13">
        <v>0.18765847379583339</v>
      </c>
      <c r="F1223" s="7">
        <v>57.04545454545454</v>
      </c>
      <c r="G1223" s="7">
        <f t="shared" si="204"/>
        <v>10.517404463193746</v>
      </c>
      <c r="H1223" s="15">
        <f t="shared" si="205"/>
        <v>10.892721410785413</v>
      </c>
      <c r="I1223" s="11">
        <f>IFERROR(F1223/SQRT(F1223^2+U1223), "X")</f>
        <v>0.16109896080123817</v>
      </c>
      <c r="J1223" s="32">
        <f>IFERROR(SQRT((1-I1223^2)/U1223), "X")</f>
        <v>2.8240455279898331E-3</v>
      </c>
      <c r="K1223" s="32">
        <f t="shared" si="206"/>
        <v>354.10193996121728</v>
      </c>
      <c r="L1223" s="8">
        <v>1</v>
      </c>
      <c r="M1223" s="9">
        <v>0</v>
      </c>
      <c r="N1223" s="8">
        <v>0</v>
      </c>
      <c r="O1223" s="9">
        <v>0</v>
      </c>
      <c r="P1223" s="9">
        <v>0</v>
      </c>
      <c r="Q1223" s="9">
        <v>1</v>
      </c>
      <c r="R1223" s="9">
        <v>0</v>
      </c>
      <c r="S1223" s="8">
        <v>122141</v>
      </c>
      <c r="T1223" s="9">
        <v>6</v>
      </c>
      <c r="U1223" s="9">
        <f t="shared" si="207"/>
        <v>122134</v>
      </c>
      <c r="V1223" s="9">
        <f>COUNTIF(B:B,B1223)</f>
        <v>62</v>
      </c>
      <c r="W1223" s="7">
        <v>14</v>
      </c>
      <c r="X1223" s="7">
        <f>BL1223-W1223-6</f>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35</v>
      </c>
      <c r="CZ1223" s="33" t="s">
        <v>85</v>
      </c>
    </row>
    <row r="1224" spans="1:104" x14ac:dyDescent="0.25">
      <c r="A1224">
        <v>1223</v>
      </c>
      <c r="B1224">
        <v>81</v>
      </c>
      <c r="C1224" s="24" t="s">
        <v>4134</v>
      </c>
      <c r="D1224" s="12">
        <v>10.442477044561519</v>
      </c>
      <c r="E1224" s="13">
        <v>0.19266562812844121</v>
      </c>
      <c r="F1224" s="7">
        <v>54.2</v>
      </c>
      <c r="G1224" s="7">
        <f t="shared" si="204"/>
        <v>10.249811416433078</v>
      </c>
      <c r="H1224" s="15">
        <f t="shared" si="205"/>
        <v>10.635142672689961</v>
      </c>
      <c r="I1224" s="11">
        <f>IFERROR(F1224/SQRT(F1224^2+U1224), "X")</f>
        <v>0.15325683917207569</v>
      </c>
      <c r="J1224" s="32">
        <f>IFERROR(SQRT((1-I1224^2)/U1224), "X")</f>
        <v>2.8276169588943851E-3</v>
      </c>
      <c r="K1224" s="32">
        <f t="shared" si="206"/>
        <v>353.6546903407334</v>
      </c>
      <c r="L1224" s="8">
        <v>1</v>
      </c>
      <c r="M1224" s="9">
        <v>0</v>
      </c>
      <c r="N1224" s="8">
        <v>0</v>
      </c>
      <c r="O1224" s="9">
        <v>0</v>
      </c>
      <c r="P1224" s="9">
        <v>0</v>
      </c>
      <c r="Q1224" s="9">
        <v>1</v>
      </c>
      <c r="R1224" s="9">
        <v>0</v>
      </c>
      <c r="S1224" s="8">
        <v>122141</v>
      </c>
      <c r="T1224" s="9">
        <v>6</v>
      </c>
      <c r="U1224" s="9">
        <f t="shared" si="207"/>
        <v>122134</v>
      </c>
      <c r="V1224" s="9">
        <f>COUNTIF(B:B,B1224)</f>
        <v>62</v>
      </c>
      <c r="W1224" s="7">
        <v>14</v>
      </c>
      <c r="X1224" s="7">
        <f>BL1224-W1224-6</f>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35</v>
      </c>
      <c r="CZ1224" s="33" t="s">
        <v>85</v>
      </c>
    </row>
    <row r="1225" spans="1:104" x14ac:dyDescent="0.25">
      <c r="A1225">
        <v>1224</v>
      </c>
      <c r="B1225">
        <v>81</v>
      </c>
      <c r="C1225" s="24" t="s">
        <v>4134</v>
      </c>
      <c r="D1225" s="12">
        <v>11.031603033322851</v>
      </c>
      <c r="E1225" s="13">
        <v>0.19524961120925391</v>
      </c>
      <c r="F1225" s="7">
        <v>56.500000000000007</v>
      </c>
      <c r="G1225" s="7">
        <f t="shared" si="204"/>
        <v>10.836353422113596</v>
      </c>
      <c r="H1225" s="15">
        <f t="shared" si="205"/>
        <v>11.226852644532105</v>
      </c>
      <c r="I1225" s="11">
        <f>IFERROR(F1225/SQRT(F1225^2+U1225), "X")</f>
        <v>0.15959799289006382</v>
      </c>
      <c r="J1225" s="32">
        <f>IFERROR(SQRT((1-I1225^2)/U1225), "X")</f>
        <v>2.8247432369922802E-3</v>
      </c>
      <c r="K1225" s="32">
        <f t="shared" si="206"/>
        <v>354.01447710510365</v>
      </c>
      <c r="L1225" s="8">
        <v>1</v>
      </c>
      <c r="M1225" s="9">
        <v>0</v>
      </c>
      <c r="N1225" s="8">
        <v>0</v>
      </c>
      <c r="O1225" s="9">
        <v>0</v>
      </c>
      <c r="P1225" s="9">
        <v>0</v>
      </c>
      <c r="Q1225" s="9">
        <v>1</v>
      </c>
      <c r="R1225" s="9">
        <v>0</v>
      </c>
      <c r="S1225" s="8">
        <v>122141</v>
      </c>
      <c r="T1225" s="9">
        <v>6</v>
      </c>
      <c r="U1225" s="9">
        <f t="shared" si="207"/>
        <v>122134</v>
      </c>
      <c r="V1225" s="9">
        <f>COUNTIF(B:B,B1225)</f>
        <v>62</v>
      </c>
      <c r="W1225" s="7">
        <v>14</v>
      </c>
      <c r="X1225" s="7">
        <f>BL1225-W1225-6</f>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35</v>
      </c>
      <c r="CZ1225" s="33" t="s">
        <v>85</v>
      </c>
    </row>
    <row r="1226" spans="1:104" x14ac:dyDescent="0.25">
      <c r="A1226">
        <v>1225</v>
      </c>
      <c r="B1226">
        <v>81</v>
      </c>
      <c r="C1226" s="24" t="s">
        <v>4134</v>
      </c>
      <c r="D1226" s="12">
        <v>11.46556610563985</v>
      </c>
      <c r="E1226" s="13">
        <v>0.18768353566340751</v>
      </c>
      <c r="F1226" s="7">
        <v>61.089887640449433</v>
      </c>
      <c r="G1226" s="7">
        <f t="shared" si="204"/>
        <v>11.277882569976443</v>
      </c>
      <c r="H1226" s="15">
        <f t="shared" si="205"/>
        <v>11.653249641303256</v>
      </c>
      <c r="I1226" s="11">
        <f>IFERROR(F1226/SQRT(F1226^2+U1226), "X")</f>
        <v>0.17219286628555006</v>
      </c>
      <c r="J1226" s="32">
        <f>IFERROR(SQRT((1-I1226^2)/U1226), "X")</f>
        <v>2.8186803567066317E-3</v>
      </c>
      <c r="K1226" s="32">
        <f t="shared" si="206"/>
        <v>354.77594953987898</v>
      </c>
      <c r="L1226" s="8">
        <v>1</v>
      </c>
      <c r="M1226" s="9">
        <v>0</v>
      </c>
      <c r="N1226" s="8">
        <v>0</v>
      </c>
      <c r="O1226" s="9">
        <v>0</v>
      </c>
      <c r="P1226" s="9">
        <v>0</v>
      </c>
      <c r="Q1226" s="9">
        <v>1</v>
      </c>
      <c r="R1226" s="9">
        <v>0</v>
      </c>
      <c r="S1226" s="8">
        <v>122141</v>
      </c>
      <c r="T1226" s="9">
        <v>6</v>
      </c>
      <c r="U1226" s="9">
        <f t="shared" si="207"/>
        <v>122134</v>
      </c>
      <c r="V1226" s="9">
        <f>COUNTIF(B:B,B1226)</f>
        <v>62</v>
      </c>
      <c r="W1226" s="7">
        <v>14</v>
      </c>
      <c r="X1226" s="7">
        <f>BL1226-W1226-6</f>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35</v>
      </c>
      <c r="CZ1226" s="33" t="s">
        <v>85</v>
      </c>
    </row>
    <row r="1227" spans="1:104" x14ac:dyDescent="0.25">
      <c r="A1227">
        <v>1226</v>
      </c>
      <c r="B1227">
        <v>81</v>
      </c>
      <c r="C1227" s="24" t="s">
        <v>4134</v>
      </c>
      <c r="D1227" s="12">
        <v>11.37700734877269</v>
      </c>
      <c r="E1227" s="13">
        <v>0.1942621893257401</v>
      </c>
      <c r="F1227" s="7">
        <v>58.565217391304337</v>
      </c>
      <c r="G1227" s="7">
        <f t="shared" si="204"/>
        <v>11.18274515944695</v>
      </c>
      <c r="H1227" s="15">
        <f t="shared" si="205"/>
        <v>11.571269538098429</v>
      </c>
      <c r="I1227" s="11">
        <f>IFERROR(F1227/SQRT(F1227^2+U1227), "X")</f>
        <v>0.16527508454741191</v>
      </c>
      <c r="J1227" s="32">
        <f>IFERROR(SQRT((1-I1227^2)/U1227), "X")</f>
        <v>2.8220690011807534E-3</v>
      </c>
      <c r="K1227" s="32">
        <f t="shared" si="206"/>
        <v>354.34994664609553</v>
      </c>
      <c r="L1227" s="8">
        <v>1</v>
      </c>
      <c r="M1227" s="9">
        <v>0</v>
      </c>
      <c r="N1227" s="8">
        <v>0</v>
      </c>
      <c r="O1227" s="9">
        <v>0</v>
      </c>
      <c r="P1227" s="9">
        <v>0</v>
      </c>
      <c r="Q1227" s="9">
        <v>1</v>
      </c>
      <c r="R1227" s="9">
        <v>0</v>
      </c>
      <c r="S1227" s="8">
        <v>122141</v>
      </c>
      <c r="T1227" s="9">
        <v>6</v>
      </c>
      <c r="U1227" s="9">
        <f t="shared" si="207"/>
        <v>122134</v>
      </c>
      <c r="V1227" s="9">
        <f>COUNTIF(B:B,B1227)</f>
        <v>62</v>
      </c>
      <c r="W1227" s="7">
        <v>14</v>
      </c>
      <c r="X1227" s="7">
        <f>BL1227-W1227-6</f>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35</v>
      </c>
      <c r="CZ1227" s="33" t="s">
        <v>85</v>
      </c>
    </row>
    <row r="1228" spans="1:104" x14ac:dyDescent="0.25">
      <c r="A1228">
        <v>1227</v>
      </c>
      <c r="B1228">
        <v>81</v>
      </c>
      <c r="C1228" s="24" t="s">
        <v>4134</v>
      </c>
      <c r="D1228" s="12">
        <v>11.366148891238391</v>
      </c>
      <c r="E1228" s="13">
        <v>0.18373373347040881</v>
      </c>
      <c r="F1228" s="7">
        <v>61.862068965517253</v>
      </c>
      <c r="G1228" s="7">
        <f t="shared" si="204"/>
        <v>11.182415157767982</v>
      </c>
      <c r="H1228" s="15">
        <f t="shared" si="205"/>
        <v>11.549882624708799</v>
      </c>
      <c r="I1228" s="11">
        <f>IFERROR(F1228/SQRT(F1228^2+U1228), "X")</f>
        <v>0.17430367203412761</v>
      </c>
      <c r="J1228" s="32">
        <f>IFERROR(SQRT((1-I1228^2)/U1228), "X")</f>
        <v>2.8176178868392979E-3</v>
      </c>
      <c r="K1228" s="32">
        <f t="shared" si="206"/>
        <v>354.90972877154888</v>
      </c>
      <c r="L1228" s="8">
        <v>1</v>
      </c>
      <c r="M1228" s="9">
        <v>0</v>
      </c>
      <c r="N1228" s="8">
        <v>0</v>
      </c>
      <c r="O1228" s="9">
        <v>0</v>
      </c>
      <c r="P1228" s="9">
        <v>0</v>
      </c>
      <c r="Q1228" s="9">
        <v>1</v>
      </c>
      <c r="R1228" s="9">
        <v>0</v>
      </c>
      <c r="S1228" s="8">
        <v>122141</v>
      </c>
      <c r="T1228" s="9">
        <v>6</v>
      </c>
      <c r="U1228" s="9">
        <f t="shared" si="207"/>
        <v>122134</v>
      </c>
      <c r="V1228" s="9">
        <f>COUNTIF(B:B,B1228)</f>
        <v>62</v>
      </c>
      <c r="W1228" s="7">
        <v>14</v>
      </c>
      <c r="X1228" s="7">
        <f>BL1228-W1228-6</f>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35</v>
      </c>
      <c r="CZ1228" s="33" t="s">
        <v>85</v>
      </c>
    </row>
    <row r="1229" spans="1:104" x14ac:dyDescent="0.25">
      <c r="A1229">
        <v>1228</v>
      </c>
      <c r="B1229">
        <v>81</v>
      </c>
      <c r="C1229" s="24" t="s">
        <v>4134</v>
      </c>
      <c r="D1229" s="12">
        <v>11.523286658922499</v>
      </c>
      <c r="E1229" s="13">
        <v>0.18541766794389841</v>
      </c>
      <c r="F1229" s="7">
        <v>62.147727272727273</v>
      </c>
      <c r="G1229" s="7">
        <f t="shared" si="204"/>
        <v>11.337868990978601</v>
      </c>
      <c r="H1229" s="15">
        <f t="shared" si="205"/>
        <v>11.708704326866398</v>
      </c>
      <c r="I1229" s="11">
        <f>IFERROR(F1229/SQRT(F1229^2+U1229), "X")</f>
        <v>0.17508392998803726</v>
      </c>
      <c r="J1229" s="32">
        <f>IFERROR(SQRT((1-I1229^2)/U1229), "X")</f>
        <v>2.8172217661267653E-3</v>
      </c>
      <c r="K1229" s="32">
        <f t="shared" si="206"/>
        <v>354.95963151486012</v>
      </c>
      <c r="L1229" s="8">
        <v>1</v>
      </c>
      <c r="M1229" s="9">
        <v>0</v>
      </c>
      <c r="N1229" s="8">
        <v>0</v>
      </c>
      <c r="O1229" s="9">
        <v>0</v>
      </c>
      <c r="P1229" s="9">
        <v>0</v>
      </c>
      <c r="Q1229" s="9">
        <v>1</v>
      </c>
      <c r="R1229" s="9">
        <v>0</v>
      </c>
      <c r="S1229" s="8">
        <v>122141</v>
      </c>
      <c r="T1229" s="9">
        <v>6</v>
      </c>
      <c r="U1229" s="9">
        <f t="shared" si="207"/>
        <v>122134</v>
      </c>
      <c r="V1229" s="9">
        <f>COUNTIF(B:B,B1229)</f>
        <v>62</v>
      </c>
      <c r="W1229" s="7">
        <v>14</v>
      </c>
      <c r="X1229" s="7">
        <f>BL1229-W1229-6</f>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35</v>
      </c>
      <c r="CZ1229" s="33" t="s">
        <v>85</v>
      </c>
    </row>
    <row r="1230" spans="1:104" x14ac:dyDescent="0.25">
      <c r="A1230">
        <v>1229</v>
      </c>
      <c r="B1230">
        <v>81</v>
      </c>
      <c r="C1230" s="24" t="s">
        <v>4134</v>
      </c>
      <c r="D1230" s="12">
        <v>11.57371872753707</v>
      </c>
      <c r="E1230" s="13">
        <v>0.19370240548179199</v>
      </c>
      <c r="F1230" s="7">
        <v>59.75</v>
      </c>
      <c r="G1230" s="7">
        <f t="shared" si="204"/>
        <v>11.380016322055278</v>
      </c>
      <c r="H1230" s="15">
        <f t="shared" si="205"/>
        <v>11.767421133018862</v>
      </c>
      <c r="I1230" s="11">
        <f>IFERROR(F1230/SQRT(F1230^2+U1230), "X")</f>
        <v>0.1685245797867137</v>
      </c>
      <c r="J1230" s="32">
        <f>IFERROR(SQRT((1-I1230^2)/U1230), "X")</f>
        <v>2.8204950591918612E-3</v>
      </c>
      <c r="K1230" s="32">
        <f t="shared" si="206"/>
        <v>354.54768720159495</v>
      </c>
      <c r="L1230" s="8">
        <v>1</v>
      </c>
      <c r="M1230" s="9">
        <v>0</v>
      </c>
      <c r="N1230" s="8">
        <v>0</v>
      </c>
      <c r="O1230" s="9">
        <v>0</v>
      </c>
      <c r="P1230" s="9">
        <v>0</v>
      </c>
      <c r="Q1230" s="9">
        <v>1</v>
      </c>
      <c r="R1230" s="9">
        <v>0</v>
      </c>
      <c r="S1230" s="8">
        <v>122141</v>
      </c>
      <c r="T1230" s="9">
        <v>6</v>
      </c>
      <c r="U1230" s="9">
        <f t="shared" si="207"/>
        <v>122134</v>
      </c>
      <c r="V1230" s="9">
        <f>COUNTIF(B:B,B1230)</f>
        <v>62</v>
      </c>
      <c r="W1230" s="7">
        <v>14</v>
      </c>
      <c r="X1230" s="7">
        <f>BL1230-W1230-6</f>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35</v>
      </c>
      <c r="CZ1230" s="33" t="s">
        <v>85</v>
      </c>
    </row>
    <row r="1231" spans="1:104" x14ac:dyDescent="0.25">
      <c r="A1231">
        <v>1230</v>
      </c>
      <c r="B1231">
        <v>81</v>
      </c>
      <c r="C1231" s="24" t="s">
        <v>4134</v>
      </c>
      <c r="D1231" s="12">
        <v>11.584516706797411</v>
      </c>
      <c r="E1231" s="13">
        <v>0.18525122118811049</v>
      </c>
      <c r="F1231" s="7">
        <v>62.534090909090907</v>
      </c>
      <c r="G1231" s="7">
        <f t="shared" si="204"/>
        <v>11.3992654856093</v>
      </c>
      <c r="H1231" s="15">
        <f t="shared" si="205"/>
        <v>11.769767927985521</v>
      </c>
      <c r="I1231" s="11">
        <f>IFERROR(F1231/SQRT(F1231^2+U1231), "X")</f>
        <v>0.17613873345325715</v>
      </c>
      <c r="J1231" s="32">
        <f>IFERROR(SQRT((1-I1231^2)/U1231), "X")</f>
        <v>2.8166833625089278E-3</v>
      </c>
      <c r="K1231" s="32">
        <f t="shared" si="206"/>
        <v>355.02748136704355</v>
      </c>
      <c r="L1231" s="8">
        <v>1</v>
      </c>
      <c r="M1231" s="9">
        <v>0</v>
      </c>
      <c r="N1231" s="8">
        <v>0</v>
      </c>
      <c r="O1231" s="9">
        <v>0</v>
      </c>
      <c r="P1231" s="9">
        <v>0</v>
      </c>
      <c r="Q1231" s="9">
        <v>1</v>
      </c>
      <c r="R1231" s="9">
        <v>0</v>
      </c>
      <c r="S1231" s="8">
        <v>122141</v>
      </c>
      <c r="T1231" s="9">
        <v>6</v>
      </c>
      <c r="U1231" s="9">
        <f t="shared" si="207"/>
        <v>122134</v>
      </c>
      <c r="V1231" s="9">
        <f>COUNTIF(B:B,B1231)</f>
        <v>62</v>
      </c>
      <c r="W1231" s="7">
        <v>14</v>
      </c>
      <c r="X1231" s="7">
        <f>BL1231-W1231-6</f>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35</v>
      </c>
      <c r="CZ1231" s="33" t="s">
        <v>85</v>
      </c>
    </row>
    <row r="1232" spans="1:104" x14ac:dyDescent="0.25">
      <c r="A1232">
        <v>1231</v>
      </c>
      <c r="B1232">
        <v>81</v>
      </c>
      <c r="C1232" s="24" t="s">
        <v>4134</v>
      </c>
      <c r="D1232" s="12">
        <v>3.6412479372035289</v>
      </c>
      <c r="E1232" s="13">
        <v>0.24858974863873251</v>
      </c>
      <c r="F1232" s="7">
        <v>14.647619047619051</v>
      </c>
      <c r="G1232" s="7">
        <f t="shared" si="204"/>
        <v>3.3926581885647966</v>
      </c>
      <c r="H1232" s="15">
        <f t="shared" si="205"/>
        <v>3.8898376858422612</v>
      </c>
      <c r="I1232" s="11">
        <f>IFERROR(F1232/SQRT(F1232^2+U1232), "X")</f>
        <v>4.1876234022297627E-2</v>
      </c>
      <c r="J1232" s="32">
        <f>IFERROR(SQRT((1-I1232^2)/U1232), "X")</f>
        <v>2.8589106452153769E-3</v>
      </c>
      <c r="K1232" s="32">
        <f t="shared" si="206"/>
        <v>349.78357986584246</v>
      </c>
      <c r="L1232" s="8">
        <v>1</v>
      </c>
      <c r="M1232" s="9">
        <v>0</v>
      </c>
      <c r="N1232" s="8">
        <v>0</v>
      </c>
      <c r="O1232" s="9">
        <v>0</v>
      </c>
      <c r="P1232" s="9">
        <v>0</v>
      </c>
      <c r="Q1232" s="9">
        <v>1</v>
      </c>
      <c r="R1232" s="9">
        <v>0</v>
      </c>
      <c r="S1232" s="8">
        <v>122141</v>
      </c>
      <c r="T1232" s="9">
        <v>6</v>
      </c>
      <c r="U1232" s="9">
        <f t="shared" si="207"/>
        <v>122134</v>
      </c>
      <c r="V1232" s="9">
        <f>COUNTIF(B:B,B1232)</f>
        <v>62</v>
      </c>
      <c r="W1232" s="7">
        <v>14</v>
      </c>
      <c r="X1232" s="7">
        <f>BL1232-W1232-6</f>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35</v>
      </c>
      <c r="CZ1232" s="33" t="s">
        <v>85</v>
      </c>
    </row>
    <row r="1233" spans="1:104" x14ac:dyDescent="0.25">
      <c r="A1233">
        <v>1232</v>
      </c>
      <c r="B1233">
        <v>81</v>
      </c>
      <c r="C1233" s="24" t="s">
        <v>4134</v>
      </c>
      <c r="D1233" s="12">
        <v>3.3933383343153878</v>
      </c>
      <c r="E1233" s="13">
        <v>0.27327304513044087</v>
      </c>
      <c r="F1233" s="7">
        <v>12.417391304347831</v>
      </c>
      <c r="G1233" s="7">
        <f t="shared" si="204"/>
        <v>3.120065289184947</v>
      </c>
      <c r="H1233" s="15">
        <f t="shared" si="205"/>
        <v>3.6666113794458286</v>
      </c>
      <c r="I1233" s="11">
        <f>IFERROR(F1233/SQRT(F1233^2+U1233), "X")</f>
        <v>3.5508972511649368E-2</v>
      </c>
      <c r="J1233" s="32">
        <f>IFERROR(SQRT((1-I1233^2)/U1233), "X")</f>
        <v>2.8596161336412297E-3</v>
      </c>
      <c r="K1233" s="32">
        <f t="shared" si="206"/>
        <v>349.69728567263041</v>
      </c>
      <c r="L1233" s="8">
        <v>1</v>
      </c>
      <c r="M1233" s="9">
        <v>0</v>
      </c>
      <c r="N1233" s="8">
        <v>0</v>
      </c>
      <c r="O1233" s="9">
        <v>0</v>
      </c>
      <c r="P1233" s="9">
        <v>0</v>
      </c>
      <c r="Q1233" s="9">
        <v>1</v>
      </c>
      <c r="R1233" s="9">
        <v>0</v>
      </c>
      <c r="S1233" s="8">
        <v>122141</v>
      </c>
      <c r="T1233" s="9">
        <v>6</v>
      </c>
      <c r="U1233" s="9">
        <f t="shared" si="207"/>
        <v>122134</v>
      </c>
      <c r="V1233" s="9">
        <f>COUNTIF(B:B,B1233)</f>
        <v>62</v>
      </c>
      <c r="W1233" s="7">
        <v>14</v>
      </c>
      <c r="X1233" s="7">
        <f>BL1233-W1233-6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35</v>
      </c>
      <c r="CZ1233" s="33" t="s">
        <v>85</v>
      </c>
    </row>
    <row r="1234" spans="1:104" x14ac:dyDescent="0.25">
      <c r="A1234">
        <v>1233</v>
      </c>
      <c r="B1234">
        <v>81</v>
      </c>
      <c r="C1234" s="24" t="s">
        <v>4134</v>
      </c>
      <c r="D1234" s="12">
        <v>4.4360022384464237</v>
      </c>
      <c r="E1234" s="13">
        <v>0.27140098083322001</v>
      </c>
      <c r="F1234" s="7">
        <v>16.3448275862069</v>
      </c>
      <c r="G1234" s="7">
        <f t="shared" si="204"/>
        <v>4.1646012576132039</v>
      </c>
      <c r="H1234" s="15">
        <f t="shared" si="205"/>
        <v>4.7074032192796436</v>
      </c>
      <c r="I1234" s="11">
        <f>IFERROR(F1234/SQRT(F1234^2+U1234), "X")</f>
        <v>4.6718359974911222E-2</v>
      </c>
      <c r="J1234" s="32">
        <f>IFERROR(SQRT((1-I1234^2)/U1234), "X")</f>
        <v>2.8582962853848631E-3</v>
      </c>
      <c r="K1234" s="32">
        <f t="shared" si="206"/>
        <v>349.85876205809512</v>
      </c>
      <c r="L1234" s="8">
        <v>1</v>
      </c>
      <c r="M1234" s="9">
        <v>0</v>
      </c>
      <c r="N1234" s="8">
        <v>0</v>
      </c>
      <c r="O1234" s="9">
        <v>0</v>
      </c>
      <c r="P1234" s="9">
        <v>0</v>
      </c>
      <c r="Q1234" s="9">
        <v>1</v>
      </c>
      <c r="R1234" s="9">
        <v>0</v>
      </c>
      <c r="S1234" s="8">
        <v>122141</v>
      </c>
      <c r="T1234" s="9">
        <v>6</v>
      </c>
      <c r="U1234" s="9">
        <f t="shared" si="207"/>
        <v>122134</v>
      </c>
      <c r="V1234" s="9">
        <f>COUNTIF(B:B,B1234)</f>
        <v>62</v>
      </c>
      <c r="W1234" s="7">
        <v>14</v>
      </c>
      <c r="X1234" s="7">
        <f>BL1234-W1234-6</f>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35</v>
      </c>
      <c r="CZ1234" s="33" t="s">
        <v>85</v>
      </c>
    </row>
    <row r="1235" spans="1:104" x14ac:dyDescent="0.25">
      <c r="A1235">
        <v>1234</v>
      </c>
      <c r="B1235">
        <v>81</v>
      </c>
      <c r="C1235" s="24" t="s">
        <v>4134</v>
      </c>
      <c r="D1235" s="12">
        <v>4.4623295382741901</v>
      </c>
      <c r="E1235" s="13">
        <v>0.2642784265330102</v>
      </c>
      <c r="F1235" s="7">
        <v>16.884955752212392</v>
      </c>
      <c r="G1235" s="7">
        <f t="shared" si="204"/>
        <v>4.1980511117411803</v>
      </c>
      <c r="H1235" s="15">
        <f t="shared" si="205"/>
        <v>4.7266079648071999</v>
      </c>
      <c r="I1235" s="11">
        <f>IFERROR(F1235/SQRT(F1235^2+U1235), "X")</f>
        <v>4.8258668220605629E-2</v>
      </c>
      <c r="J1235" s="32">
        <f>IFERROR(SQRT((1-I1235^2)/U1235), "X")</f>
        <v>2.8580867447214023E-3</v>
      </c>
      <c r="K1235" s="32">
        <f t="shared" si="206"/>
        <v>349.88441195736942</v>
      </c>
      <c r="L1235" s="8">
        <v>1</v>
      </c>
      <c r="M1235" s="9">
        <v>0</v>
      </c>
      <c r="N1235" s="8">
        <v>0</v>
      </c>
      <c r="O1235" s="9">
        <v>0</v>
      </c>
      <c r="P1235" s="9">
        <v>0</v>
      </c>
      <c r="Q1235" s="9">
        <v>1</v>
      </c>
      <c r="R1235" s="9">
        <v>0</v>
      </c>
      <c r="S1235" s="8">
        <v>122141</v>
      </c>
      <c r="T1235" s="9">
        <v>6</v>
      </c>
      <c r="U1235" s="9">
        <f t="shared" si="207"/>
        <v>122134</v>
      </c>
      <c r="V1235" s="9">
        <f>COUNTIF(B:B,B1235)</f>
        <v>62</v>
      </c>
      <c r="W1235" s="7">
        <v>14</v>
      </c>
      <c r="X1235" s="7">
        <f>BL1235-W1235-6</f>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35</v>
      </c>
      <c r="CZ1235" s="33" t="s">
        <v>85</v>
      </c>
    </row>
    <row r="1236" spans="1:104" x14ac:dyDescent="0.25">
      <c r="A1236">
        <v>1235</v>
      </c>
      <c r="B1236">
        <v>81</v>
      </c>
      <c r="C1236" s="24" t="s">
        <v>4134</v>
      </c>
      <c r="D1236" s="12">
        <v>4.2643875231113793</v>
      </c>
      <c r="E1236" s="13">
        <v>0.25802124727296571</v>
      </c>
      <c r="F1236" s="7">
        <v>16.527272727272731</v>
      </c>
      <c r="G1236" s="7">
        <f t="shared" si="204"/>
        <v>4.0063662758384133</v>
      </c>
      <c r="H1236" s="15">
        <f t="shared" si="205"/>
        <v>4.5224087703843452</v>
      </c>
      <c r="I1236" s="11">
        <f>IFERROR(F1236/SQRT(F1236^2+U1236), "X")</f>
        <v>4.7238684968486849E-2</v>
      </c>
      <c r="J1236" s="32">
        <f>IFERROR(SQRT((1-I1236^2)/U1236), "X")</f>
        <v>2.8582262632197756E-3</v>
      </c>
      <c r="K1236" s="32">
        <f t="shared" si="206"/>
        <v>349.86733306183595</v>
      </c>
      <c r="L1236" s="8">
        <v>1</v>
      </c>
      <c r="M1236" s="9">
        <v>0</v>
      </c>
      <c r="N1236" s="8">
        <v>0</v>
      </c>
      <c r="O1236" s="9">
        <v>0</v>
      </c>
      <c r="P1236" s="9">
        <v>0</v>
      </c>
      <c r="Q1236" s="9">
        <v>1</v>
      </c>
      <c r="R1236" s="9">
        <v>0</v>
      </c>
      <c r="S1236" s="8">
        <v>122141</v>
      </c>
      <c r="T1236" s="9">
        <v>6</v>
      </c>
      <c r="U1236" s="9">
        <f t="shared" si="207"/>
        <v>122134</v>
      </c>
      <c r="V1236" s="9">
        <f>COUNTIF(B:B,B1236)</f>
        <v>62</v>
      </c>
      <c r="W1236" s="7">
        <v>14</v>
      </c>
      <c r="X1236" s="7">
        <f>BL1236-W1236-6</f>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35</v>
      </c>
      <c r="CZ1236" s="33" t="s">
        <v>85</v>
      </c>
    </row>
    <row r="1237" spans="1:104" x14ac:dyDescent="0.25">
      <c r="A1237">
        <v>1236</v>
      </c>
      <c r="B1237">
        <v>81</v>
      </c>
      <c r="C1237" s="24" t="s">
        <v>4134</v>
      </c>
      <c r="D1237" s="12">
        <v>4.9609705774644963</v>
      </c>
      <c r="E1237" s="13">
        <v>0.27161139801747602</v>
      </c>
      <c r="F1237" s="7">
        <v>18.26495726495726</v>
      </c>
      <c r="G1237" s="7">
        <f t="shared" si="204"/>
        <v>4.6893591794470204</v>
      </c>
      <c r="H1237" s="15">
        <f t="shared" si="205"/>
        <v>5.2325819754819722</v>
      </c>
      <c r="I1237" s="11">
        <f>IFERROR(F1237/SQRT(F1237^2+U1237), "X")</f>
        <v>5.2192492987033823E-2</v>
      </c>
      <c r="J1237" s="32">
        <f>IFERROR(SQRT((1-I1237^2)/U1237), "X")</f>
        <v>2.8575206735998869E-3</v>
      </c>
      <c r="K1237" s="32">
        <f t="shared" si="206"/>
        <v>349.95372360340832</v>
      </c>
      <c r="L1237" s="8">
        <v>1</v>
      </c>
      <c r="M1237" s="9">
        <v>0</v>
      </c>
      <c r="N1237" s="8">
        <v>0</v>
      </c>
      <c r="O1237" s="9">
        <v>0</v>
      </c>
      <c r="P1237" s="9">
        <v>0</v>
      </c>
      <c r="Q1237" s="9">
        <v>1</v>
      </c>
      <c r="R1237" s="9">
        <v>0</v>
      </c>
      <c r="S1237" s="8">
        <v>122141</v>
      </c>
      <c r="T1237" s="9">
        <v>6</v>
      </c>
      <c r="U1237" s="9">
        <f t="shared" si="207"/>
        <v>122134</v>
      </c>
      <c r="V1237" s="9">
        <f>COUNTIF(B:B,B1237)</f>
        <v>62</v>
      </c>
      <c r="W1237" s="7">
        <v>14</v>
      </c>
      <c r="X1237" s="7">
        <f>BL1237-W1237-6</f>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35</v>
      </c>
      <c r="CZ1237" s="33" t="s">
        <v>85</v>
      </c>
    </row>
    <row r="1238" spans="1:104" x14ac:dyDescent="0.25">
      <c r="A1238">
        <v>1237</v>
      </c>
      <c r="B1238">
        <v>81</v>
      </c>
      <c r="C1238" s="24" t="s">
        <v>4134</v>
      </c>
      <c r="D1238" s="12">
        <v>4.6700547956584071</v>
      </c>
      <c r="E1238" s="13">
        <v>0.26579443170497169</v>
      </c>
      <c r="F1238" s="7">
        <v>17.57017543859649</v>
      </c>
      <c r="G1238" s="7">
        <f t="shared" si="204"/>
        <v>4.4042603639534352</v>
      </c>
      <c r="H1238" s="15">
        <f t="shared" si="205"/>
        <v>4.9358492273633789</v>
      </c>
      <c r="I1238" s="11">
        <f>IFERROR(F1238/SQRT(F1238^2+U1238), "X")</f>
        <v>5.0212243875087569E-2</v>
      </c>
      <c r="J1238" s="32">
        <f>IFERROR(SQRT((1-I1238^2)/U1238), "X")</f>
        <v>2.8578111841038359E-3</v>
      </c>
      <c r="K1238" s="32">
        <f t="shared" si="206"/>
        <v>349.91814909338876</v>
      </c>
      <c r="L1238" s="8">
        <v>1</v>
      </c>
      <c r="M1238" s="9">
        <v>0</v>
      </c>
      <c r="N1238" s="8">
        <v>0</v>
      </c>
      <c r="O1238" s="9">
        <v>0</v>
      </c>
      <c r="P1238" s="9">
        <v>0</v>
      </c>
      <c r="Q1238" s="9">
        <v>1</v>
      </c>
      <c r="R1238" s="9">
        <v>0</v>
      </c>
      <c r="S1238" s="8">
        <v>122141</v>
      </c>
      <c r="T1238" s="9">
        <v>6</v>
      </c>
      <c r="U1238" s="9">
        <f t="shared" si="207"/>
        <v>122134</v>
      </c>
      <c r="V1238" s="9">
        <f>COUNTIF(B:B,B1238)</f>
        <v>62</v>
      </c>
      <c r="W1238" s="7">
        <v>14</v>
      </c>
      <c r="X1238" s="7">
        <f>BL1238-W1238-6</f>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35</v>
      </c>
      <c r="CZ1238" s="33" t="s">
        <v>85</v>
      </c>
    </row>
    <row r="1239" spans="1:104" x14ac:dyDescent="0.25">
      <c r="A1239">
        <v>1238</v>
      </c>
      <c r="B1239">
        <v>81</v>
      </c>
      <c r="C1239" s="24" t="s">
        <v>4134</v>
      </c>
      <c r="D1239" s="12">
        <v>4.7984431666746152</v>
      </c>
      <c r="E1239" s="13">
        <v>0.25132486033019319</v>
      </c>
      <c r="F1239" s="7">
        <v>19.092592592592592</v>
      </c>
      <c r="G1239" s="7">
        <f t="shared" si="204"/>
        <v>4.547118306344422</v>
      </c>
      <c r="H1239" s="15">
        <f t="shared" si="205"/>
        <v>5.0497680270048084</v>
      </c>
      <c r="I1239" s="11">
        <f>IFERROR(F1239/SQRT(F1239^2+U1239), "X")</f>
        <v>5.4550592502308273E-2</v>
      </c>
      <c r="J1239" s="32">
        <f>IFERROR(SQRT((1-I1239^2)/U1239), "X")</f>
        <v>2.8571600340685228E-3</v>
      </c>
      <c r="K1239" s="32">
        <f t="shared" si="206"/>
        <v>349.99789583925599</v>
      </c>
      <c r="L1239" s="8">
        <v>1</v>
      </c>
      <c r="M1239" s="9">
        <v>0</v>
      </c>
      <c r="N1239" s="8">
        <v>0</v>
      </c>
      <c r="O1239" s="9">
        <v>0</v>
      </c>
      <c r="P1239" s="9">
        <v>0</v>
      </c>
      <c r="Q1239" s="9">
        <v>1</v>
      </c>
      <c r="R1239" s="9">
        <v>0</v>
      </c>
      <c r="S1239" s="8">
        <v>122141</v>
      </c>
      <c r="T1239" s="9">
        <v>6</v>
      </c>
      <c r="U1239" s="9">
        <f t="shared" si="207"/>
        <v>122134</v>
      </c>
      <c r="V1239" s="9">
        <f>COUNTIF(B:B,B1239)</f>
        <v>62</v>
      </c>
      <c r="W1239" s="7">
        <v>14</v>
      </c>
      <c r="X1239" s="7">
        <f>BL1239-W1239-6</f>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35</v>
      </c>
      <c r="CZ1239" s="33" t="s">
        <v>85</v>
      </c>
    </row>
    <row r="1240" spans="1:104" x14ac:dyDescent="0.25">
      <c r="A1240">
        <v>1239</v>
      </c>
      <c r="B1240">
        <v>81</v>
      </c>
      <c r="C1240" s="24" t="s">
        <v>4134</v>
      </c>
      <c r="D1240" s="12">
        <v>4.3634993163400804</v>
      </c>
      <c r="E1240" s="13">
        <v>0.28574713719457318</v>
      </c>
      <c r="F1240" s="7">
        <v>15.27049180327869</v>
      </c>
      <c r="G1240" s="7">
        <f t="shared" si="204"/>
        <v>4.0777521791455076</v>
      </c>
      <c r="H1240" s="15">
        <f t="shared" si="205"/>
        <v>4.6492464535346532</v>
      </c>
      <c r="I1240" s="11">
        <f>IFERROR(F1240/SQRT(F1240^2+U1240), "X")</f>
        <v>4.3653647209319503E-2</v>
      </c>
      <c r="J1240" s="32">
        <f>IFERROR(SQRT((1-I1240^2)/U1240), "X")</f>
        <v>2.8586929466113682E-3</v>
      </c>
      <c r="K1240" s="32">
        <f t="shared" si="206"/>
        <v>349.81021700332593</v>
      </c>
      <c r="L1240" s="8">
        <v>1</v>
      </c>
      <c r="M1240" s="9">
        <v>0</v>
      </c>
      <c r="N1240" s="8">
        <v>0</v>
      </c>
      <c r="O1240" s="9">
        <v>0</v>
      </c>
      <c r="P1240" s="9">
        <v>0</v>
      </c>
      <c r="Q1240" s="9">
        <v>1</v>
      </c>
      <c r="R1240" s="9">
        <v>0</v>
      </c>
      <c r="S1240" s="8">
        <v>122141</v>
      </c>
      <c r="T1240" s="9">
        <v>6</v>
      </c>
      <c r="U1240" s="9">
        <f t="shared" si="207"/>
        <v>122134</v>
      </c>
      <c r="V1240" s="9">
        <f>COUNTIF(B:B,B1240)</f>
        <v>62</v>
      </c>
      <c r="W1240" s="7">
        <v>14</v>
      </c>
      <c r="X1240" s="7">
        <f>BL1240-W1240-6</f>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35</v>
      </c>
      <c r="CZ1240" s="33" t="s">
        <v>85</v>
      </c>
    </row>
    <row r="1241" spans="1:104" x14ac:dyDescent="0.25">
      <c r="A1241">
        <v>1240</v>
      </c>
      <c r="B1241">
        <v>81</v>
      </c>
      <c r="C1241" s="24" t="s">
        <v>4134</v>
      </c>
      <c r="D1241" s="12">
        <v>5.0581257796572956</v>
      </c>
      <c r="E1241" s="13">
        <v>0.26194693542679848</v>
      </c>
      <c r="F1241" s="7">
        <v>19.309734513274339</v>
      </c>
      <c r="G1241" s="7">
        <f t="shared" si="204"/>
        <v>4.7961788442304973</v>
      </c>
      <c r="H1241" s="15">
        <f t="shared" si="205"/>
        <v>5.3200727150840939</v>
      </c>
      <c r="I1241" s="11">
        <f>IFERROR(F1241/SQRT(F1241^2+U1241), "X")</f>
        <v>5.516912400749506E-2</v>
      </c>
      <c r="J1241" s="32">
        <f>IFERROR(SQRT((1-I1241^2)/U1241), "X")</f>
        <v>2.8570627923221546E-3</v>
      </c>
      <c r="K1241" s="32">
        <f t="shared" si="206"/>
        <v>350.0098082153886</v>
      </c>
      <c r="L1241" s="8">
        <v>1</v>
      </c>
      <c r="M1241" s="9">
        <v>0</v>
      </c>
      <c r="N1241" s="8">
        <v>0</v>
      </c>
      <c r="O1241" s="9">
        <v>0</v>
      </c>
      <c r="P1241" s="9">
        <v>0</v>
      </c>
      <c r="Q1241" s="9">
        <v>1</v>
      </c>
      <c r="R1241" s="9">
        <v>0</v>
      </c>
      <c r="S1241" s="8">
        <v>122141</v>
      </c>
      <c r="T1241" s="9">
        <v>6</v>
      </c>
      <c r="U1241" s="9">
        <f t="shared" si="207"/>
        <v>122134</v>
      </c>
      <c r="V1241" s="9">
        <f>COUNTIF(B:B,B1241)</f>
        <v>62</v>
      </c>
      <c r="W1241" s="7">
        <v>14</v>
      </c>
      <c r="X1241" s="7">
        <f>BL1241-W1241-6</f>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35</v>
      </c>
      <c r="CZ1241" s="33" t="s">
        <v>85</v>
      </c>
    </row>
    <row r="1242" spans="1:104" x14ac:dyDescent="0.25">
      <c r="A1242">
        <v>1241</v>
      </c>
      <c r="B1242">
        <v>81</v>
      </c>
      <c r="C1242" s="24" t="s">
        <v>4134</v>
      </c>
      <c r="D1242" s="12">
        <v>5.030086407540324</v>
      </c>
      <c r="E1242" s="13">
        <v>0.27133246181752779</v>
      </c>
      <c r="F1242" s="7">
        <v>18.53846153846154</v>
      </c>
      <c r="G1242" s="7">
        <f t="shared" si="204"/>
        <v>4.7587539457227965</v>
      </c>
      <c r="H1242" s="15">
        <f t="shared" si="205"/>
        <v>5.3014188693578514</v>
      </c>
      <c r="I1242" s="11">
        <f>IFERROR(F1242/SQRT(F1242^2+U1242), "X")</f>
        <v>5.2971860208563537E-2</v>
      </c>
      <c r="J1242" s="32">
        <f>IFERROR(SQRT((1-I1242^2)/U1242), "X")</f>
        <v>2.8574032477648378E-3</v>
      </c>
      <c r="K1242" s="32">
        <f t="shared" si="206"/>
        <v>349.96810505560791</v>
      </c>
      <c r="L1242" s="8">
        <v>1</v>
      </c>
      <c r="M1242" s="9">
        <v>0</v>
      </c>
      <c r="N1242" s="8">
        <v>0</v>
      </c>
      <c r="O1242" s="9">
        <v>0</v>
      </c>
      <c r="P1242" s="9">
        <v>0</v>
      </c>
      <c r="Q1242" s="9">
        <v>1</v>
      </c>
      <c r="R1242" s="9">
        <v>0</v>
      </c>
      <c r="S1242" s="8">
        <v>122141</v>
      </c>
      <c r="T1242" s="9">
        <v>6</v>
      </c>
      <c r="U1242" s="9">
        <f t="shared" si="207"/>
        <v>122134</v>
      </c>
      <c r="V1242" s="9">
        <f>COUNTIF(B:B,B1242)</f>
        <v>62</v>
      </c>
      <c r="W1242" s="7">
        <v>14</v>
      </c>
      <c r="X1242" s="7">
        <f>BL1242-W1242-6</f>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35</v>
      </c>
      <c r="CZ1242" s="33" t="s">
        <v>85</v>
      </c>
    </row>
    <row r="1243" spans="1:104" x14ac:dyDescent="0.25">
      <c r="A1243">
        <v>1242</v>
      </c>
      <c r="B1243">
        <v>81</v>
      </c>
      <c r="C1243" s="24" t="s">
        <v>4134</v>
      </c>
      <c r="D1243" s="12">
        <v>5.0624375371012498</v>
      </c>
      <c r="E1243" s="13">
        <v>0.27583794272667073</v>
      </c>
      <c r="F1243" s="7">
        <v>18.352941176470591</v>
      </c>
      <c r="G1243" s="7">
        <f t="shared" si="204"/>
        <v>4.7865995943745787</v>
      </c>
      <c r="H1243" s="15">
        <f t="shared" si="205"/>
        <v>5.3382754798279208</v>
      </c>
      <c r="I1243" s="11">
        <f>IFERROR(F1243/SQRT(F1243^2+U1243), "X")</f>
        <v>5.2443219019240539E-2</v>
      </c>
      <c r="J1243" s="32">
        <f>IFERROR(SQRT((1-I1243^2)/U1243), "X")</f>
        <v>2.8574830875868237E-3</v>
      </c>
      <c r="K1243" s="32">
        <f t="shared" si="206"/>
        <v>349.95832673309405</v>
      </c>
      <c r="L1243" s="8">
        <v>1</v>
      </c>
      <c r="M1243" s="9">
        <v>0</v>
      </c>
      <c r="N1243" s="8">
        <v>0</v>
      </c>
      <c r="O1243" s="9">
        <v>0</v>
      </c>
      <c r="P1243" s="9">
        <v>0</v>
      </c>
      <c r="Q1243" s="9">
        <v>1</v>
      </c>
      <c r="R1243" s="9">
        <v>0</v>
      </c>
      <c r="S1243" s="8">
        <v>122141</v>
      </c>
      <c r="T1243" s="9">
        <v>6</v>
      </c>
      <c r="U1243" s="9">
        <f t="shared" si="207"/>
        <v>122134</v>
      </c>
      <c r="V1243" s="9">
        <f>COUNTIF(B:B,B1243)</f>
        <v>62</v>
      </c>
      <c r="W1243" s="7">
        <v>14</v>
      </c>
      <c r="X1243" s="7">
        <f>BL1243-W1243-6</f>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35</v>
      </c>
      <c r="CZ1243" s="33" t="s">
        <v>85</v>
      </c>
    </row>
    <row r="1244" spans="1:104" x14ac:dyDescent="0.25">
      <c r="A1244">
        <v>1243</v>
      </c>
      <c r="B1244">
        <v>81</v>
      </c>
      <c r="C1244" s="24" t="s">
        <v>4134</v>
      </c>
      <c r="D1244" s="12">
        <v>4.7223375566132431</v>
      </c>
      <c r="E1244" s="13">
        <v>0.27956611089964928</v>
      </c>
      <c r="F1244" s="7">
        <v>16.891666666666669</v>
      </c>
      <c r="G1244" s="7">
        <f t="shared" si="204"/>
        <v>4.4427714457135936</v>
      </c>
      <c r="H1244" s="15">
        <f t="shared" si="205"/>
        <v>5.0019036675128925</v>
      </c>
      <c r="I1244" s="11">
        <f>IFERROR(F1244/SQRT(F1244^2+U1244), "X")</f>
        <v>4.8277803900521526E-2</v>
      </c>
      <c r="J1244" s="32">
        <f>IFERROR(SQRT((1-I1244^2)/U1244), "X")</f>
        <v>2.8580840986988567E-3</v>
      </c>
      <c r="K1244" s="32">
        <f t="shared" si="206"/>
        <v>349.88473588137248</v>
      </c>
      <c r="L1244" s="8">
        <v>1</v>
      </c>
      <c r="M1244" s="9">
        <v>0</v>
      </c>
      <c r="N1244" s="8">
        <v>0</v>
      </c>
      <c r="O1244" s="9">
        <v>0</v>
      </c>
      <c r="P1244" s="9">
        <v>0</v>
      </c>
      <c r="Q1244" s="9">
        <v>1</v>
      </c>
      <c r="R1244" s="9">
        <v>0</v>
      </c>
      <c r="S1244" s="8">
        <v>122141</v>
      </c>
      <c r="T1244" s="9">
        <v>6</v>
      </c>
      <c r="U1244" s="9">
        <f t="shared" si="207"/>
        <v>122134</v>
      </c>
      <c r="V1244" s="9">
        <f>COUNTIF(B:B,B1244)</f>
        <v>62</v>
      </c>
      <c r="W1244" s="7">
        <v>14</v>
      </c>
      <c r="X1244" s="7">
        <f>BL1244-W1244-6</f>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35</v>
      </c>
      <c r="CZ1244" s="33" t="s">
        <v>85</v>
      </c>
    </row>
    <row r="1245" spans="1:104" x14ac:dyDescent="0.25">
      <c r="A1245">
        <v>1244</v>
      </c>
      <c r="B1245">
        <v>81</v>
      </c>
      <c r="C1245" s="24" t="s">
        <v>4134</v>
      </c>
      <c r="D1245" s="12">
        <v>4.954483964154055</v>
      </c>
      <c r="E1245" s="13">
        <v>0.28556772614383719</v>
      </c>
      <c r="F1245" s="7">
        <v>17.349593495934961</v>
      </c>
      <c r="G1245" s="7">
        <f t="shared" si="204"/>
        <v>4.668916238010218</v>
      </c>
      <c r="H1245" s="15">
        <f t="shared" si="205"/>
        <v>5.240051690297892</v>
      </c>
      <c r="I1245" s="11">
        <f>IFERROR(F1245/SQRT(F1245^2+U1245), "X")</f>
        <v>4.9583421962811534E-2</v>
      </c>
      <c r="J1245" s="32">
        <f>IFERROR(SQRT((1-I1245^2)/U1245), "X")</f>
        <v>2.8579010784563347E-3</v>
      </c>
      <c r="K1245" s="32">
        <f t="shared" si="206"/>
        <v>349.90714253137816</v>
      </c>
      <c r="L1245" s="8">
        <v>1</v>
      </c>
      <c r="M1245" s="9">
        <v>0</v>
      </c>
      <c r="N1245" s="8">
        <v>0</v>
      </c>
      <c r="O1245" s="9">
        <v>0</v>
      </c>
      <c r="P1245" s="9">
        <v>0</v>
      </c>
      <c r="Q1245" s="9">
        <v>1</v>
      </c>
      <c r="R1245" s="9">
        <v>0</v>
      </c>
      <c r="S1245" s="8">
        <v>122141</v>
      </c>
      <c r="T1245" s="9">
        <v>6</v>
      </c>
      <c r="U1245" s="9">
        <f t="shared" si="207"/>
        <v>122134</v>
      </c>
      <c r="V1245" s="9">
        <f>COUNTIF(B:B,B1245)</f>
        <v>62</v>
      </c>
      <c r="W1245" s="7">
        <v>14</v>
      </c>
      <c r="X1245" s="7">
        <f>BL1245-W1245-6</f>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35</v>
      </c>
      <c r="CZ1245" s="33" t="s">
        <v>85</v>
      </c>
    </row>
    <row r="1246" spans="1:104" x14ac:dyDescent="0.25">
      <c r="A1246">
        <v>1245</v>
      </c>
      <c r="B1246">
        <v>81</v>
      </c>
      <c r="C1246" s="24" t="s">
        <v>4134</v>
      </c>
      <c r="D1246" s="12">
        <v>4.922032843381019</v>
      </c>
      <c r="E1246" s="13">
        <v>0.27873711241421528</v>
      </c>
      <c r="F1246" s="7">
        <v>17.658333333333331</v>
      </c>
      <c r="G1246" s="7">
        <f t="shared" si="204"/>
        <v>4.6432957309668037</v>
      </c>
      <c r="H1246" s="15">
        <f t="shared" si="205"/>
        <v>5.2007699557952343</v>
      </c>
      <c r="I1246" s="11">
        <f>IFERROR(F1246/SQRT(F1246^2+U1246), "X")</f>
        <v>5.0463542510988793E-2</v>
      </c>
      <c r="J1246" s="32">
        <f>IFERROR(SQRT((1-I1246^2)/U1246), "X")</f>
        <v>2.8577749416322114E-3</v>
      </c>
      <c r="K1246" s="32">
        <f t="shared" si="206"/>
        <v>349.92258677614842</v>
      </c>
      <c r="L1246" s="8">
        <v>1</v>
      </c>
      <c r="M1246" s="9">
        <v>0</v>
      </c>
      <c r="N1246" s="8">
        <v>0</v>
      </c>
      <c r="O1246" s="9">
        <v>0</v>
      </c>
      <c r="P1246" s="9">
        <v>0</v>
      </c>
      <c r="Q1246" s="9">
        <v>1</v>
      </c>
      <c r="R1246" s="9">
        <v>0</v>
      </c>
      <c r="S1246" s="8">
        <v>122141</v>
      </c>
      <c r="T1246" s="9">
        <v>6</v>
      </c>
      <c r="U1246" s="9">
        <f t="shared" si="207"/>
        <v>122134</v>
      </c>
      <c r="V1246" s="9">
        <f>COUNTIF(B:B,B1246)</f>
        <v>62</v>
      </c>
      <c r="W1246" s="7">
        <v>14</v>
      </c>
      <c r="X1246" s="7">
        <f>BL1246-W1246-6</f>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35</v>
      </c>
      <c r="CZ1246" s="33" t="s">
        <v>85</v>
      </c>
    </row>
    <row r="1247" spans="1:104" x14ac:dyDescent="0.25">
      <c r="A1247">
        <v>1246</v>
      </c>
      <c r="B1247">
        <v>81</v>
      </c>
      <c r="C1247" s="24" t="s">
        <v>4134</v>
      </c>
      <c r="D1247" s="12">
        <v>5.5484096354667223</v>
      </c>
      <c r="E1247" s="13">
        <v>0.31527669848981371</v>
      </c>
      <c r="F1247" s="7">
        <v>17.5985401459854</v>
      </c>
      <c r="G1247" s="7">
        <f t="shared" si="204"/>
        <v>5.2331329369769088</v>
      </c>
      <c r="H1247" s="15">
        <f t="shared" si="205"/>
        <v>5.8636863339565357</v>
      </c>
      <c r="I1247" s="11">
        <f>IFERROR(F1247/SQRT(F1247^2+U1247), "X")</f>
        <v>5.0293099982608599E-2</v>
      </c>
      <c r="J1247" s="32">
        <f>IFERROR(SQRT((1-I1247^2)/U1247), "X")</f>
        <v>2.8577995427695475E-3</v>
      </c>
      <c r="K1247" s="32">
        <f t="shared" si="206"/>
        <v>349.9195744957259</v>
      </c>
      <c r="L1247" s="8">
        <v>1</v>
      </c>
      <c r="M1247" s="9">
        <v>0</v>
      </c>
      <c r="N1247" s="8">
        <v>0</v>
      </c>
      <c r="O1247" s="9">
        <v>0</v>
      </c>
      <c r="P1247" s="9">
        <v>0</v>
      </c>
      <c r="Q1247" s="9">
        <v>1</v>
      </c>
      <c r="R1247" s="9">
        <v>0</v>
      </c>
      <c r="S1247" s="8">
        <v>122141</v>
      </c>
      <c r="T1247" s="9">
        <v>6</v>
      </c>
      <c r="U1247" s="9">
        <f t="shared" si="207"/>
        <v>122134</v>
      </c>
      <c r="V1247" s="9">
        <f>COUNTIF(B:B,B1247)</f>
        <v>62</v>
      </c>
      <c r="W1247" s="7">
        <v>14</v>
      </c>
      <c r="X1247" s="7">
        <f>BL1247-W1247-6</f>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35</v>
      </c>
      <c r="CZ1247" s="33" t="s">
        <v>85</v>
      </c>
    </row>
    <row r="1248" spans="1:104" x14ac:dyDescent="0.25">
      <c r="A1248">
        <v>1247</v>
      </c>
      <c r="B1248">
        <v>81</v>
      </c>
      <c r="C1248" s="24" t="s">
        <v>4134</v>
      </c>
      <c r="D1248" s="12">
        <v>5.2752091638231802</v>
      </c>
      <c r="E1248" s="13">
        <v>0.31424811488390381</v>
      </c>
      <c r="F1248" s="7">
        <v>16.786764705882359</v>
      </c>
      <c r="G1248" s="7">
        <f t="shared" si="204"/>
        <v>4.9609610489392768</v>
      </c>
      <c r="H1248" s="15">
        <f t="shared" si="205"/>
        <v>5.5894572787070835</v>
      </c>
      <c r="I1248" s="11">
        <f>IFERROR(F1248/SQRT(F1248^2+U1248), "X")</f>
        <v>4.7978677594484952E-2</v>
      </c>
      <c r="J1248" s="32">
        <f>IFERROR(SQRT((1-I1248^2)/U1248), "X")</f>
        <v>2.8581253407139518E-3</v>
      </c>
      <c r="K1248" s="32">
        <f t="shared" si="206"/>
        <v>349.87968713443576</v>
      </c>
      <c r="L1248" s="8">
        <v>1</v>
      </c>
      <c r="M1248" s="9">
        <v>0</v>
      </c>
      <c r="N1248" s="8">
        <v>0</v>
      </c>
      <c r="O1248" s="9">
        <v>0</v>
      </c>
      <c r="P1248" s="9">
        <v>0</v>
      </c>
      <c r="Q1248" s="9">
        <v>1</v>
      </c>
      <c r="R1248" s="9">
        <v>0</v>
      </c>
      <c r="S1248" s="8">
        <v>122141</v>
      </c>
      <c r="T1248" s="9">
        <v>6</v>
      </c>
      <c r="U1248" s="9">
        <f t="shared" si="207"/>
        <v>122134</v>
      </c>
      <c r="V1248" s="9">
        <f>COUNTIF(B:B,B1248)</f>
        <v>62</v>
      </c>
      <c r="W1248" s="7">
        <v>14</v>
      </c>
      <c r="X1248" s="7">
        <f>BL1248-W1248-6</f>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35</v>
      </c>
      <c r="CZ1248" s="33" t="s">
        <v>85</v>
      </c>
    </row>
    <row r="1249" spans="1:104" x14ac:dyDescent="0.25">
      <c r="A1249">
        <v>1248</v>
      </c>
      <c r="B1249">
        <v>81</v>
      </c>
      <c r="C1249" s="24" t="s">
        <v>4134</v>
      </c>
      <c r="D1249" s="12">
        <v>5.8152851147362128</v>
      </c>
      <c r="E1249" s="13">
        <v>0.30027684273963101</v>
      </c>
      <c r="F1249" s="7">
        <v>19.36641221374046</v>
      </c>
      <c r="G1249" s="7">
        <f t="shared" si="204"/>
        <v>5.5150082719965816</v>
      </c>
      <c r="H1249" s="15">
        <f t="shared" si="205"/>
        <v>6.115561957475844</v>
      </c>
      <c r="I1249" s="11">
        <f>IFERROR(F1249/SQRT(F1249^2+U1249), "X")</f>
        <v>5.5330560730520235E-2</v>
      </c>
      <c r="J1249" s="32">
        <f>IFERROR(SQRT((1-I1249^2)/U1249), "X")</f>
        <v>2.8570372312566607E-3</v>
      </c>
      <c r="K1249" s="32">
        <f t="shared" si="206"/>
        <v>350.01293964942573</v>
      </c>
      <c r="L1249" s="8">
        <v>1</v>
      </c>
      <c r="M1249" s="9">
        <v>0</v>
      </c>
      <c r="N1249" s="8">
        <v>0</v>
      </c>
      <c r="O1249" s="9">
        <v>0</v>
      </c>
      <c r="P1249" s="9">
        <v>0</v>
      </c>
      <c r="Q1249" s="9">
        <v>1</v>
      </c>
      <c r="R1249" s="9">
        <v>0</v>
      </c>
      <c r="S1249" s="8">
        <v>122141</v>
      </c>
      <c r="T1249" s="9">
        <v>6</v>
      </c>
      <c r="U1249" s="9">
        <f t="shared" si="207"/>
        <v>122134</v>
      </c>
      <c r="V1249" s="9">
        <f>COUNTIF(B:B,B1249)</f>
        <v>62</v>
      </c>
      <c r="W1249" s="7">
        <v>14</v>
      </c>
      <c r="X1249" s="7">
        <f>BL1249-W1249-6</f>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35</v>
      </c>
      <c r="CZ1249" s="33" t="s">
        <v>85</v>
      </c>
    </row>
    <row r="1250" spans="1:104" x14ac:dyDescent="0.25">
      <c r="A1250">
        <v>1249</v>
      </c>
      <c r="B1250">
        <v>81</v>
      </c>
      <c r="C1250" s="24" t="s">
        <v>4134</v>
      </c>
      <c r="D1250" s="12">
        <v>5.7371263440564091</v>
      </c>
      <c r="E1250" s="13">
        <v>0.29833056989093332</v>
      </c>
      <c r="F1250" s="7">
        <v>19.23076923076923</v>
      </c>
      <c r="G1250" s="7">
        <f t="shared" si="204"/>
        <v>5.4387957741654755</v>
      </c>
      <c r="H1250" s="15">
        <f t="shared" si="205"/>
        <v>6.0354569139473426</v>
      </c>
      <c r="I1250" s="11">
        <f>IFERROR(F1250/SQRT(F1250^2+U1250), "X")</f>
        <v>5.494419771344429E-2</v>
      </c>
      <c r="J1250" s="32">
        <f>IFERROR(SQRT((1-I1250^2)/U1250), "X")</f>
        <v>2.857098281099103E-3</v>
      </c>
      <c r="K1250" s="32">
        <f t="shared" si="206"/>
        <v>350.00546065055488</v>
      </c>
      <c r="L1250" s="8">
        <v>1</v>
      </c>
      <c r="M1250" s="9">
        <v>0</v>
      </c>
      <c r="N1250" s="8">
        <v>0</v>
      </c>
      <c r="O1250" s="9">
        <v>0</v>
      </c>
      <c r="P1250" s="9">
        <v>0</v>
      </c>
      <c r="Q1250" s="9">
        <v>1</v>
      </c>
      <c r="R1250" s="9">
        <v>0</v>
      </c>
      <c r="S1250" s="8">
        <v>122141</v>
      </c>
      <c r="T1250" s="9">
        <v>6</v>
      </c>
      <c r="U1250" s="9">
        <f t="shared" si="207"/>
        <v>122134</v>
      </c>
      <c r="V1250" s="9">
        <f>COUNTIF(B:B,B1250)</f>
        <v>62</v>
      </c>
      <c r="W1250" s="7">
        <v>14</v>
      </c>
      <c r="X1250" s="7">
        <f>BL1250-W1250-6</f>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35</v>
      </c>
      <c r="CZ1250" s="33" t="s">
        <v>85</v>
      </c>
    </row>
    <row r="1251" spans="1:104" x14ac:dyDescent="0.25">
      <c r="A1251">
        <v>1250</v>
      </c>
      <c r="B1251">
        <v>81</v>
      </c>
      <c r="C1251" s="24" t="s">
        <v>4134</v>
      </c>
      <c r="D1251" s="12">
        <v>5.8616759166673296</v>
      </c>
      <c r="E1251" s="13">
        <v>0.29319832642962812</v>
      </c>
      <c r="F1251" s="7">
        <v>19.9921875</v>
      </c>
      <c r="G1251" s="7">
        <f t="shared" si="204"/>
        <v>5.5684775902377011</v>
      </c>
      <c r="H1251" s="15">
        <f t="shared" si="205"/>
        <v>6.1548742430969581</v>
      </c>
      <c r="I1251" s="11">
        <f>IFERROR(F1251/SQRT(F1251^2+U1251), "X")</f>
        <v>5.7112683245932376E-2</v>
      </c>
      <c r="J1251" s="32">
        <f>IFERROR(SQRT((1-I1251^2)/U1251), "X")</f>
        <v>2.8567500802967349E-3</v>
      </c>
      <c r="K1251" s="32">
        <f t="shared" si="206"/>
        <v>350.04812177904216</v>
      </c>
      <c r="L1251" s="8">
        <v>1</v>
      </c>
      <c r="M1251" s="9">
        <v>0</v>
      </c>
      <c r="N1251" s="8">
        <v>0</v>
      </c>
      <c r="O1251" s="9">
        <v>0</v>
      </c>
      <c r="P1251" s="9">
        <v>0</v>
      </c>
      <c r="Q1251" s="9">
        <v>1</v>
      </c>
      <c r="R1251" s="9">
        <v>0</v>
      </c>
      <c r="S1251" s="8">
        <v>122141</v>
      </c>
      <c r="T1251" s="9">
        <v>6</v>
      </c>
      <c r="U1251" s="9">
        <f t="shared" si="207"/>
        <v>122134</v>
      </c>
      <c r="V1251" s="9">
        <f>COUNTIF(B:B,B1251)</f>
        <v>62</v>
      </c>
      <c r="W1251" s="7">
        <v>14</v>
      </c>
      <c r="X1251" s="7">
        <f>BL1251-W1251-6</f>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35</v>
      </c>
      <c r="CZ1251" s="33" t="s">
        <v>85</v>
      </c>
    </row>
    <row r="1252" spans="1:104" x14ac:dyDescent="0.25">
      <c r="A1252">
        <v>1251</v>
      </c>
      <c r="B1252">
        <v>81</v>
      </c>
      <c r="C1252" s="24" t="s">
        <v>4134</v>
      </c>
      <c r="D1252" s="12">
        <v>5.9962853290306706</v>
      </c>
      <c r="E1252" s="13">
        <v>0.25375054194525531</v>
      </c>
      <c r="F1252" s="7">
        <v>23.63063063063063</v>
      </c>
      <c r="G1252" s="7">
        <f t="shared" si="204"/>
        <v>5.7425347870854155</v>
      </c>
      <c r="H1252" s="15">
        <f t="shared" si="205"/>
        <v>6.2500358709759256</v>
      </c>
      <c r="I1252" s="11">
        <f>IFERROR(F1252/SQRT(F1252^2+U1252), "X")</f>
        <v>6.7463127250781602E-2</v>
      </c>
      <c r="J1252" s="32">
        <f>IFERROR(SQRT((1-I1252^2)/U1252), "X")</f>
        <v>2.8549016869373841E-3</v>
      </c>
      <c r="K1252" s="32">
        <f t="shared" si="206"/>
        <v>350.27475887366091</v>
      </c>
      <c r="L1252" s="8">
        <v>1</v>
      </c>
      <c r="M1252" s="9">
        <v>0</v>
      </c>
      <c r="N1252" s="8">
        <v>0</v>
      </c>
      <c r="O1252" s="9">
        <v>0</v>
      </c>
      <c r="P1252" s="9">
        <v>0</v>
      </c>
      <c r="Q1252" s="9">
        <v>1</v>
      </c>
      <c r="R1252" s="9">
        <v>0</v>
      </c>
      <c r="S1252" s="8">
        <v>122141</v>
      </c>
      <c r="T1252" s="9">
        <v>6</v>
      </c>
      <c r="U1252" s="9">
        <f t="shared" si="207"/>
        <v>122134</v>
      </c>
      <c r="V1252" s="9">
        <f>COUNTIF(B:B,B1252)</f>
        <v>62</v>
      </c>
      <c r="W1252" s="7">
        <v>14</v>
      </c>
      <c r="X1252" s="7">
        <f>BL1252-W1252-6</f>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35</v>
      </c>
      <c r="CZ1252" s="33" t="s">
        <v>85</v>
      </c>
    </row>
    <row r="1253" spans="1:104" x14ac:dyDescent="0.25">
      <c r="A1253">
        <v>1252</v>
      </c>
      <c r="B1253">
        <v>81</v>
      </c>
      <c r="C1253" s="24" t="s">
        <v>4134</v>
      </c>
      <c r="D1253" s="12">
        <v>6.3160238193464169</v>
      </c>
      <c r="E1253" s="13">
        <v>0.25482516850388998</v>
      </c>
      <c r="F1253" s="7">
        <v>24.785714285714288</v>
      </c>
      <c r="G1253" s="7">
        <f t="shared" si="204"/>
        <v>6.0611986508425266</v>
      </c>
      <c r="H1253" s="15">
        <f t="shared" si="205"/>
        <v>6.5708489878503071</v>
      </c>
      <c r="I1253" s="11">
        <f>IFERROR(F1253/SQRT(F1253^2+U1253), "X")</f>
        <v>7.074465615730588E-2</v>
      </c>
      <c r="J1253" s="32">
        <f>IFERROR(SQRT((1-I1253^2)/U1253), "X")</f>
        <v>2.8542512570670954E-3</v>
      </c>
      <c r="K1253" s="32">
        <f t="shared" si="206"/>
        <v>350.35457986538876</v>
      </c>
      <c r="L1253" s="8">
        <v>1</v>
      </c>
      <c r="M1253" s="9">
        <v>0</v>
      </c>
      <c r="N1253" s="8">
        <v>0</v>
      </c>
      <c r="O1253" s="9">
        <v>0</v>
      </c>
      <c r="P1253" s="9">
        <v>0</v>
      </c>
      <c r="Q1253" s="9">
        <v>1</v>
      </c>
      <c r="R1253" s="9">
        <v>0</v>
      </c>
      <c r="S1253" s="8">
        <v>122141</v>
      </c>
      <c r="T1253" s="9">
        <v>6</v>
      </c>
      <c r="U1253" s="9">
        <f t="shared" si="207"/>
        <v>122134</v>
      </c>
      <c r="V1253" s="9">
        <f>COUNTIF(B:B,B1253)</f>
        <v>62</v>
      </c>
      <c r="W1253" s="7">
        <v>14</v>
      </c>
      <c r="X1253" s="7">
        <f>BL1253-W1253-6</f>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35</v>
      </c>
      <c r="CZ1253" s="33" t="s">
        <v>85</v>
      </c>
    </row>
    <row r="1254" spans="1:104" x14ac:dyDescent="0.25">
      <c r="A1254">
        <v>1253</v>
      </c>
      <c r="B1254">
        <v>81</v>
      </c>
      <c r="C1254" s="24" t="s">
        <v>4134</v>
      </c>
      <c r="D1254" s="12">
        <v>6.2306251712867189</v>
      </c>
      <c r="E1254" s="13">
        <v>0.26881673499518571</v>
      </c>
      <c r="F1254" s="7">
        <v>23.177966101694921</v>
      </c>
      <c r="G1254" s="7">
        <f t="shared" si="204"/>
        <v>5.9618084362915331</v>
      </c>
      <c r="H1254" s="15">
        <f t="shared" si="205"/>
        <v>6.4994419062819047</v>
      </c>
      <c r="I1254" s="11">
        <f>IFERROR(F1254/SQRT(F1254^2+U1254), "X")</f>
        <v>6.6176529009080512E-2</v>
      </c>
      <c r="J1254" s="32">
        <f>IFERROR(SQRT((1-I1254^2)/U1254), "X")</f>
        <v>2.8551482351266907E-3</v>
      </c>
      <c r="K1254" s="32">
        <f t="shared" si="206"/>
        <v>350.24451189506357</v>
      </c>
      <c r="L1254" s="8">
        <v>1</v>
      </c>
      <c r="M1254" s="9">
        <v>0</v>
      </c>
      <c r="N1254" s="8">
        <v>0</v>
      </c>
      <c r="O1254" s="9">
        <v>0</v>
      </c>
      <c r="P1254" s="9">
        <v>0</v>
      </c>
      <c r="Q1254" s="9">
        <v>1</v>
      </c>
      <c r="R1254" s="9">
        <v>0</v>
      </c>
      <c r="S1254" s="8">
        <v>122141</v>
      </c>
      <c r="T1254" s="9">
        <v>6</v>
      </c>
      <c r="U1254" s="9">
        <f t="shared" si="207"/>
        <v>122134</v>
      </c>
      <c r="V1254" s="9">
        <f>COUNTIF(B:B,B1254)</f>
        <v>62</v>
      </c>
      <c r="W1254" s="7">
        <v>14</v>
      </c>
      <c r="X1254" s="7">
        <f>BL1254-W1254-6</f>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35</v>
      </c>
      <c r="CZ1254" s="33" t="s">
        <v>85</v>
      </c>
    </row>
    <row r="1255" spans="1:104" x14ac:dyDescent="0.25">
      <c r="A1255">
        <v>1254</v>
      </c>
      <c r="B1255">
        <v>81</v>
      </c>
      <c r="C1255" s="24" t="s">
        <v>4134</v>
      </c>
      <c r="D1255" s="12">
        <v>4.8548716155229599</v>
      </c>
      <c r="E1255" s="13">
        <v>0.26971508975127551</v>
      </c>
      <c r="F1255" s="7">
        <v>18</v>
      </c>
      <c r="G1255" s="7">
        <f t="shared" si="204"/>
        <v>4.5851565257716844</v>
      </c>
      <c r="H1255" s="15">
        <f t="shared" si="205"/>
        <v>5.1245867052742353</v>
      </c>
      <c r="I1255" s="11">
        <f>IFERROR(F1255/SQRT(F1255^2+U1255), "X")</f>
        <v>5.1437390022805361E-2</v>
      </c>
      <c r="J1255" s="32">
        <f>IFERROR(SQRT((1-I1255^2)/U1255), "X")</f>
        <v>2.8576327790447421E-3</v>
      </c>
      <c r="K1255" s="32">
        <f t="shared" si="206"/>
        <v>349.93999485626102</v>
      </c>
      <c r="L1255" s="8">
        <v>1</v>
      </c>
      <c r="M1255" s="9">
        <v>0</v>
      </c>
      <c r="N1255" s="8">
        <v>0</v>
      </c>
      <c r="O1255" s="9">
        <v>0</v>
      </c>
      <c r="P1255" s="9">
        <v>0</v>
      </c>
      <c r="Q1255" s="9">
        <v>1</v>
      </c>
      <c r="R1255" s="9">
        <v>0</v>
      </c>
      <c r="S1255" s="8">
        <v>122141</v>
      </c>
      <c r="T1255" s="9">
        <v>6</v>
      </c>
      <c r="U1255" s="9">
        <f t="shared" si="207"/>
        <v>122134</v>
      </c>
      <c r="V1255" s="9">
        <f>COUNTIF(B:B,B1255)</f>
        <v>62</v>
      </c>
      <c r="W1255" s="7">
        <v>14</v>
      </c>
      <c r="X1255" s="7">
        <f>BL1255-W1255-6</f>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35</v>
      </c>
      <c r="CZ1255" s="33" t="s">
        <v>85</v>
      </c>
    </row>
    <row r="1256" spans="1:104" x14ac:dyDescent="0.25">
      <c r="A1256">
        <v>1255</v>
      </c>
      <c r="B1256">
        <v>81</v>
      </c>
      <c r="C1256" s="24" t="s">
        <v>4134</v>
      </c>
      <c r="D1256" s="12">
        <v>6.0550160277257126</v>
      </c>
      <c r="E1256" s="13">
        <v>0.26038167754082658</v>
      </c>
      <c r="F1256" s="7">
        <v>23.254385964912281</v>
      </c>
      <c r="G1256" s="7">
        <f t="shared" si="204"/>
        <v>5.7946343501848858</v>
      </c>
      <c r="H1256" s="15">
        <f t="shared" si="205"/>
        <v>6.3153977052665393</v>
      </c>
      <c r="I1256" s="11">
        <f>IFERROR(F1256/SQRT(F1256^2+U1256), "X")</f>
        <v>6.6393758809793674E-2</v>
      </c>
      <c r="J1256" s="32">
        <f>IFERROR(SQRT((1-I1256^2)/U1256), "X")</f>
        <v>2.855106942405311E-3</v>
      </c>
      <c r="K1256" s="32">
        <f t="shared" si="206"/>
        <v>350.24957739675449</v>
      </c>
      <c r="L1256" s="8">
        <v>1</v>
      </c>
      <c r="M1256" s="9">
        <v>0</v>
      </c>
      <c r="N1256" s="8">
        <v>0</v>
      </c>
      <c r="O1256" s="9">
        <v>0</v>
      </c>
      <c r="P1256" s="9">
        <v>0</v>
      </c>
      <c r="Q1256" s="9">
        <v>1</v>
      </c>
      <c r="R1256" s="9">
        <v>0</v>
      </c>
      <c r="S1256" s="8">
        <v>122141</v>
      </c>
      <c r="T1256" s="9">
        <v>6</v>
      </c>
      <c r="U1256" s="9">
        <f t="shared" si="207"/>
        <v>122134</v>
      </c>
      <c r="V1256" s="9">
        <f>COUNTIF(B:B,B1256)</f>
        <v>62</v>
      </c>
      <c r="W1256" s="7">
        <v>14</v>
      </c>
      <c r="X1256" s="7">
        <f>BL1256-W1256-6</f>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35</v>
      </c>
      <c r="CZ1256" s="33" t="s">
        <v>85</v>
      </c>
    </row>
    <row r="1257" spans="1:104" x14ac:dyDescent="0.25">
      <c r="A1257">
        <v>1256</v>
      </c>
      <c r="B1257">
        <v>81</v>
      </c>
      <c r="C1257" s="24" t="s">
        <v>4134</v>
      </c>
      <c r="D1257" s="12">
        <v>6.1031862143922533</v>
      </c>
      <c r="E1257" s="13">
        <v>0.25791325438531199</v>
      </c>
      <c r="F1257" s="7">
        <v>23.663716814159301</v>
      </c>
      <c r="G1257" s="7">
        <f t="shared" si="204"/>
        <v>5.8452729600069411</v>
      </c>
      <c r="H1257" s="15">
        <f t="shared" si="205"/>
        <v>6.3610994687775655</v>
      </c>
      <c r="I1257" s="11">
        <f>IFERROR(F1257/SQRT(F1257^2+U1257), "X")</f>
        <v>6.7557154249473353E-2</v>
      </c>
      <c r="J1257" s="32">
        <f>IFERROR(SQRT((1-I1257^2)/U1257), "X")</f>
        <v>2.854883481746629E-3</v>
      </c>
      <c r="K1257" s="32">
        <f t="shared" si="206"/>
        <v>350.27699252657277</v>
      </c>
      <c r="L1257" s="8">
        <v>1</v>
      </c>
      <c r="M1257" s="9">
        <v>0</v>
      </c>
      <c r="N1257" s="8">
        <v>0</v>
      </c>
      <c r="O1257" s="9">
        <v>0</v>
      </c>
      <c r="P1257" s="9">
        <v>0</v>
      </c>
      <c r="Q1257" s="9">
        <v>1</v>
      </c>
      <c r="R1257" s="9">
        <v>0</v>
      </c>
      <c r="S1257" s="8">
        <v>122141</v>
      </c>
      <c r="T1257" s="9">
        <v>6</v>
      </c>
      <c r="U1257" s="9">
        <f t="shared" si="207"/>
        <v>122134</v>
      </c>
      <c r="V1257" s="9">
        <f>COUNTIF(B:B,B1257)</f>
        <v>62</v>
      </c>
      <c r="W1257" s="7">
        <v>14</v>
      </c>
      <c r="X1257" s="7">
        <f>BL1257-W1257-6</f>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35</v>
      </c>
      <c r="CZ1257" s="33" t="s">
        <v>85</v>
      </c>
    </row>
    <row r="1258" spans="1:104" x14ac:dyDescent="0.25">
      <c r="A1258">
        <v>1257</v>
      </c>
      <c r="B1258">
        <v>81</v>
      </c>
      <c r="C1258" s="24" t="s">
        <v>4134</v>
      </c>
      <c r="D1258" s="12">
        <v>5.956376686582443</v>
      </c>
      <c r="E1258" s="13">
        <v>0.26533782474791218</v>
      </c>
      <c r="F1258" s="7">
        <v>22.448275862068972</v>
      </c>
      <c r="G1258" s="7">
        <f t="shared" si="204"/>
        <v>5.6910388618345307</v>
      </c>
      <c r="H1258" s="15">
        <f t="shared" si="205"/>
        <v>6.2217145113303554</v>
      </c>
      <c r="I1258" s="11">
        <f>IFERROR(F1258/SQRT(F1258^2+U1258), "X")</f>
        <v>6.4101854435481012E-2</v>
      </c>
      <c r="J1258" s="32">
        <f>IFERROR(SQRT((1-I1258^2)/U1258), "X")</f>
        <v>2.8555357582625948E-3</v>
      </c>
      <c r="K1258" s="32">
        <f t="shared" si="206"/>
        <v>350.19698041128157</v>
      </c>
      <c r="L1258" s="8">
        <v>1</v>
      </c>
      <c r="M1258" s="9">
        <v>0</v>
      </c>
      <c r="N1258" s="8">
        <v>0</v>
      </c>
      <c r="O1258" s="9">
        <v>0</v>
      </c>
      <c r="P1258" s="9">
        <v>0</v>
      </c>
      <c r="Q1258" s="9">
        <v>1</v>
      </c>
      <c r="R1258" s="9">
        <v>0</v>
      </c>
      <c r="S1258" s="8">
        <v>122141</v>
      </c>
      <c r="T1258" s="9">
        <v>6</v>
      </c>
      <c r="U1258" s="9">
        <f t="shared" si="207"/>
        <v>122134</v>
      </c>
      <c r="V1258" s="9">
        <f>COUNTIF(B:B,B1258)</f>
        <v>62</v>
      </c>
      <c r="W1258" s="7">
        <v>14</v>
      </c>
      <c r="X1258" s="7">
        <f>BL1258-W1258-6</f>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35</v>
      </c>
      <c r="CZ1258" s="33" t="s">
        <v>85</v>
      </c>
    </row>
    <row r="1259" spans="1:104" x14ac:dyDescent="0.25">
      <c r="A1259">
        <v>1258</v>
      </c>
      <c r="B1259">
        <v>81</v>
      </c>
      <c r="C1259" s="24" t="s">
        <v>4134</v>
      </c>
      <c r="D1259" s="12">
        <v>5.9227343973171864</v>
      </c>
      <c r="E1259" s="13">
        <v>0.25631617175406679</v>
      </c>
      <c r="F1259" s="7">
        <v>23.107142857142851</v>
      </c>
      <c r="G1259" s="7">
        <f t="shared" si="204"/>
        <v>5.6664182255631195</v>
      </c>
      <c r="H1259" s="15">
        <f t="shared" si="205"/>
        <v>6.1790505690712534</v>
      </c>
      <c r="I1259" s="11">
        <f>IFERROR(F1259/SQRT(F1259^2+U1259), "X")</f>
        <v>6.5975199659029579E-2</v>
      </c>
      <c r="J1259" s="32">
        <f>IFERROR(SQRT((1-I1259^2)/U1259), "X")</f>
        <v>2.855186384007463E-3</v>
      </c>
      <c r="K1259" s="32">
        <f t="shared" si="206"/>
        <v>350.23983218791722</v>
      </c>
      <c r="L1259" s="8">
        <v>1</v>
      </c>
      <c r="M1259" s="9">
        <v>0</v>
      </c>
      <c r="N1259" s="8">
        <v>0</v>
      </c>
      <c r="O1259" s="9">
        <v>0</v>
      </c>
      <c r="P1259" s="9">
        <v>0</v>
      </c>
      <c r="Q1259" s="9">
        <v>1</v>
      </c>
      <c r="R1259" s="9">
        <v>0</v>
      </c>
      <c r="S1259" s="8">
        <v>122141</v>
      </c>
      <c r="T1259" s="9">
        <v>6</v>
      </c>
      <c r="U1259" s="9">
        <f t="shared" si="207"/>
        <v>122134</v>
      </c>
      <c r="V1259" s="9">
        <f>COUNTIF(B:B,B1259)</f>
        <v>62</v>
      </c>
      <c r="W1259" s="7">
        <v>14</v>
      </c>
      <c r="X1259" s="7">
        <f>BL1259-W1259-6</f>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35</v>
      </c>
      <c r="CZ1259" s="33" t="s">
        <v>85</v>
      </c>
    </row>
    <row r="1260" spans="1:104" x14ac:dyDescent="0.25">
      <c r="A1260">
        <v>1259</v>
      </c>
      <c r="B1260">
        <v>81</v>
      </c>
      <c r="C1260" s="24" t="s">
        <v>4134</v>
      </c>
      <c r="D1260" s="12">
        <v>6.4261131413112293</v>
      </c>
      <c r="E1260" s="13">
        <v>0.26122411143541591</v>
      </c>
      <c r="F1260" s="7">
        <v>24.6</v>
      </c>
      <c r="G1260" s="7">
        <f t="shared" si="204"/>
        <v>6.1648890298758134</v>
      </c>
      <c r="H1260" s="15">
        <f t="shared" si="205"/>
        <v>6.6873372527466453</v>
      </c>
      <c r="I1260" s="11">
        <f>IFERROR(F1260/SQRT(F1260^2+U1260), "X")</f>
        <v>7.0217204252514542E-2</v>
      </c>
      <c r="J1260" s="32">
        <f>IFERROR(SQRT((1-I1260^2)/U1260), "X")</f>
        <v>2.8543578964436806E-3</v>
      </c>
      <c r="K1260" s="32">
        <f t="shared" si="206"/>
        <v>350.34149054886433</v>
      </c>
      <c r="L1260" s="8">
        <v>1</v>
      </c>
      <c r="M1260" s="9">
        <v>0</v>
      </c>
      <c r="N1260" s="8">
        <v>0</v>
      </c>
      <c r="O1260" s="9">
        <v>0</v>
      </c>
      <c r="P1260" s="9">
        <v>0</v>
      </c>
      <c r="Q1260" s="9">
        <v>1</v>
      </c>
      <c r="R1260" s="9">
        <v>0</v>
      </c>
      <c r="S1260" s="8">
        <v>122141</v>
      </c>
      <c r="T1260" s="9">
        <v>6</v>
      </c>
      <c r="U1260" s="9">
        <f t="shared" si="207"/>
        <v>122134</v>
      </c>
      <c r="V1260" s="9">
        <f>COUNTIF(B:B,B1260)</f>
        <v>62</v>
      </c>
      <c r="W1260" s="7">
        <v>14</v>
      </c>
      <c r="X1260" s="7">
        <f>BL1260-W1260-6</f>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35</v>
      </c>
      <c r="CZ1260" s="33" t="s">
        <v>85</v>
      </c>
    </row>
    <row r="1261" spans="1:104" x14ac:dyDescent="0.25">
      <c r="A1261">
        <v>1260</v>
      </c>
      <c r="B1261">
        <v>81</v>
      </c>
      <c r="C1261" s="24" t="s">
        <v>4134</v>
      </c>
      <c r="D1261" s="12">
        <v>6.126200956654837</v>
      </c>
      <c r="E1261" s="13">
        <v>0.25782521717020351</v>
      </c>
      <c r="F1261" s="7">
        <v>23.761061946902661</v>
      </c>
      <c r="G1261" s="7">
        <f t="shared" si="204"/>
        <v>5.8683757394846339</v>
      </c>
      <c r="H1261" s="15">
        <f t="shared" si="205"/>
        <v>6.3840261738250401</v>
      </c>
      <c r="I1261" s="11">
        <f>IFERROR(F1261/SQRT(F1261^2+U1261), "X")</f>
        <v>6.7833787091608949E-2</v>
      </c>
      <c r="J1261" s="32">
        <f>IFERROR(SQRT((1-I1261^2)/U1261), "X")</f>
        <v>2.8548297733153854E-3</v>
      </c>
      <c r="K1261" s="32">
        <f t="shared" si="206"/>
        <v>350.28358235127797</v>
      </c>
      <c r="L1261" s="8">
        <v>1</v>
      </c>
      <c r="M1261" s="9">
        <v>0</v>
      </c>
      <c r="N1261" s="8">
        <v>0</v>
      </c>
      <c r="O1261" s="9">
        <v>0</v>
      </c>
      <c r="P1261" s="9">
        <v>0</v>
      </c>
      <c r="Q1261" s="9">
        <v>1</v>
      </c>
      <c r="R1261" s="9">
        <v>0</v>
      </c>
      <c r="S1261" s="8">
        <v>122141</v>
      </c>
      <c r="T1261" s="9">
        <v>6</v>
      </c>
      <c r="U1261" s="9">
        <f t="shared" si="207"/>
        <v>122134</v>
      </c>
      <c r="V1261" s="9">
        <f>COUNTIF(B:B,B1261)</f>
        <v>62</v>
      </c>
      <c r="W1261" s="7">
        <v>14</v>
      </c>
      <c r="X1261" s="7">
        <f>BL1261-W1261-6</f>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35</v>
      </c>
      <c r="CZ1261" s="33" t="s">
        <v>85</v>
      </c>
    </row>
    <row r="1262" spans="1:104" x14ac:dyDescent="0.25">
      <c r="A1262">
        <v>1261</v>
      </c>
      <c r="B1262">
        <v>81</v>
      </c>
      <c r="C1262" s="24" t="s">
        <v>4134</v>
      </c>
      <c r="D1262" s="12">
        <v>6.2535572200919542</v>
      </c>
      <c r="E1262" s="13">
        <v>0.25961599529879198</v>
      </c>
      <c r="F1262" s="7">
        <v>24.087719298245609</v>
      </c>
      <c r="G1262" s="7">
        <f t="shared" si="204"/>
        <v>5.9939412247931623</v>
      </c>
      <c r="H1262" s="15">
        <f t="shared" si="205"/>
        <v>6.5131732153907462</v>
      </c>
      <c r="I1262" s="11">
        <f>IFERROR(F1262/SQRT(F1262^2+U1262), "X")</f>
        <v>6.8761958687248298E-2</v>
      </c>
      <c r="J1262" s="32">
        <f>IFERROR(SQRT((1-I1262^2)/U1262), "X")</f>
        <v>2.8546479571545185E-3</v>
      </c>
      <c r="K1262" s="32">
        <f t="shared" si="206"/>
        <v>350.30589235836595</v>
      </c>
      <c r="L1262" s="8">
        <v>1</v>
      </c>
      <c r="M1262" s="9">
        <v>0</v>
      </c>
      <c r="N1262" s="8">
        <v>0</v>
      </c>
      <c r="O1262" s="9">
        <v>0</v>
      </c>
      <c r="P1262" s="9">
        <v>0</v>
      </c>
      <c r="Q1262" s="9">
        <v>1</v>
      </c>
      <c r="R1262" s="9">
        <v>0</v>
      </c>
      <c r="S1262" s="8">
        <v>122141</v>
      </c>
      <c r="T1262" s="9">
        <v>6</v>
      </c>
      <c r="U1262" s="9">
        <f t="shared" si="207"/>
        <v>122134</v>
      </c>
      <c r="V1262" s="9">
        <f>COUNTIF(B:B,B1262)</f>
        <v>62</v>
      </c>
      <c r="W1262" s="7">
        <v>14</v>
      </c>
      <c r="X1262" s="7">
        <f>BL1262-W1262-6</f>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35</v>
      </c>
      <c r="CZ1262" s="33" t="s">
        <v>85</v>
      </c>
    </row>
    <row r="1263" spans="1:104" x14ac:dyDescent="0.25">
      <c r="A1263">
        <v>1262</v>
      </c>
      <c r="B1263">
        <v>82</v>
      </c>
      <c r="C1263" s="24" t="s">
        <v>4143</v>
      </c>
      <c r="D1263" s="12">
        <v>7.4</v>
      </c>
      <c r="E1263" s="13">
        <v>0.4</v>
      </c>
      <c r="F1263" s="7">
        <f t="shared" ref="F1263:F1303" si="208">D1263/E1263</f>
        <v>18.5</v>
      </c>
      <c r="G1263" s="7">
        <f t="shared" si="204"/>
        <v>7</v>
      </c>
      <c r="H1263" s="15">
        <f t="shared" si="205"/>
        <v>7.8000000000000007</v>
      </c>
      <c r="I1263" s="11">
        <f>IFERROR(F1263/SQRT(F1263^2+U1263), "X")</f>
        <v>0.319858163020873</v>
      </c>
      <c r="J1263" s="32">
        <f>IFERROR(SQRT((1-I1263^2)/U1263), "X")</f>
        <v>1.7289630433560702E-2</v>
      </c>
      <c r="K1263" s="32">
        <f t="shared" si="206"/>
        <v>57.838136207868942</v>
      </c>
      <c r="L1263" s="8">
        <v>0</v>
      </c>
      <c r="M1263" s="9">
        <v>1</v>
      </c>
      <c r="N1263" s="8">
        <v>0</v>
      </c>
      <c r="O1263" s="9">
        <v>0</v>
      </c>
      <c r="P1263" s="9">
        <v>1</v>
      </c>
      <c r="Q1263" s="9">
        <v>0</v>
      </c>
      <c r="R1263" s="9">
        <v>0</v>
      </c>
      <c r="S1263" s="8">
        <v>3010</v>
      </c>
      <c r="T1263" s="9">
        <v>6</v>
      </c>
      <c r="U1263" s="9">
        <f t="shared" si="207"/>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f t="shared" ref="BL1263:BL1276" si="209">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16</v>
      </c>
      <c r="CZ1263" s="33" t="s">
        <v>85</v>
      </c>
    </row>
    <row r="1264" spans="1:104" x14ac:dyDescent="0.25">
      <c r="A1264">
        <v>1263</v>
      </c>
      <c r="B1264">
        <v>82</v>
      </c>
      <c r="C1264" s="24" t="s">
        <v>4143</v>
      </c>
      <c r="D1264" s="12">
        <v>7.5</v>
      </c>
      <c r="E1264" s="13">
        <v>0.3</v>
      </c>
      <c r="F1264" s="7">
        <f t="shared" si="208"/>
        <v>25</v>
      </c>
      <c r="G1264" s="7">
        <f t="shared" si="204"/>
        <v>7.2</v>
      </c>
      <c r="H1264" s="15">
        <f t="shared" si="205"/>
        <v>7.8</v>
      </c>
      <c r="I1264" s="11">
        <f>IFERROR(F1264/SQRT(F1264^2+U1264), "X")</f>
        <v>0.41557146290950631</v>
      </c>
      <c r="J1264" s="32">
        <f>IFERROR(SQRT((1-I1264^2)/U1264), "X")</f>
        <v>1.6622858516380252E-2</v>
      </c>
      <c r="K1264" s="32">
        <f t="shared" si="206"/>
        <v>60.158124970780129</v>
      </c>
      <c r="L1264" s="8">
        <v>0</v>
      </c>
      <c r="M1264" s="9">
        <v>1</v>
      </c>
      <c r="N1264" s="8">
        <v>0</v>
      </c>
      <c r="O1264" s="9">
        <v>0</v>
      </c>
      <c r="P1264" s="9">
        <v>1</v>
      </c>
      <c r="Q1264" s="9">
        <v>0</v>
      </c>
      <c r="R1264" s="9">
        <v>0</v>
      </c>
      <c r="S1264" s="8">
        <v>3010</v>
      </c>
      <c r="T1264" s="9">
        <v>15</v>
      </c>
      <c r="U1264" s="9">
        <f t="shared" si="207"/>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f t="shared" si="209"/>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16</v>
      </c>
      <c r="CZ1264" s="33" t="s">
        <v>85</v>
      </c>
    </row>
    <row r="1265" spans="1:104" x14ac:dyDescent="0.25">
      <c r="A1265">
        <v>1264</v>
      </c>
      <c r="B1265">
        <v>82</v>
      </c>
      <c r="C1265" s="24" t="s">
        <v>4143</v>
      </c>
      <c r="D1265" s="12">
        <v>7.3</v>
      </c>
      <c r="E1265" s="13">
        <v>0.4</v>
      </c>
      <c r="F1265" s="7">
        <f t="shared" si="208"/>
        <v>18.25</v>
      </c>
      <c r="G1265" s="7">
        <f t="shared" si="204"/>
        <v>6.8999999999999995</v>
      </c>
      <c r="H1265" s="15">
        <f t="shared" si="205"/>
        <v>7.7</v>
      </c>
      <c r="I1265" s="11">
        <f>IFERROR(F1265/SQRT(F1265^2+U1265), "X")</f>
        <v>0.31644458315990853</v>
      </c>
      <c r="J1265" s="32">
        <f>IFERROR(SQRT((1-I1265^2)/U1265), "X")</f>
        <v>1.7339429214241565E-2</v>
      </c>
      <c r="K1265" s="32">
        <f t="shared" si="206"/>
        <v>57.672025280893337</v>
      </c>
      <c r="L1265" s="8">
        <v>0</v>
      </c>
      <c r="M1265" s="9">
        <v>1</v>
      </c>
      <c r="N1265" s="8">
        <v>0</v>
      </c>
      <c r="O1265" s="9">
        <v>0</v>
      </c>
      <c r="P1265" s="9">
        <v>1</v>
      </c>
      <c r="Q1265" s="9">
        <v>0</v>
      </c>
      <c r="R1265" s="9">
        <v>0</v>
      </c>
      <c r="S1265" s="8">
        <v>3010</v>
      </c>
      <c r="T1265" s="9">
        <v>16</v>
      </c>
      <c r="U1265" s="9">
        <f t="shared" si="207"/>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f t="shared" si="209"/>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16</v>
      </c>
      <c r="CZ1265" s="33" t="s">
        <v>85</v>
      </c>
    </row>
    <row r="1266" spans="1:104" x14ac:dyDescent="0.25">
      <c r="A1266">
        <v>1265</v>
      </c>
      <c r="B1266">
        <v>82</v>
      </c>
      <c r="C1266" s="24" t="s">
        <v>4143</v>
      </c>
      <c r="D1266" s="12">
        <v>7.4</v>
      </c>
      <c r="E1266" s="13">
        <v>0.4</v>
      </c>
      <c r="F1266" s="7">
        <f t="shared" si="208"/>
        <v>18.5</v>
      </c>
      <c r="G1266" s="7">
        <f t="shared" si="204"/>
        <v>7</v>
      </c>
      <c r="H1266" s="15">
        <f t="shared" si="205"/>
        <v>7.8000000000000007</v>
      </c>
      <c r="I1266" s="11">
        <f>IFERROR(F1266/SQRT(F1266^2+U1266), "X")</f>
        <v>0.3203853494429203</v>
      </c>
      <c r="J1266" s="32">
        <f>IFERROR(SQRT((1-I1266^2)/U1266), "X")</f>
        <v>1.731812699691461E-2</v>
      </c>
      <c r="K1266" s="32">
        <f t="shared" si="206"/>
        <v>57.742964939462539</v>
      </c>
      <c r="L1266" s="8">
        <v>0</v>
      </c>
      <c r="M1266" s="9">
        <v>1</v>
      </c>
      <c r="N1266" s="8">
        <v>0</v>
      </c>
      <c r="O1266" s="9">
        <v>0</v>
      </c>
      <c r="P1266" s="9">
        <v>1</v>
      </c>
      <c r="Q1266" s="9">
        <v>0</v>
      </c>
      <c r="R1266" s="9">
        <v>0</v>
      </c>
      <c r="S1266" s="8">
        <v>3010</v>
      </c>
      <c r="T1266" s="9">
        <v>17</v>
      </c>
      <c r="U1266" s="9">
        <f t="shared" si="207"/>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f t="shared" si="209"/>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16</v>
      </c>
      <c r="CZ1266" s="33" t="s">
        <v>85</v>
      </c>
    </row>
    <row r="1267" spans="1:104" x14ac:dyDescent="0.25">
      <c r="A1267">
        <v>1266</v>
      </c>
      <c r="B1267">
        <v>82</v>
      </c>
      <c r="C1267" s="24" t="s">
        <v>4143</v>
      </c>
      <c r="D1267" s="12">
        <v>7.3</v>
      </c>
      <c r="E1267" s="13">
        <v>0.4</v>
      </c>
      <c r="F1267" s="7">
        <f t="shared" si="208"/>
        <v>18.25</v>
      </c>
      <c r="G1267" s="7">
        <f t="shared" si="204"/>
        <v>6.8999999999999995</v>
      </c>
      <c r="H1267" s="15">
        <f t="shared" si="205"/>
        <v>7.7</v>
      </c>
      <c r="I1267" s="11">
        <f>IFERROR(F1267/SQRT(F1267^2+U1267), "X")</f>
        <v>0.31658739112482909</v>
      </c>
      <c r="J1267" s="32">
        <f>IFERROR(SQRT((1-I1267^2)/U1267), "X")</f>
        <v>1.7347254308209811E-2</v>
      </c>
      <c r="K1267" s="32">
        <f t="shared" si="206"/>
        <v>57.646010269575463</v>
      </c>
      <c r="L1267" s="8">
        <v>0</v>
      </c>
      <c r="M1267" s="9">
        <v>1</v>
      </c>
      <c r="N1267" s="8">
        <v>0</v>
      </c>
      <c r="O1267" s="9">
        <v>0</v>
      </c>
      <c r="P1267" s="9">
        <v>1</v>
      </c>
      <c r="Q1267" s="9">
        <v>0</v>
      </c>
      <c r="R1267" s="9">
        <v>0</v>
      </c>
      <c r="S1267" s="8">
        <v>3010</v>
      </c>
      <c r="T1267" s="9">
        <v>19</v>
      </c>
      <c r="U1267" s="9">
        <f t="shared" si="207"/>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f t="shared" si="209"/>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16</v>
      </c>
      <c r="CZ1267" s="33" t="s">
        <v>85</v>
      </c>
    </row>
    <row r="1268" spans="1:104" x14ac:dyDescent="0.25">
      <c r="A1268">
        <v>1267</v>
      </c>
      <c r="B1268">
        <v>82</v>
      </c>
      <c r="C1268" s="24" t="s">
        <v>4143</v>
      </c>
      <c r="D1268" s="12">
        <v>13.2</v>
      </c>
      <c r="E1268" s="13">
        <v>5.5</v>
      </c>
      <c r="F1268" s="7">
        <f t="shared" si="208"/>
        <v>2.4</v>
      </c>
      <c r="G1268" s="7">
        <f t="shared" si="204"/>
        <v>7.6999999999999993</v>
      </c>
      <c r="H1268" s="15">
        <f t="shared" si="205"/>
        <v>18.7</v>
      </c>
      <c r="I1268" s="11">
        <f>IFERROR(F1268/SQRT(F1268^2+U1268), "X")</f>
        <v>4.3753970368696458E-2</v>
      </c>
      <c r="J1268" s="32">
        <f>IFERROR(SQRT((1-I1268^2)/U1268), "X")</f>
        <v>1.8230820986956858E-2</v>
      </c>
      <c r="K1268" s="32">
        <f t="shared" si="206"/>
        <v>54.852164952716315</v>
      </c>
      <c r="L1268" s="8">
        <v>0</v>
      </c>
      <c r="M1268" s="9">
        <v>1</v>
      </c>
      <c r="N1268" s="8">
        <v>0</v>
      </c>
      <c r="O1268" s="9">
        <v>0</v>
      </c>
      <c r="P1268" s="9">
        <v>1</v>
      </c>
      <c r="Q1268" s="9">
        <v>0</v>
      </c>
      <c r="R1268" s="9">
        <v>0</v>
      </c>
      <c r="S1268" s="8">
        <v>3010</v>
      </c>
      <c r="T1268" s="9">
        <v>6</v>
      </c>
      <c r="U1268" s="9">
        <f t="shared" si="207"/>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f t="shared" si="209"/>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16</v>
      </c>
      <c r="CZ1268" s="33" t="s">
        <v>85</v>
      </c>
    </row>
    <row r="1269" spans="1:104" x14ac:dyDescent="0.25">
      <c r="A1269">
        <v>1268</v>
      </c>
      <c r="B1269">
        <v>82</v>
      </c>
      <c r="C1269" s="24" t="s">
        <v>4143</v>
      </c>
      <c r="D1269" s="12">
        <v>14</v>
      </c>
      <c r="E1269" s="13">
        <v>5.5</v>
      </c>
      <c r="F1269" s="7">
        <f t="shared" si="208"/>
        <v>2.5454545454545454</v>
      </c>
      <c r="G1269" s="7">
        <f t="shared" si="204"/>
        <v>8.5</v>
      </c>
      <c r="H1269" s="15">
        <f t="shared" si="205"/>
        <v>19.5</v>
      </c>
      <c r="I1269" s="11">
        <f>IFERROR(F1269/SQRT(F1269^2+U1269), "X")</f>
        <v>4.6508483848575408E-2</v>
      </c>
      <c r="J1269" s="32">
        <f>IFERROR(SQRT((1-I1269^2)/U1269), "X")</f>
        <v>1.8271190083368912E-2</v>
      </c>
      <c r="K1269" s="32">
        <f t="shared" si="206"/>
        <v>54.730972390804233</v>
      </c>
      <c r="L1269" s="8">
        <v>0</v>
      </c>
      <c r="M1269" s="9">
        <v>1</v>
      </c>
      <c r="N1269" s="8">
        <v>0</v>
      </c>
      <c r="O1269" s="9">
        <v>0</v>
      </c>
      <c r="P1269" s="9">
        <v>1</v>
      </c>
      <c r="Q1269" s="9">
        <v>0</v>
      </c>
      <c r="R1269" s="9">
        <v>0</v>
      </c>
      <c r="S1269" s="8">
        <v>3010</v>
      </c>
      <c r="T1269" s="9">
        <v>20</v>
      </c>
      <c r="U1269" s="9">
        <f t="shared" si="207"/>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f t="shared" si="209"/>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16</v>
      </c>
      <c r="CZ1269" s="33" t="s">
        <v>85</v>
      </c>
    </row>
    <row r="1270" spans="1:104" x14ac:dyDescent="0.25">
      <c r="A1270">
        <v>1269</v>
      </c>
      <c r="B1270">
        <v>82</v>
      </c>
      <c r="C1270" s="24" t="s">
        <v>4143</v>
      </c>
      <c r="D1270" s="12">
        <v>12.2</v>
      </c>
      <c r="E1270" s="13">
        <v>4.5999999999999996</v>
      </c>
      <c r="F1270" s="7">
        <f t="shared" si="208"/>
        <v>2.6521739130434785</v>
      </c>
      <c r="G1270" s="7">
        <f t="shared" si="204"/>
        <v>7.6</v>
      </c>
      <c r="H1270" s="15">
        <f t="shared" si="205"/>
        <v>16.799999999999997</v>
      </c>
      <c r="I1270" s="11">
        <f>IFERROR(F1270/SQRT(F1270^2+U1270), "X")</f>
        <v>4.8341074169019026E-2</v>
      </c>
      <c r="J1270" s="32">
        <f>IFERROR(SQRT((1-I1270^2)/U1270), "X")</f>
        <v>1.8226962391597337E-2</v>
      </c>
      <c r="K1270" s="32">
        <f t="shared" si="206"/>
        <v>54.863776997806383</v>
      </c>
      <c r="L1270" s="8">
        <v>0</v>
      </c>
      <c r="M1270" s="9">
        <v>1</v>
      </c>
      <c r="N1270" s="8">
        <v>0</v>
      </c>
      <c r="O1270" s="9">
        <v>0</v>
      </c>
      <c r="P1270" s="9">
        <v>1</v>
      </c>
      <c r="Q1270" s="9">
        <v>0</v>
      </c>
      <c r="R1270" s="9">
        <v>0</v>
      </c>
      <c r="S1270" s="8">
        <v>3010</v>
      </c>
      <c r="T1270" s="9">
        <v>6</v>
      </c>
      <c r="U1270" s="9">
        <f t="shared" si="207"/>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f t="shared" si="209"/>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16</v>
      </c>
      <c r="CZ1270" s="33" t="s">
        <v>85</v>
      </c>
    </row>
    <row r="1271" spans="1:104" x14ac:dyDescent="0.25">
      <c r="A1271">
        <v>1270</v>
      </c>
      <c r="B1271">
        <v>82</v>
      </c>
      <c r="C1271" s="24" t="s">
        <v>4143</v>
      </c>
      <c r="D1271" s="12">
        <v>13.2</v>
      </c>
      <c r="E1271" s="13">
        <v>4.9000000000000004</v>
      </c>
      <c r="F1271" s="7">
        <f t="shared" si="208"/>
        <v>2.6938775510204076</v>
      </c>
      <c r="G1271" s="7">
        <f t="shared" si="204"/>
        <v>8.2999999999999989</v>
      </c>
      <c r="H1271" s="15">
        <f t="shared" si="205"/>
        <v>18.100000000000001</v>
      </c>
      <c r="I1271" s="11">
        <f>IFERROR(F1271/SQRT(F1271^2+U1271), "X")</f>
        <v>4.9213961148192452E-2</v>
      </c>
      <c r="J1271" s="32">
        <f>IFERROR(SQRT((1-I1271^2)/U1271), "X")</f>
        <v>1.8268818911071443E-2</v>
      </c>
      <c r="K1271" s="32">
        <f t="shared" si="206"/>
        <v>54.73807611032646</v>
      </c>
      <c r="L1271" s="8">
        <v>0</v>
      </c>
      <c r="M1271" s="9">
        <v>1</v>
      </c>
      <c r="N1271" s="8">
        <v>0</v>
      </c>
      <c r="O1271" s="9">
        <v>0</v>
      </c>
      <c r="P1271" s="9">
        <v>1</v>
      </c>
      <c r="Q1271" s="9">
        <v>0</v>
      </c>
      <c r="R1271" s="9">
        <v>0</v>
      </c>
      <c r="S1271" s="8">
        <v>3010</v>
      </c>
      <c r="T1271" s="9">
        <v>20</v>
      </c>
      <c r="U1271" s="9">
        <f t="shared" si="207"/>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f t="shared" si="209"/>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16</v>
      </c>
      <c r="CZ1271" s="33" t="s">
        <v>85</v>
      </c>
    </row>
    <row r="1272" spans="1:104" x14ac:dyDescent="0.25">
      <c r="A1272">
        <v>1271</v>
      </c>
      <c r="B1272">
        <v>82</v>
      </c>
      <c r="C1272" s="24" t="s">
        <v>4143</v>
      </c>
      <c r="D1272" s="12">
        <v>6.6</v>
      </c>
      <c r="E1272" s="13">
        <v>0.6</v>
      </c>
      <c r="F1272" s="7">
        <f t="shared" si="208"/>
        <v>11</v>
      </c>
      <c r="G1272" s="7">
        <f t="shared" si="204"/>
        <v>6</v>
      </c>
      <c r="H1272" s="15">
        <f t="shared" si="205"/>
        <v>7.1999999999999993</v>
      </c>
      <c r="I1272" s="11">
        <f>IFERROR(F1272/SQRT(F1272^2+U1272), "X")</f>
        <v>0.20999097578833345</v>
      </c>
      <c r="J1272" s="32">
        <f>IFERROR(SQRT((1-I1272^2)/U1272), "X")</f>
        <v>1.9090088708030313E-2</v>
      </c>
      <c r="K1272" s="32">
        <f t="shared" si="206"/>
        <v>52.38320341483518</v>
      </c>
      <c r="L1272" s="8">
        <v>0</v>
      </c>
      <c r="M1272" s="9">
        <v>1</v>
      </c>
      <c r="N1272" s="8">
        <v>0</v>
      </c>
      <c r="O1272" s="9">
        <v>0</v>
      </c>
      <c r="P1272" s="9">
        <v>1</v>
      </c>
      <c r="Q1272" s="9">
        <v>0</v>
      </c>
      <c r="R1272" s="9">
        <v>0</v>
      </c>
      <c r="S1272" s="8">
        <v>2639</v>
      </c>
      <c r="T1272" s="9">
        <v>15</v>
      </c>
      <c r="U1272" s="9">
        <f t="shared" si="207"/>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f t="shared" si="209"/>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16</v>
      </c>
      <c r="CZ1272" s="33" t="s">
        <v>85</v>
      </c>
    </row>
    <row r="1273" spans="1:104" x14ac:dyDescent="0.25">
      <c r="A1273">
        <v>1272</v>
      </c>
      <c r="B1273">
        <v>82</v>
      </c>
      <c r="C1273" s="24" t="s">
        <v>4143</v>
      </c>
      <c r="D1273" s="12">
        <v>5.5</v>
      </c>
      <c r="E1273" s="13">
        <v>0.4</v>
      </c>
      <c r="F1273" s="7">
        <f t="shared" si="208"/>
        <v>13.75</v>
      </c>
      <c r="G1273" s="7">
        <f t="shared" si="204"/>
        <v>5.0999999999999996</v>
      </c>
      <c r="H1273" s="15">
        <f t="shared" si="205"/>
        <v>5.9</v>
      </c>
      <c r="I1273" s="11">
        <f>IFERROR(F1273/SQRT(F1273^2+U1273), "X")</f>
        <v>0.24553326757768423</v>
      </c>
      <c r="J1273" s="32">
        <f>IFERROR(SQRT((1-I1273^2)/U1273), "X")</f>
        <v>1.7856964914740672E-2</v>
      </c>
      <c r="K1273" s="32">
        <f t="shared" si="206"/>
        <v>56.000558032933924</v>
      </c>
      <c r="L1273" s="8">
        <v>0</v>
      </c>
      <c r="M1273" s="9">
        <v>1</v>
      </c>
      <c r="N1273" s="8">
        <v>0</v>
      </c>
      <c r="O1273" s="9">
        <v>0</v>
      </c>
      <c r="P1273" s="9">
        <v>1</v>
      </c>
      <c r="Q1273" s="9">
        <v>0</v>
      </c>
      <c r="R1273" s="9">
        <v>0</v>
      </c>
      <c r="S1273" s="8">
        <v>2963</v>
      </c>
      <c r="T1273" s="9">
        <v>15</v>
      </c>
      <c r="U1273" s="9">
        <f t="shared" si="207"/>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f t="shared" si="209"/>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16</v>
      </c>
      <c r="CZ1273" s="33" t="s">
        <v>85</v>
      </c>
    </row>
    <row r="1274" spans="1:104" x14ac:dyDescent="0.25">
      <c r="A1274">
        <v>1273</v>
      </c>
      <c r="B1274">
        <v>82</v>
      </c>
      <c r="C1274" s="24" t="s">
        <v>4143</v>
      </c>
      <c r="D1274" s="12">
        <v>6.1</v>
      </c>
      <c r="E1274" s="13">
        <v>0.5</v>
      </c>
      <c r="F1274" s="7">
        <f t="shared" si="208"/>
        <v>12.2</v>
      </c>
      <c r="G1274" s="7">
        <f t="shared" si="204"/>
        <v>5.6</v>
      </c>
      <c r="H1274" s="15">
        <f t="shared" si="205"/>
        <v>6.6</v>
      </c>
      <c r="I1274" s="11">
        <f>IFERROR(F1274/SQRT(F1274^2+U1274), "X")</f>
        <v>0.26172545100638822</v>
      </c>
      <c r="J1274" s="32">
        <f>IFERROR(SQRT((1-I1274^2)/U1274), "X")</f>
        <v>2.145290582019576E-2</v>
      </c>
      <c r="K1274" s="32">
        <f t="shared" si="206"/>
        <v>46.613731882354152</v>
      </c>
      <c r="L1274" s="8">
        <v>0</v>
      </c>
      <c r="M1274" s="9">
        <v>1</v>
      </c>
      <c r="N1274" s="8">
        <v>0</v>
      </c>
      <c r="O1274" s="9">
        <v>0</v>
      </c>
      <c r="P1274" s="9">
        <v>1</v>
      </c>
      <c r="Q1274" s="9">
        <v>0</v>
      </c>
      <c r="R1274" s="9">
        <v>0</v>
      </c>
      <c r="S1274" s="8">
        <v>2040</v>
      </c>
      <c r="T1274" s="9">
        <v>15</v>
      </c>
      <c r="U1274" s="9">
        <f t="shared" si="207"/>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f t="shared" si="209"/>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16</v>
      </c>
      <c r="CZ1274" s="33" t="s">
        <v>85</v>
      </c>
    </row>
    <row r="1275" spans="1:104" x14ac:dyDescent="0.25">
      <c r="A1275">
        <v>1274</v>
      </c>
      <c r="B1275">
        <v>82</v>
      </c>
      <c r="C1275" s="24" t="s">
        <v>4143</v>
      </c>
      <c r="D1275" s="12">
        <v>7.3</v>
      </c>
      <c r="E1275" s="13">
        <v>0.4</v>
      </c>
      <c r="F1275" s="7">
        <f t="shared" si="208"/>
        <v>18.25</v>
      </c>
      <c r="G1275" s="7">
        <f t="shared" si="204"/>
        <v>6.8999999999999995</v>
      </c>
      <c r="H1275" s="15">
        <f t="shared" si="205"/>
        <v>7.7</v>
      </c>
      <c r="I1275" s="11">
        <f>IFERROR(F1275/SQRT(F1275^2+U1275), "X")</f>
        <v>0.31639702343345166</v>
      </c>
      <c r="J1275" s="32">
        <f>IFERROR(SQRT((1-I1275^2)/U1275), "X")</f>
        <v>1.7336823201832965E-2</v>
      </c>
      <c r="K1275" s="32">
        <f t="shared" si="206"/>
        <v>57.680694343948396</v>
      </c>
      <c r="L1275" s="8">
        <v>0</v>
      </c>
      <c r="M1275" s="9">
        <v>1</v>
      </c>
      <c r="N1275" s="8">
        <v>0</v>
      </c>
      <c r="O1275" s="9">
        <v>0</v>
      </c>
      <c r="P1275" s="9">
        <v>1</v>
      </c>
      <c r="Q1275" s="9">
        <v>0</v>
      </c>
      <c r="R1275" s="9">
        <v>0</v>
      </c>
      <c r="S1275" s="8">
        <v>3010</v>
      </c>
      <c r="T1275" s="9">
        <v>15</v>
      </c>
      <c r="U1275" s="9">
        <f t="shared" si="207"/>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f t="shared" si="209"/>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16</v>
      </c>
      <c r="CZ1275" s="33" t="s">
        <v>85</v>
      </c>
    </row>
    <row r="1276" spans="1:104" x14ac:dyDescent="0.25">
      <c r="A1276">
        <v>1275</v>
      </c>
      <c r="B1276">
        <v>82</v>
      </c>
      <c r="C1276" s="24" t="s">
        <v>4143</v>
      </c>
      <c r="D1276" s="12">
        <v>7.3</v>
      </c>
      <c r="E1276" s="13">
        <v>0.4</v>
      </c>
      <c r="F1276" s="7">
        <f t="shared" si="208"/>
        <v>18.25</v>
      </c>
      <c r="G1276" s="7">
        <f t="shared" si="204"/>
        <v>6.8999999999999995</v>
      </c>
      <c r="H1276" s="15">
        <f t="shared" si="205"/>
        <v>7.7</v>
      </c>
      <c r="I1276" s="11">
        <f>IFERROR(F1276/SQRT(F1276^2+U1276), "X")</f>
        <v>0.31639702343345166</v>
      </c>
      <c r="J1276" s="32">
        <f>IFERROR(SQRT((1-I1276^2)/U1276), "X")</f>
        <v>1.7336823201832965E-2</v>
      </c>
      <c r="K1276" s="32">
        <f t="shared" si="206"/>
        <v>57.680694343948396</v>
      </c>
      <c r="L1276" s="8">
        <v>0</v>
      </c>
      <c r="M1276" s="9">
        <v>1</v>
      </c>
      <c r="N1276" s="8">
        <v>0</v>
      </c>
      <c r="O1276" s="9">
        <v>0</v>
      </c>
      <c r="P1276" s="9">
        <v>1</v>
      </c>
      <c r="Q1276" s="9">
        <v>0</v>
      </c>
      <c r="R1276" s="9">
        <v>0</v>
      </c>
      <c r="S1276" s="8">
        <v>3010</v>
      </c>
      <c r="T1276" s="9">
        <v>15</v>
      </c>
      <c r="U1276" s="9">
        <f t="shared" si="207"/>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f t="shared" si="209"/>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16</v>
      </c>
      <c r="CZ1276" s="33" t="s">
        <v>85</v>
      </c>
    </row>
    <row r="1277" spans="1:104" x14ac:dyDescent="0.25">
      <c r="A1277">
        <v>1276</v>
      </c>
      <c r="B1277">
        <v>82</v>
      </c>
      <c r="C1277" s="24" t="s">
        <v>4143</v>
      </c>
      <c r="D1277" s="12">
        <v>7.6</v>
      </c>
      <c r="E1277" s="13">
        <v>0.6</v>
      </c>
      <c r="F1277" s="7">
        <f t="shared" si="208"/>
        <v>12.666666666666666</v>
      </c>
      <c r="G1277" s="7">
        <f t="shared" si="204"/>
        <v>7</v>
      </c>
      <c r="H1277" s="15">
        <f t="shared" si="205"/>
        <v>8.1999999999999993</v>
      </c>
      <c r="I1277" s="11">
        <f>IFERROR(F1277/SQRT(F1277^2+U1277), "X")</f>
        <v>0.27120036101975686</v>
      </c>
      <c r="J1277" s="32">
        <f>IFERROR(SQRT((1-I1277^2)/U1277), "X")</f>
        <v>2.1410554817349228E-2</v>
      </c>
      <c r="K1277" s="32">
        <f t="shared" si="206"/>
        <v>46.705935858779711</v>
      </c>
      <c r="L1277" s="8">
        <v>0</v>
      </c>
      <c r="M1277" s="9">
        <v>1</v>
      </c>
      <c r="N1277" s="8">
        <v>0</v>
      </c>
      <c r="O1277" s="9">
        <v>0</v>
      </c>
      <c r="P1277" s="9">
        <v>1</v>
      </c>
      <c r="Q1277" s="9">
        <v>0</v>
      </c>
      <c r="R1277" s="9">
        <v>0</v>
      </c>
      <c r="S1277" s="8">
        <v>2037</v>
      </c>
      <c r="T1277" s="9">
        <v>15</v>
      </c>
      <c r="U1277" s="9">
        <f t="shared" si="207"/>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16</v>
      </c>
      <c r="CZ1277" s="33" t="s">
        <v>85</v>
      </c>
    </row>
    <row r="1278" spans="1:104" x14ac:dyDescent="0.25">
      <c r="A1278">
        <v>1277</v>
      </c>
      <c r="B1278">
        <v>82</v>
      </c>
      <c r="C1278" s="24" t="s">
        <v>4143</v>
      </c>
      <c r="D1278" s="12">
        <v>13.2</v>
      </c>
      <c r="E1278" s="13">
        <v>4.9000000000000004</v>
      </c>
      <c r="F1278" s="7">
        <f t="shared" si="208"/>
        <v>2.6938775510204076</v>
      </c>
      <c r="G1278" s="7">
        <f t="shared" si="204"/>
        <v>8.2999999999999989</v>
      </c>
      <c r="H1278" s="15">
        <f t="shared" si="205"/>
        <v>18.100000000000001</v>
      </c>
      <c r="I1278" s="11">
        <f>IFERROR(F1278/SQRT(F1278^2+U1278), "X")</f>
        <v>4.9172949602148346E-2</v>
      </c>
      <c r="J1278" s="32">
        <f>IFERROR(SQRT((1-I1278^2)/U1278), "X")</f>
        <v>1.8253594928070223E-2</v>
      </c>
      <c r="K1278" s="32">
        <f t="shared" si="206"/>
        <v>54.783729119692936</v>
      </c>
      <c r="L1278" s="8">
        <v>0</v>
      </c>
      <c r="M1278" s="9">
        <v>1</v>
      </c>
      <c r="N1278" s="8">
        <v>0</v>
      </c>
      <c r="O1278" s="9">
        <v>0</v>
      </c>
      <c r="P1278" s="9">
        <v>1</v>
      </c>
      <c r="Q1278" s="9">
        <v>0</v>
      </c>
      <c r="R1278" s="9">
        <v>0</v>
      </c>
      <c r="S1278" s="8">
        <v>3010</v>
      </c>
      <c r="T1278" s="9">
        <v>15</v>
      </c>
      <c r="U1278" s="9">
        <f t="shared" si="207"/>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f t="shared" ref="BL1278:BL1283" si="210">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16</v>
      </c>
      <c r="CZ1278" s="33" t="s">
        <v>85</v>
      </c>
    </row>
    <row r="1279" spans="1:104" x14ac:dyDescent="0.25">
      <c r="A1279">
        <v>1278</v>
      </c>
      <c r="B1279">
        <v>82</v>
      </c>
      <c r="C1279" s="24" t="s">
        <v>4143</v>
      </c>
      <c r="D1279" s="12">
        <v>11.7</v>
      </c>
      <c r="E1279" s="13">
        <v>6.1</v>
      </c>
      <c r="F1279" s="7">
        <f t="shared" si="208"/>
        <v>1.9180327868852458</v>
      </c>
      <c r="G1279" s="7">
        <f t="shared" si="204"/>
        <v>5.6</v>
      </c>
      <c r="H1279" s="15">
        <f t="shared" si="205"/>
        <v>17.799999999999997</v>
      </c>
      <c r="I1279" s="11">
        <f>IFERROR(F1279/SQRT(F1279^2+U1279), "X")</f>
        <v>3.7424201100622667E-2</v>
      </c>
      <c r="J1279" s="32">
        <f>IFERROR(SQRT((1-I1279^2)/U1279), "X")</f>
        <v>1.9511762966991308E-2</v>
      </c>
      <c r="K1279" s="32">
        <f t="shared" si="206"/>
        <v>51.25113510715218</v>
      </c>
      <c r="L1279" s="8">
        <v>0</v>
      </c>
      <c r="M1279" s="9">
        <v>1</v>
      </c>
      <c r="N1279" s="8">
        <v>0</v>
      </c>
      <c r="O1279" s="9">
        <v>0</v>
      </c>
      <c r="P1279" s="9">
        <v>1</v>
      </c>
      <c r="Q1279" s="9">
        <v>0</v>
      </c>
      <c r="R1279" s="9">
        <v>0</v>
      </c>
      <c r="S1279" s="8">
        <v>2639</v>
      </c>
      <c r="T1279" s="9">
        <v>15</v>
      </c>
      <c r="U1279" s="9">
        <f t="shared" si="207"/>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f t="shared" si="210"/>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16</v>
      </c>
      <c r="CZ1279" s="33" t="s">
        <v>85</v>
      </c>
    </row>
    <row r="1280" spans="1:104" x14ac:dyDescent="0.25">
      <c r="A1280">
        <v>1279</v>
      </c>
      <c r="B1280">
        <v>82</v>
      </c>
      <c r="C1280" s="24" t="s">
        <v>4143</v>
      </c>
      <c r="D1280" s="12">
        <v>13.6</v>
      </c>
      <c r="E1280" s="13">
        <v>7.8</v>
      </c>
      <c r="F1280" s="7">
        <f t="shared" si="208"/>
        <v>1.7435897435897436</v>
      </c>
      <c r="G1280" s="7">
        <f t="shared" si="204"/>
        <v>5.8</v>
      </c>
      <c r="H1280" s="15">
        <f t="shared" si="205"/>
        <v>21.4</v>
      </c>
      <c r="I1280" s="11">
        <f>IFERROR(F1280/SQRT(F1280^2+U1280), "X")</f>
        <v>3.2101871028109567E-2</v>
      </c>
      <c r="J1280" s="32">
        <f>IFERROR(SQRT((1-I1280^2)/U1280), "X")</f>
        <v>1.8411367207298135E-2</v>
      </c>
      <c r="K1280" s="32">
        <f t="shared" si="206"/>
        <v>54.314271652982249</v>
      </c>
      <c r="L1280" s="8">
        <v>0</v>
      </c>
      <c r="M1280" s="9">
        <v>1</v>
      </c>
      <c r="N1280" s="8">
        <v>0</v>
      </c>
      <c r="O1280" s="9">
        <v>0</v>
      </c>
      <c r="P1280" s="9">
        <v>1</v>
      </c>
      <c r="Q1280" s="9">
        <v>0</v>
      </c>
      <c r="R1280" s="9">
        <v>0</v>
      </c>
      <c r="S1280" s="8">
        <v>2963</v>
      </c>
      <c r="T1280" s="9">
        <v>15</v>
      </c>
      <c r="U1280" s="9">
        <f t="shared" si="207"/>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f t="shared" si="210"/>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16</v>
      </c>
      <c r="CZ1280" s="33" t="s">
        <v>85</v>
      </c>
    </row>
    <row r="1281" spans="1:104" x14ac:dyDescent="0.25">
      <c r="A1281">
        <v>1280</v>
      </c>
      <c r="B1281">
        <v>82</v>
      </c>
      <c r="C1281" s="24" t="s">
        <v>4143</v>
      </c>
      <c r="D1281" s="12">
        <v>8.9</v>
      </c>
      <c r="E1281" s="13">
        <v>8.5</v>
      </c>
      <c r="F1281" s="7">
        <f t="shared" si="208"/>
        <v>1.0470588235294118</v>
      </c>
      <c r="G1281" s="7">
        <f t="shared" si="204"/>
        <v>0.40000000000000036</v>
      </c>
      <c r="H1281" s="15">
        <f t="shared" si="205"/>
        <v>17.399999999999999</v>
      </c>
      <c r="I1281" s="11">
        <f>IFERROR(F1281/SQRT(F1281^2+U1281), "X")</f>
        <v>2.3267420430363377E-2</v>
      </c>
      <c r="J1281" s="32">
        <f>IFERROR(SQRT((1-I1281^2)/U1281), "X")</f>
        <v>2.2221693669448168E-2</v>
      </c>
      <c r="K1281" s="32">
        <f t="shared" si="206"/>
        <v>45.001070344825479</v>
      </c>
      <c r="L1281" s="8">
        <v>0</v>
      </c>
      <c r="M1281" s="9">
        <v>1</v>
      </c>
      <c r="N1281" s="8">
        <v>0</v>
      </c>
      <c r="O1281" s="9">
        <v>0</v>
      </c>
      <c r="P1281" s="9">
        <v>1</v>
      </c>
      <c r="Q1281" s="9">
        <v>0</v>
      </c>
      <c r="R1281" s="9">
        <v>0</v>
      </c>
      <c r="S1281" s="8">
        <v>2040</v>
      </c>
      <c r="T1281" s="9">
        <v>15</v>
      </c>
      <c r="U1281" s="9">
        <f t="shared" si="207"/>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f t="shared" si="210"/>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16</v>
      </c>
      <c r="CZ1281" s="33" t="s">
        <v>85</v>
      </c>
    </row>
    <row r="1282" spans="1:104" x14ac:dyDescent="0.25">
      <c r="A1282">
        <v>1281</v>
      </c>
      <c r="B1282">
        <v>82</v>
      </c>
      <c r="C1282" s="24" t="s">
        <v>4143</v>
      </c>
      <c r="D1282" s="12">
        <v>19.399999999999999</v>
      </c>
      <c r="E1282" s="13">
        <v>5.9</v>
      </c>
      <c r="F1282" s="7">
        <f t="shared" si="208"/>
        <v>3.2881355932203387</v>
      </c>
      <c r="G1282" s="7">
        <f t="shared" ref="G1282:G1345" si="211">D1282-E1282</f>
        <v>13.499999999999998</v>
      </c>
      <c r="H1282" s="15">
        <f t="shared" ref="H1282:H1345" si="212">D1282+E1282</f>
        <v>25.299999999999997</v>
      </c>
      <c r="I1282" s="11">
        <f>IFERROR(F1282/SQRT(F1282^2+U1282), "X")</f>
        <v>5.998478100762164E-2</v>
      </c>
      <c r="J1282" s="32">
        <f>IFERROR(SQRT((1-I1282^2)/U1282), "X")</f>
        <v>1.8242794223967407E-2</v>
      </c>
      <c r="K1282" s="32">
        <f t="shared" ref="K1282:K1345" si="213">IFERROR(1/J1282, "X")</f>
        <v>54.816164000041105</v>
      </c>
      <c r="L1282" s="8">
        <v>0</v>
      </c>
      <c r="M1282" s="9">
        <v>1</v>
      </c>
      <c r="N1282" s="8">
        <v>0</v>
      </c>
      <c r="O1282" s="9">
        <v>0</v>
      </c>
      <c r="P1282" s="9">
        <v>1</v>
      </c>
      <c r="Q1282" s="9">
        <v>0</v>
      </c>
      <c r="R1282" s="9">
        <v>0</v>
      </c>
      <c r="S1282" s="8">
        <v>3010</v>
      </c>
      <c r="T1282" s="9">
        <v>15</v>
      </c>
      <c r="U1282" s="9">
        <f t="shared" ref="U1282:U1345" si="214">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f t="shared" si="210"/>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16</v>
      </c>
      <c r="CZ1282" s="33" t="s">
        <v>85</v>
      </c>
    </row>
    <row r="1283" spans="1:104" x14ac:dyDescent="0.25">
      <c r="A1283">
        <v>1282</v>
      </c>
      <c r="B1283">
        <v>82</v>
      </c>
      <c r="C1283" s="24" t="s">
        <v>4143</v>
      </c>
      <c r="D1283" s="12">
        <v>11.7</v>
      </c>
      <c r="E1283" s="13">
        <v>4.7</v>
      </c>
      <c r="F1283" s="7">
        <f t="shared" si="208"/>
        <v>2.4893617021276593</v>
      </c>
      <c r="G1283" s="7">
        <f t="shared" si="211"/>
        <v>6.9999999999999991</v>
      </c>
      <c r="H1283" s="15">
        <f t="shared" si="212"/>
        <v>16.399999999999999</v>
      </c>
      <c r="I1283" s="11">
        <f>IFERROR(F1283/SQRT(F1283^2+U1283), "X")</f>
        <v>4.5447827015530746E-2</v>
      </c>
      <c r="J1283" s="32">
        <f>IFERROR(SQRT((1-I1283^2)/U1283), "X")</f>
        <v>1.8256819399401242E-2</v>
      </c>
      <c r="K1283" s="32">
        <f t="shared" si="213"/>
        <v>54.774053361824699</v>
      </c>
      <c r="L1283" s="8">
        <v>0</v>
      </c>
      <c r="M1283" s="9">
        <v>1</v>
      </c>
      <c r="N1283" s="8">
        <v>0</v>
      </c>
      <c r="O1283" s="9">
        <v>0</v>
      </c>
      <c r="P1283" s="9">
        <v>1</v>
      </c>
      <c r="Q1283" s="9">
        <v>0</v>
      </c>
      <c r="R1283" s="9">
        <v>0</v>
      </c>
      <c r="S1283" s="8">
        <v>3010</v>
      </c>
      <c r="T1283" s="9">
        <v>15</v>
      </c>
      <c r="U1283" s="9">
        <f t="shared" si="214"/>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f t="shared" si="210"/>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16</v>
      </c>
      <c r="CZ1283" s="33" t="s">
        <v>85</v>
      </c>
    </row>
    <row r="1284" spans="1:104" x14ac:dyDescent="0.25">
      <c r="A1284">
        <v>1283</v>
      </c>
      <c r="B1284">
        <v>82</v>
      </c>
      <c r="C1284" s="24" t="s">
        <v>4143</v>
      </c>
      <c r="D1284" s="12">
        <v>9.4</v>
      </c>
      <c r="E1284" s="13">
        <v>6.4</v>
      </c>
      <c r="F1284" s="7">
        <f t="shared" si="208"/>
        <v>1.46875</v>
      </c>
      <c r="G1284" s="7">
        <f t="shared" si="211"/>
        <v>3</v>
      </c>
      <c r="H1284" s="15">
        <f t="shared" si="212"/>
        <v>15.8</v>
      </c>
      <c r="I1284" s="11">
        <f>IFERROR(F1284/SQRT(F1284^2+U1284), "X")</f>
        <v>3.2653749915765161E-2</v>
      </c>
      <c r="J1284" s="32">
        <f>IFERROR(SQRT((1-I1284^2)/U1284), "X")</f>
        <v>2.2232340368180534E-2</v>
      </c>
      <c r="K1284" s="32">
        <f t="shared" si="213"/>
        <v>44.979520079281635</v>
      </c>
      <c r="L1284" s="8">
        <v>0</v>
      </c>
      <c r="M1284" s="9">
        <v>1</v>
      </c>
      <c r="N1284" s="8">
        <v>0</v>
      </c>
      <c r="O1284" s="9">
        <v>0</v>
      </c>
      <c r="P1284" s="9">
        <v>1</v>
      </c>
      <c r="Q1284" s="9">
        <v>0</v>
      </c>
      <c r="R1284" s="9">
        <v>0</v>
      </c>
      <c r="S1284" s="8">
        <v>2037</v>
      </c>
      <c r="T1284" s="9">
        <v>15</v>
      </c>
      <c r="U1284" s="9">
        <f t="shared" si="214"/>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16</v>
      </c>
      <c r="CZ1284" s="33" t="s">
        <v>85</v>
      </c>
    </row>
    <row r="1285" spans="1:104" x14ac:dyDescent="0.25">
      <c r="A1285">
        <v>1284</v>
      </c>
      <c r="B1285">
        <v>82</v>
      </c>
      <c r="C1285" s="24" t="s">
        <v>4143</v>
      </c>
      <c r="D1285" s="12">
        <v>9.3000000000000007</v>
      </c>
      <c r="E1285" s="13">
        <v>6.5</v>
      </c>
      <c r="F1285" s="7">
        <f t="shared" si="208"/>
        <v>1.4307692307692308</v>
      </c>
      <c r="G1285" s="7">
        <f t="shared" si="211"/>
        <v>2.8000000000000007</v>
      </c>
      <c r="H1285" s="15">
        <f t="shared" si="212"/>
        <v>15.8</v>
      </c>
      <c r="I1285" s="11">
        <f>IFERROR(F1285/SQRT(F1285^2+U1285), "X")</f>
        <v>2.6161218369627631E-2</v>
      </c>
      <c r="J1285" s="32">
        <f>IFERROR(SQRT((1-I1285^2)/U1285), "X")</f>
        <v>1.8284722516406407E-2</v>
      </c>
      <c r="K1285" s="32">
        <f t="shared" si="213"/>
        <v>54.690466267821456</v>
      </c>
      <c r="L1285" s="8">
        <v>0</v>
      </c>
      <c r="M1285" s="9">
        <v>1</v>
      </c>
      <c r="N1285" s="8">
        <v>0</v>
      </c>
      <c r="O1285" s="9">
        <v>0</v>
      </c>
      <c r="P1285" s="9">
        <v>1</v>
      </c>
      <c r="Q1285" s="9">
        <v>0</v>
      </c>
      <c r="R1285" s="9">
        <v>0</v>
      </c>
      <c r="S1285" s="8">
        <v>3010</v>
      </c>
      <c r="T1285" s="9">
        <v>20</v>
      </c>
      <c r="U1285" s="9">
        <f t="shared" si="214"/>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16</v>
      </c>
      <c r="CZ1285" s="33" t="s">
        <v>85</v>
      </c>
    </row>
    <row r="1286" spans="1:104" x14ac:dyDescent="0.25">
      <c r="A1286">
        <v>1285</v>
      </c>
      <c r="B1286">
        <v>82</v>
      </c>
      <c r="C1286" s="24" t="s">
        <v>4143</v>
      </c>
      <c r="D1286" s="12">
        <v>9.6999999999999993</v>
      </c>
      <c r="E1286" s="13">
        <v>4.8</v>
      </c>
      <c r="F1286" s="7">
        <f t="shared" si="208"/>
        <v>2.0208333333333335</v>
      </c>
      <c r="G1286" s="7">
        <f t="shared" si="211"/>
        <v>4.8999999999999995</v>
      </c>
      <c r="H1286" s="15">
        <f t="shared" si="212"/>
        <v>14.5</v>
      </c>
      <c r="I1286" s="11">
        <f>IFERROR(F1286/SQRT(F1286^2+U1286), "X")</f>
        <v>3.6937803029162775E-2</v>
      </c>
      <c r="J1286" s="32">
        <f>IFERROR(SQRT((1-I1286^2)/U1286), "X")</f>
        <v>1.8278500468039312E-2</v>
      </c>
      <c r="K1286" s="32">
        <f t="shared" si="213"/>
        <v>54.709083042590933</v>
      </c>
      <c r="L1286" s="8">
        <v>0</v>
      </c>
      <c r="M1286" s="9">
        <v>1</v>
      </c>
      <c r="N1286" s="8">
        <v>0</v>
      </c>
      <c r="O1286" s="9">
        <v>0</v>
      </c>
      <c r="P1286" s="9">
        <v>1</v>
      </c>
      <c r="Q1286" s="9">
        <v>0</v>
      </c>
      <c r="R1286" s="9">
        <v>0</v>
      </c>
      <c r="S1286" s="8">
        <v>3010</v>
      </c>
      <c r="T1286" s="9">
        <v>20</v>
      </c>
      <c r="U1286" s="9">
        <f t="shared" si="214"/>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16</v>
      </c>
      <c r="CZ1286" s="33" t="s">
        <v>85</v>
      </c>
    </row>
    <row r="1287" spans="1:104" x14ac:dyDescent="0.25">
      <c r="A1287">
        <v>1286</v>
      </c>
      <c r="B1287">
        <v>83</v>
      </c>
      <c r="C1287" s="24" t="s">
        <v>4148</v>
      </c>
      <c r="D1287" s="12">
        <v>6.7</v>
      </c>
      <c r="E1287" s="13">
        <v>3.78</v>
      </c>
      <c r="F1287" s="7">
        <f t="shared" si="208"/>
        <v>1.7724867724867726</v>
      </c>
      <c r="G1287" s="7">
        <f t="shared" si="211"/>
        <v>2.9200000000000004</v>
      </c>
      <c r="H1287" s="15">
        <f t="shared" si="212"/>
        <v>10.48</v>
      </c>
      <c r="I1287" s="11">
        <f>IFERROR(F1287/SQRT(F1287^2+U1287), "X")</f>
        <v>4.2551564072008149E-2</v>
      </c>
      <c r="J1287" s="32">
        <f>IFERROR(SQRT((1-I1287^2)/U1287), "X")</f>
        <v>2.4006703312267286E-2</v>
      </c>
      <c r="K1287" s="32">
        <f t="shared" si="213"/>
        <v>41.655032221313192</v>
      </c>
      <c r="L1287" s="8">
        <v>1</v>
      </c>
      <c r="M1287" s="9">
        <v>0</v>
      </c>
      <c r="N1287" s="8">
        <v>0</v>
      </c>
      <c r="O1287" s="9">
        <v>0</v>
      </c>
      <c r="P1287" s="9">
        <v>0</v>
      </c>
      <c r="Q1287" s="9">
        <v>1</v>
      </c>
      <c r="R1287" s="9">
        <v>0</v>
      </c>
      <c r="S1287" s="8">
        <v>1747</v>
      </c>
      <c r="T1287" s="9">
        <v>14</v>
      </c>
      <c r="U1287" s="9">
        <f t="shared" si="214"/>
        <v>1732</v>
      </c>
      <c r="V1287" s="9">
        <f>COUNTIF(B:B,B1287)</f>
        <v>17</v>
      </c>
      <c r="W1287" s="7">
        <f>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15">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32</v>
      </c>
      <c r="CZ1287" s="33" t="s">
        <v>85</v>
      </c>
    </row>
    <row r="1288" spans="1:104" x14ac:dyDescent="0.25">
      <c r="A1288">
        <v>1287</v>
      </c>
      <c r="B1288">
        <v>83</v>
      </c>
      <c r="C1288" s="24" t="s">
        <v>4148</v>
      </c>
      <c r="D1288" s="12">
        <v>14.33</v>
      </c>
      <c r="E1288" s="13">
        <v>3.46</v>
      </c>
      <c r="F1288" s="7">
        <f t="shared" si="208"/>
        <v>4.1416184971098264</v>
      </c>
      <c r="G1288" s="7">
        <f t="shared" si="211"/>
        <v>10.870000000000001</v>
      </c>
      <c r="H1288" s="15">
        <f t="shared" si="212"/>
        <v>17.79</v>
      </c>
      <c r="I1288" s="11">
        <f>IFERROR(F1288/SQRT(F1288^2+U1288), "X")</f>
        <v>9.9027585803224447E-2</v>
      </c>
      <c r="J1288" s="32">
        <f>IFERROR(SQRT((1-I1288^2)/U1288), "X")</f>
        <v>2.3910359168119791E-2</v>
      </c>
      <c r="K1288" s="32">
        <f t="shared" si="213"/>
        <v>41.822876560270245</v>
      </c>
      <c r="L1288" s="8">
        <v>1</v>
      </c>
      <c r="M1288" s="9">
        <v>0</v>
      </c>
      <c r="N1288" s="8">
        <v>0</v>
      </c>
      <c r="O1288" s="9">
        <v>0</v>
      </c>
      <c r="P1288" s="9">
        <v>0</v>
      </c>
      <c r="Q1288" s="9">
        <v>1</v>
      </c>
      <c r="R1288" s="9">
        <v>0</v>
      </c>
      <c r="S1288" s="8">
        <v>1747</v>
      </c>
      <c r="T1288" s="9">
        <v>14</v>
      </c>
      <c r="U1288" s="9">
        <f t="shared" si="214"/>
        <v>1732</v>
      </c>
      <c r="V1288" s="9">
        <f>COUNTIF(B:B,B1288)</f>
        <v>17</v>
      </c>
      <c r="W1288" s="7">
        <f>BL1288-X1288-6</f>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15"/>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32</v>
      </c>
      <c r="CZ1288" s="33" t="s">
        <v>85</v>
      </c>
    </row>
    <row r="1289" spans="1:104" x14ac:dyDescent="0.25">
      <c r="A1289">
        <v>1288</v>
      </c>
      <c r="B1289">
        <v>83</v>
      </c>
      <c r="C1289" s="24" t="s">
        <v>4148</v>
      </c>
      <c r="D1289" s="12">
        <v>-0.66</v>
      </c>
      <c r="E1289" s="13">
        <v>7.07</v>
      </c>
      <c r="F1289" s="7">
        <f t="shared" si="208"/>
        <v>-9.3352192362093356E-2</v>
      </c>
      <c r="G1289" s="7">
        <f t="shared" si="211"/>
        <v>-7.73</v>
      </c>
      <c r="H1289" s="15">
        <f t="shared" si="212"/>
        <v>6.41</v>
      </c>
      <c r="I1289" s="11">
        <f>IFERROR(F1289/SQRT(F1289^2+U1289), "X")</f>
        <v>-2.243104389961793E-3</v>
      </c>
      <c r="J1289" s="32">
        <f>IFERROR(SQRT((1-I1289^2)/U1289), "X")</f>
        <v>2.4028406116711934E-2</v>
      </c>
      <c r="K1289" s="32">
        <f t="shared" si="213"/>
        <v>41.617408792857574</v>
      </c>
      <c r="L1289" s="8">
        <v>1</v>
      </c>
      <c r="M1289" s="9">
        <v>0</v>
      </c>
      <c r="N1289" s="8">
        <v>0</v>
      </c>
      <c r="O1289" s="9">
        <v>0</v>
      </c>
      <c r="P1289" s="9">
        <v>0</v>
      </c>
      <c r="Q1289" s="9">
        <v>1</v>
      </c>
      <c r="R1289" s="9">
        <v>0</v>
      </c>
      <c r="S1289" s="8">
        <v>1747</v>
      </c>
      <c r="T1289" s="9">
        <v>14</v>
      </c>
      <c r="U1289" s="9">
        <f t="shared" si="214"/>
        <v>1732</v>
      </c>
      <c r="V1289" s="9">
        <f>COUNTIF(B:B,B1289)</f>
        <v>17</v>
      </c>
      <c r="W1289" s="7">
        <f>BL1289-X1289-6</f>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15"/>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32</v>
      </c>
      <c r="CZ1289" s="33" t="s">
        <v>85</v>
      </c>
    </row>
    <row r="1290" spans="1:104" x14ac:dyDescent="0.25">
      <c r="A1290">
        <v>1289</v>
      </c>
      <c r="B1290">
        <v>83</v>
      </c>
      <c r="C1290" s="24" t="s">
        <v>4148</v>
      </c>
      <c r="D1290" s="12">
        <v>6.62</v>
      </c>
      <c r="E1290" s="13">
        <v>3.73</v>
      </c>
      <c r="F1290" s="7">
        <f t="shared" si="208"/>
        <v>1.7747989276139411</v>
      </c>
      <c r="G1290" s="7">
        <f t="shared" si="211"/>
        <v>2.89</v>
      </c>
      <c r="H1290" s="15">
        <f t="shared" si="212"/>
        <v>10.35</v>
      </c>
      <c r="I1290" s="11">
        <f>IFERROR(F1290/SQRT(F1290^2+U1290), "X")</f>
        <v>4.2606970594421409E-2</v>
      </c>
      <c r="J1290" s="32">
        <f>IFERROR(SQRT((1-I1290^2)/U1290), "X")</f>
        <v>2.4006646573593932E-2</v>
      </c>
      <c r="K1290" s="32">
        <f t="shared" si="213"/>
        <v>41.655130671184544</v>
      </c>
      <c r="L1290" s="8">
        <v>1</v>
      </c>
      <c r="M1290" s="9">
        <v>0</v>
      </c>
      <c r="N1290" s="8">
        <v>0</v>
      </c>
      <c r="O1290" s="9">
        <v>0</v>
      </c>
      <c r="P1290" s="9">
        <v>0</v>
      </c>
      <c r="Q1290" s="9">
        <v>1</v>
      </c>
      <c r="R1290" s="9">
        <v>0</v>
      </c>
      <c r="S1290" s="8">
        <v>1747</v>
      </c>
      <c r="T1290" s="9">
        <v>14</v>
      </c>
      <c r="U1290" s="9">
        <f t="shared" si="214"/>
        <v>1732</v>
      </c>
      <c r="V1290" s="9">
        <f>COUNTIF(B:B,B1290)</f>
        <v>17</v>
      </c>
      <c r="W1290" s="7">
        <f>BL1290-X1290-6</f>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15"/>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32</v>
      </c>
      <c r="CZ1290" s="33" t="s">
        <v>85</v>
      </c>
    </row>
    <row r="1291" spans="1:104" x14ac:dyDescent="0.25">
      <c r="A1291">
        <v>1290</v>
      </c>
      <c r="B1291">
        <v>83</v>
      </c>
      <c r="C1291" s="24" t="s">
        <v>4148</v>
      </c>
      <c r="D1291" s="12">
        <v>6.37</v>
      </c>
      <c r="E1291" s="13">
        <v>3.79</v>
      </c>
      <c r="F1291" s="7">
        <f t="shared" si="208"/>
        <v>1.6807387862796834</v>
      </c>
      <c r="G1291" s="7">
        <f t="shared" si="211"/>
        <v>2.58</v>
      </c>
      <c r="H1291" s="15">
        <f t="shared" si="212"/>
        <v>10.16</v>
      </c>
      <c r="I1291" s="11">
        <f>IFERROR(F1291/SQRT(F1291^2+U1291), "X")</f>
        <v>4.0352681634898191E-2</v>
      </c>
      <c r="J1291" s="32">
        <f>IFERROR(SQRT((1-I1291^2)/U1291), "X")</f>
        <v>2.4008895352631732E-2</v>
      </c>
      <c r="K1291" s="32">
        <f t="shared" si="213"/>
        <v>41.651229067912325</v>
      </c>
      <c r="L1291" s="8">
        <v>1</v>
      </c>
      <c r="M1291" s="9">
        <v>0</v>
      </c>
      <c r="N1291" s="8">
        <v>0</v>
      </c>
      <c r="O1291" s="9">
        <v>0</v>
      </c>
      <c r="P1291" s="9">
        <v>0</v>
      </c>
      <c r="Q1291" s="9">
        <v>1</v>
      </c>
      <c r="R1291" s="9">
        <v>0</v>
      </c>
      <c r="S1291" s="8">
        <v>1747</v>
      </c>
      <c r="T1291" s="9">
        <v>14</v>
      </c>
      <c r="U1291" s="9">
        <f t="shared" si="214"/>
        <v>1732</v>
      </c>
      <c r="V1291" s="9">
        <f>COUNTIF(B:B,B1291)</f>
        <v>17</v>
      </c>
      <c r="W1291" s="7">
        <f>BL1291-X1291-6</f>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15"/>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32</v>
      </c>
      <c r="CZ1291" s="33" t="s">
        <v>85</v>
      </c>
    </row>
    <row r="1292" spans="1:104" x14ac:dyDescent="0.25">
      <c r="A1292">
        <v>1291</v>
      </c>
      <c r="B1292">
        <v>83</v>
      </c>
      <c r="C1292" s="24" t="s">
        <v>4148</v>
      </c>
      <c r="D1292" s="12">
        <v>3.63</v>
      </c>
      <c r="E1292" s="13">
        <v>5.69</v>
      </c>
      <c r="F1292" s="7">
        <f t="shared" si="208"/>
        <v>0.63796133567662561</v>
      </c>
      <c r="G1292" s="7">
        <f t="shared" si="211"/>
        <v>-2.0600000000000005</v>
      </c>
      <c r="H1292" s="15">
        <f t="shared" si="212"/>
        <v>9.32</v>
      </c>
      <c r="I1292" s="11">
        <f>IFERROR(F1292/SQRT(F1292^2+U1292), "X")</f>
        <v>1.5327431869731086E-2</v>
      </c>
      <c r="J1292" s="32">
        <f>IFERROR(SQRT((1-I1292^2)/U1292), "X")</f>
        <v>2.4025643894977928E-2</v>
      </c>
      <c r="K1292" s="32">
        <f t="shared" si="213"/>
        <v>41.622193535009885</v>
      </c>
      <c r="L1292" s="8">
        <v>1</v>
      </c>
      <c r="M1292" s="9">
        <v>0</v>
      </c>
      <c r="N1292" s="8">
        <v>0</v>
      </c>
      <c r="O1292" s="9">
        <v>0</v>
      </c>
      <c r="P1292" s="9">
        <v>0</v>
      </c>
      <c r="Q1292" s="9">
        <v>1</v>
      </c>
      <c r="R1292" s="9">
        <v>0</v>
      </c>
      <c r="S1292" s="8">
        <v>1747</v>
      </c>
      <c r="T1292" s="9">
        <v>14</v>
      </c>
      <c r="U1292" s="9">
        <f t="shared" si="214"/>
        <v>1732</v>
      </c>
      <c r="V1292" s="9">
        <f>COUNTIF(B:B,B1292)</f>
        <v>17</v>
      </c>
      <c r="W1292" s="7">
        <f>BL1292-X1292-6</f>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15"/>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32</v>
      </c>
      <c r="CZ1292" s="33" t="s">
        <v>85</v>
      </c>
    </row>
    <row r="1293" spans="1:104" x14ac:dyDescent="0.25">
      <c r="A1293">
        <v>1292</v>
      </c>
      <c r="B1293">
        <v>83</v>
      </c>
      <c r="C1293" s="24" t="s">
        <v>4148</v>
      </c>
      <c r="D1293" s="12">
        <v>8.02</v>
      </c>
      <c r="E1293" s="13">
        <v>4.24</v>
      </c>
      <c r="F1293" s="7">
        <f t="shared" si="208"/>
        <v>1.891509433962264</v>
      </c>
      <c r="G1293" s="7">
        <f t="shared" si="211"/>
        <v>3.7799999999999994</v>
      </c>
      <c r="H1293" s="15">
        <f t="shared" si="212"/>
        <v>12.26</v>
      </c>
      <c r="I1293" s="11">
        <f>IFERROR(F1293/SQRT(F1293^2+U1293), "X")</f>
        <v>4.5403200487920133E-2</v>
      </c>
      <c r="J1293" s="32">
        <f>IFERROR(SQRT((1-I1293^2)/U1293), "X")</f>
        <v>2.4003687040995186E-2</v>
      </c>
      <c r="K1293" s="32">
        <f t="shared" si="213"/>
        <v>41.660266537058646</v>
      </c>
      <c r="L1293" s="8">
        <v>1</v>
      </c>
      <c r="M1293" s="9">
        <v>0</v>
      </c>
      <c r="N1293" s="8">
        <v>0</v>
      </c>
      <c r="O1293" s="9">
        <v>0</v>
      </c>
      <c r="P1293" s="9">
        <v>0</v>
      </c>
      <c r="Q1293" s="9">
        <v>1</v>
      </c>
      <c r="R1293" s="9">
        <v>0</v>
      </c>
      <c r="S1293" s="8">
        <v>1747</v>
      </c>
      <c r="T1293" s="9">
        <v>14</v>
      </c>
      <c r="U1293" s="9">
        <f t="shared" si="214"/>
        <v>1732</v>
      </c>
      <c r="V1293" s="9">
        <f>COUNTIF(B:B,B1293)</f>
        <v>17</v>
      </c>
      <c r="W1293" s="7">
        <f>BL1293-X1293-6</f>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15"/>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32</v>
      </c>
      <c r="CZ1293" s="33" t="s">
        <v>85</v>
      </c>
    </row>
    <row r="1294" spans="1:104" x14ac:dyDescent="0.25">
      <c r="A1294">
        <v>1293</v>
      </c>
      <c r="B1294">
        <v>83</v>
      </c>
      <c r="C1294" s="24" t="s">
        <v>4148</v>
      </c>
      <c r="D1294" s="12">
        <v>8.65</v>
      </c>
      <c r="E1294" s="13">
        <v>4.55</v>
      </c>
      <c r="F1294" s="7">
        <f t="shared" si="208"/>
        <v>1.9010989010989012</v>
      </c>
      <c r="G1294" s="7">
        <f t="shared" si="211"/>
        <v>4.1000000000000005</v>
      </c>
      <c r="H1294" s="15">
        <f t="shared" si="212"/>
        <v>13.2</v>
      </c>
      <c r="I1294" s="11">
        <f>IFERROR(F1294/SQRT(F1294^2+U1294), "X")</f>
        <v>4.5632904938911999E-2</v>
      </c>
      <c r="J1294" s="32">
        <f>IFERROR(SQRT((1-I1294^2)/U1294), "X")</f>
        <v>2.4003435545901685E-2</v>
      </c>
      <c r="K1294" s="32">
        <f t="shared" si="213"/>
        <v>41.660703030935032</v>
      </c>
      <c r="L1294" s="8">
        <v>1</v>
      </c>
      <c r="M1294" s="9">
        <v>0</v>
      </c>
      <c r="N1294" s="8">
        <v>0</v>
      </c>
      <c r="O1294" s="9">
        <v>0</v>
      </c>
      <c r="P1294" s="9">
        <v>0</v>
      </c>
      <c r="Q1294" s="9">
        <v>1</v>
      </c>
      <c r="R1294" s="9">
        <v>0</v>
      </c>
      <c r="S1294" s="8">
        <v>1747</v>
      </c>
      <c r="T1294" s="9">
        <v>14</v>
      </c>
      <c r="U1294" s="9">
        <f t="shared" si="214"/>
        <v>1732</v>
      </c>
      <c r="V1294" s="9">
        <f>COUNTIF(B:B,B1294)</f>
        <v>17</v>
      </c>
      <c r="W1294" s="7">
        <f>BL1294-X1294-6</f>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15"/>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32</v>
      </c>
      <c r="CZ1294" s="33" t="s">
        <v>85</v>
      </c>
    </row>
    <row r="1295" spans="1:104" x14ac:dyDescent="0.25">
      <c r="A1295">
        <v>1294</v>
      </c>
      <c r="B1295">
        <v>83</v>
      </c>
      <c r="C1295" s="24" t="s">
        <v>4148</v>
      </c>
      <c r="D1295" s="12">
        <v>1.48</v>
      </c>
      <c r="E1295" s="13">
        <v>5.89</v>
      </c>
      <c r="F1295" s="7">
        <f t="shared" si="208"/>
        <v>0.25127334465195245</v>
      </c>
      <c r="G1295" s="7">
        <f t="shared" si="211"/>
        <v>-4.41</v>
      </c>
      <c r="H1295" s="15">
        <f t="shared" si="212"/>
        <v>7.3699999999999992</v>
      </c>
      <c r="I1295" s="11">
        <f>IFERROR(F1295/SQRT(F1295^2+U1295), "X")</f>
        <v>6.0376031147205229E-3</v>
      </c>
      <c r="J1295" s="32">
        <f>IFERROR(SQRT((1-I1295^2)/U1295), "X")</f>
        <v>2.4028028611962085E-2</v>
      </c>
      <c r="K1295" s="32">
        <f t="shared" si="213"/>
        <v>41.618062644646642</v>
      </c>
      <c r="L1295" s="8">
        <v>1</v>
      </c>
      <c r="M1295" s="9">
        <v>0</v>
      </c>
      <c r="N1295" s="8">
        <v>0</v>
      </c>
      <c r="O1295" s="9">
        <v>0</v>
      </c>
      <c r="P1295" s="9">
        <v>0</v>
      </c>
      <c r="Q1295" s="9">
        <v>1</v>
      </c>
      <c r="R1295" s="9">
        <v>0</v>
      </c>
      <c r="S1295" s="8">
        <v>1747</v>
      </c>
      <c r="T1295" s="9">
        <v>14</v>
      </c>
      <c r="U1295" s="9">
        <f t="shared" si="214"/>
        <v>1732</v>
      </c>
      <c r="V1295" s="9">
        <f>COUNTIF(B:B,B1295)</f>
        <v>17</v>
      </c>
      <c r="W1295" s="7">
        <f>BL1295-X1295-6</f>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15"/>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32</v>
      </c>
      <c r="CZ1295" s="33" t="s">
        <v>85</v>
      </c>
    </row>
    <row r="1296" spans="1:104" x14ac:dyDescent="0.25">
      <c r="A1296">
        <v>1295</v>
      </c>
      <c r="B1296">
        <v>83</v>
      </c>
      <c r="C1296" s="24" t="s">
        <v>4148</v>
      </c>
      <c r="D1296" s="12">
        <v>9.51</v>
      </c>
      <c r="E1296" s="13">
        <v>3.86</v>
      </c>
      <c r="F1296" s="7">
        <f t="shared" si="208"/>
        <v>2.4637305699481864</v>
      </c>
      <c r="G1296" s="7">
        <f t="shared" si="211"/>
        <v>5.65</v>
      </c>
      <c r="H1296" s="15">
        <f t="shared" si="212"/>
        <v>13.37</v>
      </c>
      <c r="I1296" s="11">
        <f>IFERROR(F1296/SQRT(F1296^2+U1296), "X")</f>
        <v>5.9096203902385971E-2</v>
      </c>
      <c r="J1296" s="32">
        <f>IFERROR(SQRT((1-I1296^2)/U1296), "X")</f>
        <v>2.3986471825784422E-2</v>
      </c>
      <c r="K1296" s="32">
        <f t="shared" si="213"/>
        <v>41.690166326380819</v>
      </c>
      <c r="L1296" s="8">
        <v>1</v>
      </c>
      <c r="M1296" s="9">
        <v>0</v>
      </c>
      <c r="N1296" s="8">
        <v>0</v>
      </c>
      <c r="O1296" s="9">
        <v>0</v>
      </c>
      <c r="P1296" s="9">
        <v>0</v>
      </c>
      <c r="Q1296" s="9">
        <v>1</v>
      </c>
      <c r="R1296" s="9">
        <v>0</v>
      </c>
      <c r="S1296" s="8">
        <v>1747</v>
      </c>
      <c r="T1296" s="9">
        <v>14</v>
      </c>
      <c r="U1296" s="9">
        <f t="shared" si="214"/>
        <v>1732</v>
      </c>
      <c r="V1296" s="9">
        <f>COUNTIF(B:B,B1296)</f>
        <v>17</v>
      </c>
      <c r="W1296" s="7">
        <f>BL1296-X1296-6</f>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15"/>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32</v>
      </c>
      <c r="CZ1296" s="33" t="s">
        <v>85</v>
      </c>
    </row>
    <row r="1297" spans="1:104" x14ac:dyDescent="0.25">
      <c r="A1297">
        <v>1296</v>
      </c>
      <c r="B1297">
        <v>83</v>
      </c>
      <c r="C1297" s="24" t="s">
        <v>4148</v>
      </c>
      <c r="D1297" s="12">
        <v>8.36</v>
      </c>
      <c r="E1297" s="13">
        <v>0.68</v>
      </c>
      <c r="F1297" s="7">
        <f t="shared" si="208"/>
        <v>12.294117647058822</v>
      </c>
      <c r="G1297" s="7">
        <f t="shared" si="211"/>
        <v>7.68</v>
      </c>
      <c r="H1297" s="15">
        <f t="shared" si="212"/>
        <v>9.0399999999999991</v>
      </c>
      <c r="I1297" s="11">
        <f>IFERROR(F1297/SQRT(F1297^2+U1297), "X")</f>
        <v>0.28330578718084959</v>
      </c>
      <c r="J1297" s="32">
        <f>IFERROR(SQRT((1-I1297^2)/U1297), "X")</f>
        <v>2.3044011397485381E-2</v>
      </c>
      <c r="K1297" s="32">
        <f t="shared" si="213"/>
        <v>43.395222418138644</v>
      </c>
      <c r="L1297" s="8">
        <v>1</v>
      </c>
      <c r="M1297" s="9">
        <v>0</v>
      </c>
      <c r="N1297" s="8">
        <v>0</v>
      </c>
      <c r="O1297" s="9">
        <v>0</v>
      </c>
      <c r="P1297" s="9">
        <v>0</v>
      </c>
      <c r="Q1297" s="9">
        <v>1</v>
      </c>
      <c r="R1297" s="9">
        <v>0</v>
      </c>
      <c r="S1297" s="8">
        <v>1747</v>
      </c>
      <c r="T1297" s="9">
        <v>14</v>
      </c>
      <c r="U1297" s="9">
        <f t="shared" si="214"/>
        <v>1732</v>
      </c>
      <c r="V1297" s="9">
        <f>COUNTIF(B:B,B1297)</f>
        <v>17</v>
      </c>
      <c r="W1297" s="7">
        <f>BL1297-X1297-6</f>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15"/>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32</v>
      </c>
      <c r="CZ1297" s="33" t="s">
        <v>85</v>
      </c>
    </row>
    <row r="1298" spans="1:104" x14ac:dyDescent="0.25">
      <c r="A1298">
        <v>1297</v>
      </c>
      <c r="B1298">
        <v>83</v>
      </c>
      <c r="C1298" s="24" t="s">
        <v>4148</v>
      </c>
      <c r="D1298" s="12">
        <v>5.76</v>
      </c>
      <c r="E1298" s="13">
        <v>7.27</v>
      </c>
      <c r="F1298" s="7">
        <f t="shared" si="208"/>
        <v>0.79229711141678127</v>
      </c>
      <c r="G1298" s="7">
        <f t="shared" si="211"/>
        <v>-1.5099999999999998</v>
      </c>
      <c r="H1298" s="15">
        <f t="shared" si="212"/>
        <v>13.03</v>
      </c>
      <c r="I1298" s="11">
        <f>IFERROR(F1298/SQRT(F1298^2+U1298), "X")</f>
        <v>1.9034235643259328E-2</v>
      </c>
      <c r="J1298" s="32">
        <f>IFERROR(SQRT((1-I1298^2)/U1298), "X")</f>
        <v>2.4024113390016547E-2</v>
      </c>
      <c r="K1298" s="32">
        <f t="shared" si="213"/>
        <v>41.62484516142684</v>
      </c>
      <c r="L1298" s="8">
        <v>1</v>
      </c>
      <c r="M1298" s="9">
        <v>0</v>
      </c>
      <c r="N1298" s="8">
        <v>0</v>
      </c>
      <c r="O1298" s="9">
        <v>0</v>
      </c>
      <c r="P1298" s="9">
        <v>0</v>
      </c>
      <c r="Q1298" s="9">
        <v>1</v>
      </c>
      <c r="R1298" s="9">
        <v>0</v>
      </c>
      <c r="S1298" s="8">
        <v>1747</v>
      </c>
      <c r="T1298" s="9">
        <v>14</v>
      </c>
      <c r="U1298" s="9">
        <f t="shared" si="214"/>
        <v>1732</v>
      </c>
      <c r="V1298" s="9">
        <f>COUNTIF(B:B,B1298)</f>
        <v>17</v>
      </c>
      <c r="W1298" s="7">
        <f>BL1298-X1298-6</f>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15"/>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32</v>
      </c>
      <c r="CZ1298" s="33" t="s">
        <v>85</v>
      </c>
    </row>
    <row r="1299" spans="1:104" x14ac:dyDescent="0.25">
      <c r="A1299">
        <v>1298</v>
      </c>
      <c r="B1299">
        <v>83</v>
      </c>
      <c r="C1299" s="24" t="s">
        <v>4148</v>
      </c>
      <c r="D1299" s="12">
        <v>17.36</v>
      </c>
      <c r="E1299" s="13">
        <v>7.88</v>
      </c>
      <c r="F1299" s="7">
        <f t="shared" si="208"/>
        <v>2.203045685279188</v>
      </c>
      <c r="G1299" s="7">
        <f t="shared" si="211"/>
        <v>9.48</v>
      </c>
      <c r="H1299" s="15">
        <f t="shared" si="212"/>
        <v>25.24</v>
      </c>
      <c r="I1299" s="11">
        <f>IFERROR(F1299/SQRT(F1299^2+U1299), "X")</f>
        <v>5.2861796745111309E-2</v>
      </c>
      <c r="J1299" s="32">
        <f>IFERROR(SQRT((1-I1299^2)/U1299), "X")</f>
        <v>2.3994870872780939E-2</v>
      </c>
      <c r="K1299" s="32">
        <f t="shared" si="213"/>
        <v>41.675573304892005</v>
      </c>
      <c r="L1299" s="8">
        <v>1</v>
      </c>
      <c r="M1299" s="9">
        <v>0</v>
      </c>
      <c r="N1299" s="8">
        <v>0</v>
      </c>
      <c r="O1299" s="9">
        <v>0</v>
      </c>
      <c r="P1299" s="9">
        <v>0</v>
      </c>
      <c r="Q1299" s="9">
        <v>1</v>
      </c>
      <c r="R1299" s="9">
        <v>0</v>
      </c>
      <c r="S1299" s="8">
        <v>1747</v>
      </c>
      <c r="T1299" s="9">
        <v>14</v>
      </c>
      <c r="U1299" s="9">
        <f t="shared" si="214"/>
        <v>1732</v>
      </c>
      <c r="V1299" s="9">
        <f>COUNTIF(B:B,B1299)</f>
        <v>17</v>
      </c>
      <c r="W1299" s="7">
        <f>BL1299-X1299-6</f>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15"/>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32</v>
      </c>
      <c r="CZ1299" s="33" t="s">
        <v>85</v>
      </c>
    </row>
    <row r="1300" spans="1:104" x14ac:dyDescent="0.25">
      <c r="A1300">
        <v>1299</v>
      </c>
      <c r="B1300">
        <v>83</v>
      </c>
      <c r="C1300" s="24" t="s">
        <v>4148</v>
      </c>
      <c r="D1300" s="12">
        <v>15.82</v>
      </c>
      <c r="E1300" s="13">
        <v>18.97</v>
      </c>
      <c r="F1300" s="7">
        <f t="shared" si="208"/>
        <v>0.83394833948339486</v>
      </c>
      <c r="G1300" s="7">
        <f t="shared" si="211"/>
        <v>-3.1499999999999986</v>
      </c>
      <c r="H1300" s="15">
        <f t="shared" si="212"/>
        <v>34.79</v>
      </c>
      <c r="I1300" s="11">
        <f>IFERROR(F1300/SQRT(F1300^2+U1300), "X")</f>
        <v>2.0034477860374732E-2</v>
      </c>
      <c r="J1300" s="32">
        <f>IFERROR(SQRT((1-I1300^2)/U1300), "X")</f>
        <v>2.4023643806024567E-2</v>
      </c>
      <c r="K1300" s="32">
        <f t="shared" si="213"/>
        <v>41.62565879157863</v>
      </c>
      <c r="L1300" s="8">
        <v>1</v>
      </c>
      <c r="M1300" s="9">
        <v>0</v>
      </c>
      <c r="N1300" s="8">
        <v>0</v>
      </c>
      <c r="O1300" s="9">
        <v>0</v>
      </c>
      <c r="P1300" s="9">
        <v>0</v>
      </c>
      <c r="Q1300" s="9">
        <v>1</v>
      </c>
      <c r="R1300" s="9">
        <v>0</v>
      </c>
      <c r="S1300" s="8">
        <v>1747</v>
      </c>
      <c r="T1300" s="9">
        <v>14</v>
      </c>
      <c r="U1300" s="9">
        <f t="shared" si="214"/>
        <v>1732</v>
      </c>
      <c r="V1300" s="9">
        <f>COUNTIF(B:B,B1300)</f>
        <v>17</v>
      </c>
      <c r="W1300" s="7">
        <f>BL1300-X1300-6</f>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15"/>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32</v>
      </c>
      <c r="CZ1300" s="33" t="s">
        <v>85</v>
      </c>
    </row>
    <row r="1301" spans="1:104" x14ac:dyDescent="0.25">
      <c r="A1301">
        <v>1300</v>
      </c>
      <c r="B1301">
        <v>83</v>
      </c>
      <c r="C1301" s="24" t="s">
        <v>4148</v>
      </c>
      <c r="D1301" s="12">
        <v>12.11</v>
      </c>
      <c r="E1301" s="13">
        <v>9.09</v>
      </c>
      <c r="F1301" s="7">
        <f t="shared" si="208"/>
        <v>1.3322332233223322</v>
      </c>
      <c r="G1301" s="7">
        <f t="shared" si="211"/>
        <v>3.0199999999999996</v>
      </c>
      <c r="H1301" s="15">
        <f t="shared" si="212"/>
        <v>21.2</v>
      </c>
      <c r="I1301" s="11">
        <f>IFERROR(F1301/SQRT(F1301^2+U1301), "X")</f>
        <v>3.1995132357010618E-2</v>
      </c>
      <c r="J1301" s="32">
        <f>IFERROR(SQRT((1-I1301^2)/U1301), "X")</f>
        <v>2.4016164585072382E-2</v>
      </c>
      <c r="K1301" s="32">
        <f t="shared" si="213"/>
        <v>41.638622039655964</v>
      </c>
      <c r="L1301" s="8">
        <v>1</v>
      </c>
      <c r="M1301" s="9">
        <v>0</v>
      </c>
      <c r="N1301" s="8">
        <v>0</v>
      </c>
      <c r="O1301" s="9">
        <v>0</v>
      </c>
      <c r="P1301" s="9">
        <v>0</v>
      </c>
      <c r="Q1301" s="9">
        <v>1</v>
      </c>
      <c r="R1301" s="9">
        <v>0</v>
      </c>
      <c r="S1301" s="8">
        <v>1747</v>
      </c>
      <c r="T1301" s="9">
        <v>14</v>
      </c>
      <c r="U1301" s="9">
        <f t="shared" si="214"/>
        <v>1732</v>
      </c>
      <c r="V1301" s="9">
        <f>COUNTIF(B:B,B1301)</f>
        <v>17</v>
      </c>
      <c r="W1301" s="7">
        <f>BL1301-X1301-6</f>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15"/>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32</v>
      </c>
      <c r="CZ1301" s="33" t="s">
        <v>85</v>
      </c>
    </row>
    <row r="1302" spans="1:104" x14ac:dyDescent="0.25">
      <c r="A1302">
        <v>1301</v>
      </c>
      <c r="B1302">
        <v>83</v>
      </c>
      <c r="C1302" s="24" t="s">
        <v>4148</v>
      </c>
      <c r="D1302" s="12">
        <v>12.53</v>
      </c>
      <c r="E1302" s="13">
        <v>4.33</v>
      </c>
      <c r="F1302" s="7">
        <f t="shared" si="208"/>
        <v>2.8937644341801385</v>
      </c>
      <c r="G1302" s="7">
        <f t="shared" si="211"/>
        <v>8.1999999999999993</v>
      </c>
      <c r="H1302" s="15">
        <f t="shared" si="212"/>
        <v>16.86</v>
      </c>
      <c r="I1302" s="11">
        <f>IFERROR(F1302/SQRT(F1302^2+U1302), "X")</f>
        <v>6.9365240636201433E-2</v>
      </c>
      <c r="J1302" s="32">
        <f>IFERROR(SQRT((1-I1302^2)/U1302), "X")</f>
        <v>2.3970589940522917E-2</v>
      </c>
      <c r="K1302" s="32">
        <f t="shared" si="213"/>
        <v>41.717788443307086</v>
      </c>
      <c r="L1302" s="8">
        <v>1</v>
      </c>
      <c r="M1302" s="9">
        <v>0</v>
      </c>
      <c r="N1302" s="8">
        <v>0</v>
      </c>
      <c r="O1302" s="9">
        <v>0</v>
      </c>
      <c r="P1302" s="9">
        <v>0</v>
      </c>
      <c r="Q1302" s="9">
        <v>1</v>
      </c>
      <c r="R1302" s="9">
        <v>0</v>
      </c>
      <c r="S1302" s="8">
        <v>1747</v>
      </c>
      <c r="T1302" s="9">
        <v>14</v>
      </c>
      <c r="U1302" s="9">
        <f t="shared" si="214"/>
        <v>1732</v>
      </c>
      <c r="V1302" s="9">
        <f>COUNTIF(B:B,B1302)</f>
        <v>17</v>
      </c>
      <c r="W1302" s="7">
        <f>BL1302-X1302-6</f>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15"/>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32</v>
      </c>
      <c r="CZ1302" s="33" t="s">
        <v>85</v>
      </c>
    </row>
    <row r="1303" spans="1:104" x14ac:dyDescent="0.25">
      <c r="A1303">
        <v>1302</v>
      </c>
      <c r="B1303">
        <v>83</v>
      </c>
      <c r="C1303" s="24" t="s">
        <v>4148</v>
      </c>
      <c r="D1303" s="12">
        <v>9.51</v>
      </c>
      <c r="E1303" s="13">
        <v>3.86</v>
      </c>
      <c r="F1303" s="7">
        <f t="shared" si="208"/>
        <v>2.4637305699481864</v>
      </c>
      <c r="G1303" s="7">
        <f t="shared" si="211"/>
        <v>5.65</v>
      </c>
      <c r="H1303" s="15">
        <f t="shared" si="212"/>
        <v>13.37</v>
      </c>
      <c r="I1303" s="11">
        <f>IFERROR(F1303/SQRT(F1303^2+U1303), "X")</f>
        <v>5.9096203902385971E-2</v>
      </c>
      <c r="J1303" s="32">
        <f>IFERROR(SQRT((1-I1303^2)/U1303), "X")</f>
        <v>2.3986471825784422E-2</v>
      </c>
      <c r="K1303" s="32">
        <f t="shared" si="213"/>
        <v>41.690166326380819</v>
      </c>
      <c r="L1303" s="8">
        <v>1</v>
      </c>
      <c r="M1303" s="9">
        <v>0</v>
      </c>
      <c r="N1303" s="8">
        <v>0</v>
      </c>
      <c r="O1303" s="9">
        <v>0</v>
      </c>
      <c r="P1303" s="9">
        <v>0</v>
      </c>
      <c r="Q1303" s="9">
        <v>1</v>
      </c>
      <c r="R1303" s="9">
        <v>0</v>
      </c>
      <c r="S1303" s="8">
        <v>1747</v>
      </c>
      <c r="T1303" s="9">
        <v>14</v>
      </c>
      <c r="U1303" s="9">
        <f t="shared" si="214"/>
        <v>1732</v>
      </c>
      <c r="V1303" s="9">
        <f>COUNTIF(B:B,B1303)</f>
        <v>17</v>
      </c>
      <c r="W1303" s="7">
        <f>BL1303-X1303-6</f>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15"/>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32</v>
      </c>
      <c r="CZ1303" s="33" t="s">
        <v>85</v>
      </c>
    </row>
    <row r="1304" spans="1:104" x14ac:dyDescent="0.25">
      <c r="A1304">
        <v>1303</v>
      </c>
      <c r="B1304">
        <v>84</v>
      </c>
      <c r="C1304" s="24" t="s">
        <v>4152</v>
      </c>
      <c r="D1304" s="12">
        <v>2.4</v>
      </c>
      <c r="E1304" s="13">
        <f t="shared" ref="E1304:E1327" si="216">D1304/F1304</f>
        <v>0.16666666666666666</v>
      </c>
      <c r="F1304" s="7">
        <v>14.4</v>
      </c>
      <c r="G1304" s="7">
        <f t="shared" si="211"/>
        <v>2.2333333333333334</v>
      </c>
      <c r="H1304" s="15">
        <f t="shared" si="212"/>
        <v>2.5666666666666664</v>
      </c>
      <c r="I1304" s="11">
        <f>IFERROR(F1304/SQRT(F1304^2+U1304), "X")</f>
        <v>0.21510850176015817</v>
      </c>
      <c r="J1304" s="32">
        <f>IFERROR(SQRT((1-I1304^2)/U1304), "X")</f>
        <v>1.4938090400010985E-2</v>
      </c>
      <c r="K1304" s="32">
        <f t="shared" si="213"/>
        <v>66.942960794993226</v>
      </c>
      <c r="L1304" s="8">
        <v>1</v>
      </c>
      <c r="M1304" s="9">
        <v>0</v>
      </c>
      <c r="N1304" s="8">
        <v>0</v>
      </c>
      <c r="O1304" s="9">
        <v>0</v>
      </c>
      <c r="P1304" s="9">
        <v>0</v>
      </c>
      <c r="Q1304" s="9">
        <v>0</v>
      </c>
      <c r="R1304" s="9">
        <v>1</v>
      </c>
      <c r="S1304" s="8">
        <v>4278</v>
      </c>
      <c r="T1304" s="9">
        <v>3</v>
      </c>
      <c r="U1304" s="9">
        <f t="shared" si="214"/>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17">1-AL1304-AN1304</f>
        <v>0.69800000000000006</v>
      </c>
      <c r="AN1304" s="42">
        <v>9.1999999999999998E-2</v>
      </c>
      <c r="AO1304" s="41" t="s">
        <v>98</v>
      </c>
      <c r="AP1304" s="17" t="s">
        <v>98</v>
      </c>
      <c r="AQ1304" s="32">
        <v>1</v>
      </c>
      <c r="AR1304" s="39">
        <f t="shared" ref="AR1304:AR1327" si="218">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f>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19</v>
      </c>
      <c r="CZ1304" s="33" t="s">
        <v>85</v>
      </c>
    </row>
    <row r="1305" spans="1:104" x14ac:dyDescent="0.25">
      <c r="A1305">
        <v>1304</v>
      </c>
      <c r="B1305">
        <v>84</v>
      </c>
      <c r="C1305" s="24" t="s">
        <v>4152</v>
      </c>
      <c r="D1305" s="12">
        <v>5.2</v>
      </c>
      <c r="E1305" s="13">
        <f t="shared" si="216"/>
        <v>0.31980319803198032</v>
      </c>
      <c r="F1305" s="7">
        <v>16.260000000000002</v>
      </c>
      <c r="G1305" s="7">
        <f t="shared" si="211"/>
        <v>4.8801968019680197</v>
      </c>
      <c r="H1305" s="15">
        <f t="shared" si="212"/>
        <v>5.5198031980319806</v>
      </c>
      <c r="I1305" s="11">
        <f>IFERROR(F1305/SQRT(F1305^2+U1305), "X")</f>
        <v>0.35294594077304542</v>
      </c>
      <c r="J1305" s="32">
        <f>IFERROR(SQRT((1-I1305^2)/U1305), "X")</f>
        <v>2.1706392421466505E-2</v>
      </c>
      <c r="K1305" s="32">
        <f t="shared" si="213"/>
        <v>46.069378116054487</v>
      </c>
      <c r="L1305" s="8">
        <v>1</v>
      </c>
      <c r="M1305" s="9">
        <v>0</v>
      </c>
      <c r="N1305" s="8">
        <v>0</v>
      </c>
      <c r="O1305" s="9">
        <v>0</v>
      </c>
      <c r="P1305" s="9">
        <v>0</v>
      </c>
      <c r="Q1305" s="9">
        <v>0</v>
      </c>
      <c r="R1305" s="9">
        <v>1</v>
      </c>
      <c r="S1305" s="8">
        <v>1862</v>
      </c>
      <c r="T1305" s="9">
        <v>3</v>
      </c>
      <c r="U1305" s="9">
        <f t="shared" si="214"/>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17"/>
        <v>0.73</v>
      </c>
      <c r="AN1305" s="42">
        <v>0.14000000000000001</v>
      </c>
      <c r="AO1305" s="41" t="s">
        <v>98</v>
      </c>
      <c r="AP1305" s="17" t="s">
        <v>98</v>
      </c>
      <c r="AQ1305" s="32">
        <v>1</v>
      </c>
      <c r="AR1305" s="39">
        <f t="shared" si="218"/>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f>W1305+X1305+6</f>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19</v>
      </c>
      <c r="CZ1305" s="33" t="s">
        <v>85</v>
      </c>
    </row>
    <row r="1306" spans="1:104" x14ac:dyDescent="0.25">
      <c r="A1306">
        <v>1305</v>
      </c>
      <c r="B1306">
        <v>84</v>
      </c>
      <c r="C1306" s="24" t="s">
        <v>4152</v>
      </c>
      <c r="D1306" s="12">
        <v>4.2</v>
      </c>
      <c r="E1306" s="13">
        <f t="shared" si="216"/>
        <v>0.18584070796460175</v>
      </c>
      <c r="F1306" s="7">
        <v>22.6</v>
      </c>
      <c r="G1306" s="7">
        <f t="shared" si="211"/>
        <v>4.0141592920353988</v>
      </c>
      <c r="H1306" s="15">
        <f t="shared" si="212"/>
        <v>4.3858407079646016</v>
      </c>
      <c r="I1306" s="11">
        <f>IFERROR(F1306/SQRT(F1306^2+U1306), "X")</f>
        <v>0.33139539928017031</v>
      </c>
      <c r="J1306" s="32">
        <f>IFERROR(SQRT((1-I1306^2)/U1306), "X")</f>
        <v>1.4663513242485413E-2</v>
      </c>
      <c r="K1306" s="32">
        <f t="shared" si="213"/>
        <v>68.196480847621444</v>
      </c>
      <c r="L1306" s="8">
        <v>1</v>
      </c>
      <c r="M1306" s="9">
        <v>0</v>
      </c>
      <c r="N1306" s="8">
        <v>0</v>
      </c>
      <c r="O1306" s="9">
        <v>0</v>
      </c>
      <c r="P1306" s="9">
        <v>0</v>
      </c>
      <c r="Q1306" s="9">
        <v>0</v>
      </c>
      <c r="R1306" s="9">
        <v>1</v>
      </c>
      <c r="S1306" s="8">
        <v>4144</v>
      </c>
      <c r="T1306" s="9">
        <v>3</v>
      </c>
      <c r="U1306" s="9">
        <f t="shared" si="214"/>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17"/>
        <v>0.69800000000000006</v>
      </c>
      <c r="AN1306" s="42">
        <v>9.1999999999999998E-2</v>
      </c>
      <c r="AO1306" s="41" t="s">
        <v>98</v>
      </c>
      <c r="AP1306" s="17" t="s">
        <v>98</v>
      </c>
      <c r="AQ1306" s="32">
        <v>0</v>
      </c>
      <c r="AR1306" s="39">
        <f t="shared" si="218"/>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f>W1306+X1306+6</f>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19</v>
      </c>
      <c r="CZ1306" s="33" t="s">
        <v>85</v>
      </c>
    </row>
    <row r="1307" spans="1:104" x14ac:dyDescent="0.25">
      <c r="A1307">
        <v>1306</v>
      </c>
      <c r="B1307">
        <v>84</v>
      </c>
      <c r="C1307" s="24" t="s">
        <v>4152</v>
      </c>
      <c r="D1307" s="12">
        <v>5.8</v>
      </c>
      <c r="E1307" s="13">
        <f t="shared" si="216"/>
        <v>0.3344867358708189</v>
      </c>
      <c r="F1307" s="7">
        <v>17.34</v>
      </c>
      <c r="G1307" s="7">
        <f t="shared" si="211"/>
        <v>5.4655132641291813</v>
      </c>
      <c r="H1307" s="15">
        <f t="shared" si="212"/>
        <v>6.1344867358708184</v>
      </c>
      <c r="I1307" s="11">
        <f>IFERROR(F1307/SQRT(F1307^2+U1307), "X")</f>
        <v>0.38300683787487133</v>
      </c>
      <c r="J1307" s="32">
        <f>IFERROR(SQRT((1-I1307^2)/U1307), "X")</f>
        <v>2.2088052933960288E-2</v>
      </c>
      <c r="K1307" s="32">
        <f t="shared" si="213"/>
        <v>45.273343150246809</v>
      </c>
      <c r="L1307" s="8">
        <v>1</v>
      </c>
      <c r="M1307" s="9">
        <v>0</v>
      </c>
      <c r="N1307" s="8">
        <v>0</v>
      </c>
      <c r="O1307" s="9">
        <v>0</v>
      </c>
      <c r="P1307" s="9">
        <v>0</v>
      </c>
      <c r="Q1307" s="9">
        <v>0</v>
      </c>
      <c r="R1307" s="9">
        <v>1</v>
      </c>
      <c r="S1307" s="8">
        <v>1753</v>
      </c>
      <c r="T1307" s="9">
        <v>3</v>
      </c>
      <c r="U1307" s="9">
        <f t="shared" si="214"/>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17"/>
        <v>0.73</v>
      </c>
      <c r="AN1307" s="42">
        <v>0.14000000000000001</v>
      </c>
      <c r="AO1307" s="41" t="s">
        <v>98</v>
      </c>
      <c r="AP1307" s="17" t="s">
        <v>98</v>
      </c>
      <c r="AQ1307" s="32">
        <v>0</v>
      </c>
      <c r="AR1307" s="39">
        <f t="shared" si="218"/>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f>W1307+X1307+6</f>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19</v>
      </c>
      <c r="CZ1307" s="33" t="s">
        <v>85</v>
      </c>
    </row>
    <row r="1308" spans="1:104" x14ac:dyDescent="0.25">
      <c r="A1308">
        <v>1307</v>
      </c>
      <c r="B1308">
        <v>84</v>
      </c>
      <c r="C1308" s="24" t="s">
        <v>4152</v>
      </c>
      <c r="D1308" s="12">
        <v>2.8</v>
      </c>
      <c r="E1308" s="13">
        <f t="shared" si="216"/>
        <v>0.21196063588190761</v>
      </c>
      <c r="F1308" s="7">
        <v>13.21</v>
      </c>
      <c r="G1308" s="7">
        <f t="shared" si="211"/>
        <v>2.5880393641180923</v>
      </c>
      <c r="H1308" s="15">
        <f t="shared" si="212"/>
        <v>3.0119606358819073</v>
      </c>
      <c r="I1308" s="11">
        <f>IFERROR(F1308/SQRT(F1308^2+U1308), "X")</f>
        <v>0.27535751976155043</v>
      </c>
      <c r="J1308" s="32">
        <f>IFERROR(SQRT((1-I1308^2)/U1308), "X")</f>
        <v>2.0844626779829706E-2</v>
      </c>
      <c r="K1308" s="32">
        <f t="shared" si="213"/>
        <v>47.973993996747858</v>
      </c>
      <c r="L1308" s="8">
        <v>1</v>
      </c>
      <c r="M1308" s="9">
        <v>0</v>
      </c>
      <c r="N1308" s="8">
        <v>0</v>
      </c>
      <c r="O1308" s="9">
        <v>0</v>
      </c>
      <c r="P1308" s="9">
        <v>0</v>
      </c>
      <c r="Q1308" s="9">
        <v>0</v>
      </c>
      <c r="R1308" s="9">
        <v>1</v>
      </c>
      <c r="S1308" s="8">
        <v>2131</v>
      </c>
      <c r="T1308" s="9">
        <v>3</v>
      </c>
      <c r="U1308" s="9">
        <f t="shared" si="214"/>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17"/>
        <v>0.61199999999999999</v>
      </c>
      <c r="AN1308" s="42">
        <v>0.108</v>
      </c>
      <c r="AO1308" s="41" t="s">
        <v>98</v>
      </c>
      <c r="AP1308" s="17" t="s">
        <v>98</v>
      </c>
      <c r="AQ1308" s="32">
        <v>1</v>
      </c>
      <c r="AR1308" s="39">
        <f t="shared" si="218"/>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W1308+X1308+6</f>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19</v>
      </c>
      <c r="CZ1308" s="33" t="s">
        <v>85</v>
      </c>
    </row>
    <row r="1309" spans="1:104" x14ac:dyDescent="0.25">
      <c r="A1309">
        <v>1308</v>
      </c>
      <c r="B1309">
        <v>84</v>
      </c>
      <c r="C1309" s="24" t="s">
        <v>4152</v>
      </c>
      <c r="D1309" s="12">
        <v>4.9000000000000004</v>
      </c>
      <c r="E1309" s="13">
        <f t="shared" si="216"/>
        <v>0.28654970760233917</v>
      </c>
      <c r="F1309" s="7">
        <v>17.100000000000001</v>
      </c>
      <c r="G1309" s="7">
        <f t="shared" si="211"/>
        <v>4.613450292397661</v>
      </c>
      <c r="H1309" s="15">
        <f t="shared" si="212"/>
        <v>5.1865497076023397</v>
      </c>
      <c r="I1309" s="11">
        <f>IFERROR(F1309/SQRT(F1309^2+U1309), "X")</f>
        <v>0.37635538405176494</v>
      </c>
      <c r="J1309" s="32">
        <f>IFERROR(SQRT((1-I1309^2)/U1309), "X")</f>
        <v>2.2009086786652921E-2</v>
      </c>
      <c r="K1309" s="32">
        <f t="shared" si="213"/>
        <v>45.435778853234154</v>
      </c>
      <c r="L1309" s="8">
        <v>1</v>
      </c>
      <c r="M1309" s="9">
        <v>0</v>
      </c>
      <c r="N1309" s="8">
        <v>0</v>
      </c>
      <c r="O1309" s="9">
        <v>0</v>
      </c>
      <c r="P1309" s="9">
        <v>0</v>
      </c>
      <c r="Q1309" s="9">
        <v>0</v>
      </c>
      <c r="R1309" s="9">
        <v>1</v>
      </c>
      <c r="S1309" s="8">
        <v>1776</v>
      </c>
      <c r="T1309" s="9">
        <v>3</v>
      </c>
      <c r="U1309" s="9">
        <f t="shared" si="214"/>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17"/>
        <v>0.68199999999999994</v>
      </c>
      <c r="AN1309" s="42">
        <v>0.158</v>
      </c>
      <c r="AO1309" s="41" t="s">
        <v>98</v>
      </c>
      <c r="AP1309" s="17" t="s">
        <v>98</v>
      </c>
      <c r="AQ1309" s="32">
        <v>1</v>
      </c>
      <c r="AR1309" s="39">
        <f t="shared" si="218"/>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W1309+X1309+6</f>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19</v>
      </c>
      <c r="CZ1309" s="33" t="s">
        <v>85</v>
      </c>
    </row>
    <row r="1310" spans="1:104" x14ac:dyDescent="0.25">
      <c r="A1310">
        <v>1309</v>
      </c>
      <c r="B1310">
        <v>84</v>
      </c>
      <c r="C1310" s="24" t="s">
        <v>4152</v>
      </c>
      <c r="D1310" s="12">
        <v>4.4000000000000004</v>
      </c>
      <c r="E1310" s="13">
        <f t="shared" si="216"/>
        <v>0.25056947608200458</v>
      </c>
      <c r="F1310" s="7">
        <v>17.559999999999999</v>
      </c>
      <c r="G1310" s="7">
        <f t="shared" si="211"/>
        <v>4.1494305239179958</v>
      </c>
      <c r="H1310" s="15">
        <f t="shared" si="212"/>
        <v>4.6505694760820049</v>
      </c>
      <c r="I1310" s="11">
        <f>IFERROR(F1310/SQRT(F1310^2+U1310), "X")</f>
        <v>0.36644190320891401</v>
      </c>
      <c r="J1310" s="32">
        <f>IFERROR(SQRT((1-I1310^2)/U1310), "X")</f>
        <v>2.0867989932170504E-2</v>
      </c>
      <c r="K1310" s="32">
        <f t="shared" si="213"/>
        <v>47.920283805503487</v>
      </c>
      <c r="L1310" s="8">
        <v>1</v>
      </c>
      <c r="M1310" s="9">
        <v>0</v>
      </c>
      <c r="N1310" s="8">
        <v>0</v>
      </c>
      <c r="O1310" s="9">
        <v>0</v>
      </c>
      <c r="P1310" s="9">
        <v>0</v>
      </c>
      <c r="Q1310" s="9">
        <v>0</v>
      </c>
      <c r="R1310" s="9">
        <v>1</v>
      </c>
      <c r="S1310" s="8">
        <v>1992</v>
      </c>
      <c r="T1310" s="9">
        <v>3</v>
      </c>
      <c r="U1310" s="9">
        <f t="shared" si="214"/>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17"/>
        <v>0.61199999999999999</v>
      </c>
      <c r="AN1310" s="42">
        <v>0.108</v>
      </c>
      <c r="AO1310" s="41" t="s">
        <v>98</v>
      </c>
      <c r="AP1310" s="17" t="s">
        <v>98</v>
      </c>
      <c r="AQ1310" s="32">
        <v>0</v>
      </c>
      <c r="AR1310" s="39">
        <f t="shared" si="218"/>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W1310+X1310+6</f>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19</v>
      </c>
      <c r="CZ1310" s="33" t="s">
        <v>85</v>
      </c>
    </row>
    <row r="1311" spans="1:104" x14ac:dyDescent="0.25">
      <c r="A1311">
        <v>1310</v>
      </c>
      <c r="B1311">
        <v>84</v>
      </c>
      <c r="C1311" s="24" t="s">
        <v>4152</v>
      </c>
      <c r="D1311" s="12">
        <v>5.4</v>
      </c>
      <c r="E1311" s="13">
        <f t="shared" si="216"/>
        <v>0.29670329670329676</v>
      </c>
      <c r="F1311" s="7">
        <v>18.2</v>
      </c>
      <c r="G1311" s="7">
        <f t="shared" si="211"/>
        <v>5.1032967032967038</v>
      </c>
      <c r="H1311" s="15">
        <f t="shared" si="212"/>
        <v>5.6967032967032969</v>
      </c>
      <c r="I1311" s="11">
        <f>IFERROR(F1311/SQRT(F1311^2+U1311), "X")</f>
        <v>0.42670368143422638</v>
      </c>
      <c r="J1311" s="32">
        <f>IFERROR(SQRT((1-I1311^2)/U1311), "X")</f>
        <v>2.3445257221660791E-2</v>
      </c>
      <c r="K1311" s="32">
        <f t="shared" si="213"/>
        <v>42.652549747934181</v>
      </c>
      <c r="L1311" s="8">
        <v>1</v>
      </c>
      <c r="M1311" s="9">
        <v>0</v>
      </c>
      <c r="N1311" s="8">
        <v>0</v>
      </c>
      <c r="O1311" s="9">
        <v>0</v>
      </c>
      <c r="P1311" s="9">
        <v>0</v>
      </c>
      <c r="Q1311" s="9">
        <v>0</v>
      </c>
      <c r="R1311" s="9">
        <v>1</v>
      </c>
      <c r="S1311" s="8">
        <v>1492</v>
      </c>
      <c r="T1311" s="9">
        <v>3</v>
      </c>
      <c r="U1311" s="9">
        <f t="shared" si="214"/>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17"/>
        <v>0.68199999999999994</v>
      </c>
      <c r="AN1311" s="42">
        <v>0.158</v>
      </c>
      <c r="AO1311" s="41" t="s">
        <v>98</v>
      </c>
      <c r="AP1311" s="17" t="s">
        <v>98</v>
      </c>
      <c r="AQ1311" s="32">
        <v>0</v>
      </c>
      <c r="AR1311" s="39">
        <f t="shared" si="218"/>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W1311+X1311+6</f>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19</v>
      </c>
      <c r="CZ1311" s="33" t="s">
        <v>85</v>
      </c>
    </row>
    <row r="1312" spans="1:104" x14ac:dyDescent="0.25">
      <c r="A1312">
        <v>1311</v>
      </c>
      <c r="B1312">
        <v>84</v>
      </c>
      <c r="C1312" s="24" t="s">
        <v>4152</v>
      </c>
      <c r="D1312" s="12">
        <v>2.4</v>
      </c>
      <c r="E1312" s="13">
        <f t="shared" si="216"/>
        <v>0.16666666666666666</v>
      </c>
      <c r="F1312" s="7">
        <v>14.4</v>
      </c>
      <c r="G1312" s="7">
        <f t="shared" si="211"/>
        <v>2.2333333333333334</v>
      </c>
      <c r="H1312" s="15">
        <f t="shared" si="212"/>
        <v>2.5666666666666664</v>
      </c>
      <c r="I1312" s="11">
        <f>IFERROR(F1312/SQRT(F1312^2+U1312), "X")</f>
        <v>0.55909788823173079</v>
      </c>
      <c r="J1312" s="32">
        <f>IFERROR(SQRT((1-I1312^2)/U1312), "X")</f>
        <v>3.8826242238314636E-2</v>
      </c>
      <c r="K1312" s="32">
        <f t="shared" si="213"/>
        <v>25.755776051208397</v>
      </c>
      <c r="L1312" s="8">
        <v>1</v>
      </c>
      <c r="M1312" s="9">
        <v>0</v>
      </c>
      <c r="N1312" s="8">
        <v>0</v>
      </c>
      <c r="O1312" s="9">
        <v>1</v>
      </c>
      <c r="P1312" s="9">
        <v>0</v>
      </c>
      <c r="Q1312" s="9">
        <v>0</v>
      </c>
      <c r="R1312" s="9">
        <v>0</v>
      </c>
      <c r="S1312" s="8">
        <v>460</v>
      </c>
      <c r="T1312" s="9">
        <v>3</v>
      </c>
      <c r="U1312" s="9">
        <f t="shared" si="214"/>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17"/>
        <v>0.69800000000000006</v>
      </c>
      <c r="AN1312" s="42">
        <v>9.1999999999999998E-2</v>
      </c>
      <c r="AO1312" s="41" t="s">
        <v>98</v>
      </c>
      <c r="AP1312" s="17" t="s">
        <v>98</v>
      </c>
      <c r="AQ1312" s="32">
        <v>1</v>
      </c>
      <c r="AR1312" s="39">
        <f t="shared" si="218"/>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f>W1312+X1312+6</f>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19</v>
      </c>
      <c r="CZ1312" s="33" t="s">
        <v>85</v>
      </c>
    </row>
    <row r="1313" spans="1:104" x14ac:dyDescent="0.25">
      <c r="A1313">
        <v>1312</v>
      </c>
      <c r="B1313">
        <v>84</v>
      </c>
      <c r="C1313" s="24" t="s">
        <v>4152</v>
      </c>
      <c r="D1313" s="12">
        <v>3.6</v>
      </c>
      <c r="E1313" s="13">
        <f t="shared" si="216"/>
        <v>0.22140221402214019</v>
      </c>
      <c r="F1313" s="7">
        <v>16.260000000000002</v>
      </c>
      <c r="G1313" s="7">
        <f t="shared" si="211"/>
        <v>3.3785977859778598</v>
      </c>
      <c r="H1313" s="15">
        <f t="shared" si="212"/>
        <v>3.8214022140221404</v>
      </c>
      <c r="I1313" s="11">
        <f>IFERROR(F1313/SQRT(F1313^2+U1313), "X")</f>
        <v>0.60665408669568055</v>
      </c>
      <c r="J1313" s="32">
        <f>IFERROR(SQRT((1-I1313^2)/U1313), "X")</f>
        <v>3.7309599427778617E-2</v>
      </c>
      <c r="K1313" s="32">
        <f t="shared" si="213"/>
        <v>26.802753589883267</v>
      </c>
      <c r="L1313" s="8">
        <v>1</v>
      </c>
      <c r="M1313" s="9">
        <v>0</v>
      </c>
      <c r="N1313" s="8">
        <v>0</v>
      </c>
      <c r="O1313" s="9">
        <v>1</v>
      </c>
      <c r="P1313" s="9">
        <v>0</v>
      </c>
      <c r="Q1313" s="9">
        <v>0</v>
      </c>
      <c r="R1313" s="9">
        <v>0</v>
      </c>
      <c r="S1313" s="8">
        <v>458</v>
      </c>
      <c r="T1313" s="9">
        <v>3</v>
      </c>
      <c r="U1313" s="9">
        <f t="shared" si="214"/>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17"/>
        <v>0.73</v>
      </c>
      <c r="AN1313" s="42">
        <v>0.14000000000000001</v>
      </c>
      <c r="AO1313" s="41" t="s">
        <v>98</v>
      </c>
      <c r="AP1313" s="17" t="s">
        <v>98</v>
      </c>
      <c r="AQ1313" s="32">
        <v>1</v>
      </c>
      <c r="AR1313" s="39">
        <f t="shared" si="218"/>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f>W1313+X1313+6</f>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19</v>
      </c>
      <c r="CZ1313" s="33" t="s">
        <v>85</v>
      </c>
    </row>
    <row r="1314" spans="1:104" x14ac:dyDescent="0.25">
      <c r="A1314">
        <v>1313</v>
      </c>
      <c r="B1314">
        <v>84</v>
      </c>
      <c r="C1314" s="24" t="s">
        <v>4152</v>
      </c>
      <c r="D1314" s="12">
        <v>5</v>
      </c>
      <c r="E1314" s="13">
        <f t="shared" si="216"/>
        <v>0.22123893805309733</v>
      </c>
      <c r="F1314" s="7">
        <v>22.6</v>
      </c>
      <c r="G1314" s="7">
        <f t="shared" si="211"/>
        <v>4.778761061946903</v>
      </c>
      <c r="H1314" s="15">
        <f t="shared" si="212"/>
        <v>5.221238938053097</v>
      </c>
      <c r="I1314" s="11">
        <f>IFERROR(F1314/SQRT(F1314^2+U1314), "X")</f>
        <v>0.7105091683066489</v>
      </c>
      <c r="J1314" s="32">
        <f>IFERROR(SQRT((1-I1314^2)/U1314), "X")</f>
        <v>3.1438458774630473E-2</v>
      </c>
      <c r="K1314" s="32">
        <f t="shared" si="213"/>
        <v>31.808175049820136</v>
      </c>
      <c r="L1314" s="8">
        <v>1</v>
      </c>
      <c r="M1314" s="9">
        <v>0</v>
      </c>
      <c r="N1314" s="8">
        <v>0</v>
      </c>
      <c r="O1314" s="9">
        <v>1</v>
      </c>
      <c r="P1314" s="9">
        <v>0</v>
      </c>
      <c r="Q1314" s="9">
        <v>0</v>
      </c>
      <c r="R1314" s="9">
        <v>0</v>
      </c>
      <c r="S1314" s="8">
        <v>505</v>
      </c>
      <c r="T1314" s="9">
        <v>3</v>
      </c>
      <c r="U1314" s="9">
        <f t="shared" si="214"/>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17"/>
        <v>0.69800000000000006</v>
      </c>
      <c r="AN1314" s="42">
        <v>9.1999999999999998E-2</v>
      </c>
      <c r="AO1314" s="41" t="s">
        <v>98</v>
      </c>
      <c r="AP1314" s="17" t="s">
        <v>98</v>
      </c>
      <c r="AQ1314" s="32">
        <v>0</v>
      </c>
      <c r="AR1314" s="39">
        <f t="shared" si="218"/>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f>W1314+X1314+6</f>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19</v>
      </c>
      <c r="CZ1314" s="33" t="s">
        <v>85</v>
      </c>
    </row>
    <row r="1315" spans="1:104" x14ac:dyDescent="0.25">
      <c r="A1315">
        <v>1314</v>
      </c>
      <c r="B1315">
        <v>84</v>
      </c>
      <c r="C1315" s="24" t="s">
        <v>4152</v>
      </c>
      <c r="D1315" s="12">
        <v>5</v>
      </c>
      <c r="E1315" s="13">
        <f t="shared" si="216"/>
        <v>0.28835063437139563</v>
      </c>
      <c r="F1315" s="7">
        <v>17.34</v>
      </c>
      <c r="G1315" s="7">
        <f t="shared" si="211"/>
        <v>4.7116493656286043</v>
      </c>
      <c r="H1315" s="15">
        <f t="shared" si="212"/>
        <v>5.2883506343713957</v>
      </c>
      <c r="I1315" s="11">
        <f>IFERROR(F1315/SQRT(F1315^2+U1315), "X")</f>
        <v>0.62421141876252384</v>
      </c>
      <c r="J1315" s="32">
        <f>IFERROR(SQRT((1-I1315^2)/U1315), "X")</f>
        <v>3.5998351716408528E-2</v>
      </c>
      <c r="K1315" s="32">
        <f t="shared" si="213"/>
        <v>27.779049659770582</v>
      </c>
      <c r="L1315" s="8">
        <v>1</v>
      </c>
      <c r="M1315" s="9">
        <v>0</v>
      </c>
      <c r="N1315" s="8">
        <v>0</v>
      </c>
      <c r="O1315" s="9">
        <v>1</v>
      </c>
      <c r="P1315" s="9">
        <v>0</v>
      </c>
      <c r="Q1315" s="9">
        <v>0</v>
      </c>
      <c r="R1315" s="9">
        <v>0</v>
      </c>
      <c r="S1315" s="8">
        <v>475</v>
      </c>
      <c r="T1315" s="9">
        <v>3</v>
      </c>
      <c r="U1315" s="9">
        <f t="shared" si="214"/>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17"/>
        <v>0.73</v>
      </c>
      <c r="AN1315" s="42">
        <v>0.14000000000000001</v>
      </c>
      <c r="AO1315" s="41" t="s">
        <v>98</v>
      </c>
      <c r="AP1315" s="17" t="s">
        <v>98</v>
      </c>
      <c r="AQ1315" s="32">
        <v>0</v>
      </c>
      <c r="AR1315" s="39">
        <f t="shared" si="218"/>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f>W1315+X1315+6</f>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19</v>
      </c>
      <c r="CZ1315" s="33" t="s">
        <v>85</v>
      </c>
    </row>
    <row r="1316" spans="1:104" x14ac:dyDescent="0.25">
      <c r="A1316">
        <v>1315</v>
      </c>
      <c r="B1316">
        <v>84</v>
      </c>
      <c r="C1316" s="24" t="s">
        <v>4152</v>
      </c>
      <c r="D1316" s="12">
        <v>2.4</v>
      </c>
      <c r="E1316" s="13">
        <f t="shared" si="216"/>
        <v>0.41594454072790299</v>
      </c>
      <c r="F1316" s="7">
        <v>5.77</v>
      </c>
      <c r="G1316" s="7">
        <f t="shared" si="211"/>
        <v>1.9840554592720969</v>
      </c>
      <c r="H1316" s="15">
        <f t="shared" si="212"/>
        <v>2.8159445407279029</v>
      </c>
      <c r="I1316" s="11">
        <f>IFERROR(F1316/SQRT(F1316^2+U1316), "X")</f>
        <v>9.3024680619448866E-2</v>
      </c>
      <c r="J1316" s="32">
        <f>IFERROR(SQRT((1-I1316^2)/U1316), "X")</f>
        <v>1.6122128356923546E-2</v>
      </c>
      <c r="K1316" s="32">
        <f t="shared" si="213"/>
        <v>62.026549960480644</v>
      </c>
      <c r="L1316" s="8">
        <v>1</v>
      </c>
      <c r="M1316" s="9">
        <v>0</v>
      </c>
      <c r="N1316" s="8">
        <v>0</v>
      </c>
      <c r="O1316" s="9">
        <v>1</v>
      </c>
      <c r="P1316" s="9">
        <v>0</v>
      </c>
      <c r="Q1316" s="9">
        <v>0</v>
      </c>
      <c r="R1316" s="9">
        <v>0</v>
      </c>
      <c r="S1316" s="8">
        <v>3818</v>
      </c>
      <c r="T1316" s="9">
        <v>3</v>
      </c>
      <c r="U1316" s="9">
        <f t="shared" si="214"/>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17"/>
        <v>0.69800000000000006</v>
      </c>
      <c r="AN1316" s="42">
        <v>9.1999999999999998E-2</v>
      </c>
      <c r="AO1316" s="41" t="s">
        <v>98</v>
      </c>
      <c r="AP1316" s="17" t="s">
        <v>98</v>
      </c>
      <c r="AQ1316" s="32">
        <v>1</v>
      </c>
      <c r="AR1316" s="39">
        <f t="shared" si="218"/>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f>W1316+X1316+6</f>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19</v>
      </c>
      <c r="CZ1316" s="33" t="s">
        <v>85</v>
      </c>
    </row>
    <row r="1317" spans="1:104" x14ac:dyDescent="0.25">
      <c r="A1317">
        <v>1316</v>
      </c>
      <c r="B1317">
        <v>84</v>
      </c>
      <c r="C1317" s="24" t="s">
        <v>4152</v>
      </c>
      <c r="D1317" s="12">
        <v>5.3</v>
      </c>
      <c r="E1317" s="13">
        <f t="shared" si="216"/>
        <v>0.86178861788617878</v>
      </c>
      <c r="F1317" s="7">
        <v>6.15</v>
      </c>
      <c r="G1317" s="7">
        <f t="shared" si="211"/>
        <v>4.4382113821138214</v>
      </c>
      <c r="H1317" s="15">
        <f t="shared" si="212"/>
        <v>6.1617886178861783</v>
      </c>
      <c r="I1317" s="11">
        <f>IFERROR(F1317/SQRT(F1317^2+U1317), "X")</f>
        <v>0.16218940405555562</v>
      </c>
      <c r="J1317" s="32">
        <f>IFERROR(SQRT((1-I1317^2)/U1317), "X")</f>
        <v>2.6372260822041565E-2</v>
      </c>
      <c r="K1317" s="32">
        <f t="shared" si="213"/>
        <v>37.918629985799853</v>
      </c>
      <c r="L1317" s="8">
        <v>1</v>
      </c>
      <c r="M1317" s="9">
        <v>0</v>
      </c>
      <c r="N1317" s="8">
        <v>0</v>
      </c>
      <c r="O1317" s="9">
        <v>1</v>
      </c>
      <c r="P1317" s="9">
        <v>0</v>
      </c>
      <c r="Q1317" s="9">
        <v>0</v>
      </c>
      <c r="R1317" s="9">
        <v>0</v>
      </c>
      <c r="S1317" s="8">
        <v>1404</v>
      </c>
      <c r="T1317" s="9">
        <v>3</v>
      </c>
      <c r="U1317" s="9">
        <f t="shared" si="214"/>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17"/>
        <v>0.73</v>
      </c>
      <c r="AN1317" s="42">
        <v>0.14000000000000001</v>
      </c>
      <c r="AO1317" s="41" t="s">
        <v>98</v>
      </c>
      <c r="AP1317" s="17" t="s">
        <v>98</v>
      </c>
      <c r="AQ1317" s="32">
        <v>1</v>
      </c>
      <c r="AR1317" s="39">
        <f t="shared" si="218"/>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f>W1317+X1317+6</f>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19</v>
      </c>
      <c r="CZ1317" s="33" t="s">
        <v>85</v>
      </c>
    </row>
    <row r="1318" spans="1:104" x14ac:dyDescent="0.25">
      <c r="A1318">
        <v>1317</v>
      </c>
      <c r="B1318">
        <v>84</v>
      </c>
      <c r="C1318" s="24" t="s">
        <v>4152</v>
      </c>
      <c r="D1318" s="12">
        <v>3.9</v>
      </c>
      <c r="E1318" s="13">
        <f t="shared" si="216"/>
        <v>0.36211699164345407</v>
      </c>
      <c r="F1318" s="7">
        <v>10.77</v>
      </c>
      <c r="G1318" s="7">
        <f t="shared" si="211"/>
        <v>3.537883008356546</v>
      </c>
      <c r="H1318" s="15">
        <f t="shared" si="212"/>
        <v>4.2621169916434543</v>
      </c>
      <c r="I1318" s="11">
        <f>IFERROR(F1318/SQRT(F1318^2+U1318), "X")</f>
        <v>0.17585008486605422</v>
      </c>
      <c r="J1318" s="32">
        <f>IFERROR(SQRT((1-I1318^2)/U1318), "X")</f>
        <v>1.6327770182549137E-2</v>
      </c>
      <c r="K1318" s="32">
        <f t="shared" si="213"/>
        <v>61.245350027573522</v>
      </c>
      <c r="L1318" s="8">
        <v>1</v>
      </c>
      <c r="M1318" s="9">
        <v>0</v>
      </c>
      <c r="N1318" s="8">
        <v>0</v>
      </c>
      <c r="O1318" s="9">
        <v>1</v>
      </c>
      <c r="P1318" s="9">
        <v>0</v>
      </c>
      <c r="Q1318" s="9">
        <v>0</v>
      </c>
      <c r="R1318" s="9">
        <v>0</v>
      </c>
      <c r="S1318" s="8">
        <v>3639</v>
      </c>
      <c r="T1318" s="9">
        <v>3</v>
      </c>
      <c r="U1318" s="9">
        <f t="shared" si="214"/>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17"/>
        <v>0.69800000000000006</v>
      </c>
      <c r="AN1318" s="42">
        <v>9.1999999999999998E-2</v>
      </c>
      <c r="AO1318" s="41" t="s">
        <v>98</v>
      </c>
      <c r="AP1318" s="17" t="s">
        <v>98</v>
      </c>
      <c r="AQ1318" s="32">
        <v>0</v>
      </c>
      <c r="AR1318" s="39">
        <f t="shared" si="218"/>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f>W1318+X1318+6</f>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19</v>
      </c>
      <c r="CZ1318" s="33" t="s">
        <v>85</v>
      </c>
    </row>
    <row r="1319" spans="1:104" x14ac:dyDescent="0.25">
      <c r="A1319">
        <v>1318</v>
      </c>
      <c r="B1319">
        <v>84</v>
      </c>
      <c r="C1319" s="24" t="s">
        <v>4152</v>
      </c>
      <c r="D1319" s="12">
        <v>5.2</v>
      </c>
      <c r="E1319" s="13">
        <f t="shared" si="216"/>
        <v>0.67357512953367882</v>
      </c>
      <c r="F1319" s="7">
        <v>7.72</v>
      </c>
      <c r="G1319" s="7">
        <f t="shared" si="211"/>
        <v>4.5264248704663217</v>
      </c>
      <c r="H1319" s="15">
        <f t="shared" si="212"/>
        <v>5.8735751295336787</v>
      </c>
      <c r="I1319" s="11">
        <f>IFERROR(F1319/SQRT(F1319^2+U1319), "X")</f>
        <v>0.21139989509167173</v>
      </c>
      <c r="J1319" s="32">
        <f>IFERROR(SQRT((1-I1319^2)/U1319), "X")</f>
        <v>2.7383406099957479E-2</v>
      </c>
      <c r="K1319" s="32">
        <f t="shared" si="213"/>
        <v>36.518466561453536</v>
      </c>
      <c r="L1319" s="8">
        <v>1</v>
      </c>
      <c r="M1319" s="9">
        <v>0</v>
      </c>
      <c r="N1319" s="8">
        <v>0</v>
      </c>
      <c r="O1319" s="9">
        <v>1</v>
      </c>
      <c r="P1319" s="9">
        <v>0</v>
      </c>
      <c r="Q1319" s="9">
        <v>0</v>
      </c>
      <c r="R1319" s="9">
        <v>0</v>
      </c>
      <c r="S1319" s="8">
        <v>1278</v>
      </c>
      <c r="T1319" s="9">
        <v>3</v>
      </c>
      <c r="U1319" s="9">
        <f t="shared" si="214"/>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17"/>
        <v>0.73</v>
      </c>
      <c r="AN1319" s="42">
        <v>0.14000000000000001</v>
      </c>
      <c r="AO1319" s="41" t="s">
        <v>98</v>
      </c>
      <c r="AP1319" s="17" t="s">
        <v>98</v>
      </c>
      <c r="AQ1319" s="32">
        <v>0</v>
      </c>
      <c r="AR1319" s="39">
        <f t="shared" si="218"/>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f>W1319+X1319+6</f>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19</v>
      </c>
      <c r="CZ1319" s="33" t="s">
        <v>85</v>
      </c>
    </row>
    <row r="1320" spans="1:104" x14ac:dyDescent="0.25">
      <c r="A1320">
        <v>1319</v>
      </c>
      <c r="B1320">
        <v>84</v>
      </c>
      <c r="C1320" s="24" t="s">
        <v>4152</v>
      </c>
      <c r="D1320" s="12">
        <v>3</v>
      </c>
      <c r="E1320" s="13">
        <f t="shared" si="216"/>
        <v>0.17964071856287425</v>
      </c>
      <c r="F1320" s="7">
        <v>16.7</v>
      </c>
      <c r="G1320" s="7">
        <f t="shared" si="211"/>
        <v>2.8203592814371259</v>
      </c>
      <c r="H1320" s="15">
        <f t="shared" si="212"/>
        <v>3.1796407185628741</v>
      </c>
      <c r="I1320" s="11">
        <f>IFERROR(F1320/SQRT(F1320^2+U1320), "X")</f>
        <v>0.24788008835336373</v>
      </c>
      <c r="J1320" s="32">
        <f>IFERROR(SQRT((1-I1320^2)/U1320), "X")</f>
        <v>1.4843119063075675E-2</v>
      </c>
      <c r="K1320" s="32">
        <f t="shared" si="213"/>
        <v>67.371284684203559</v>
      </c>
      <c r="L1320" s="8">
        <v>1</v>
      </c>
      <c r="M1320" s="9">
        <v>0</v>
      </c>
      <c r="N1320" s="8">
        <v>0</v>
      </c>
      <c r="O1320" s="9">
        <v>1</v>
      </c>
      <c r="P1320" s="9">
        <v>0</v>
      </c>
      <c r="Q1320" s="9">
        <v>0</v>
      </c>
      <c r="R1320" s="9">
        <v>0</v>
      </c>
      <c r="S1320" s="8">
        <v>4278</v>
      </c>
      <c r="T1320" s="9">
        <v>17</v>
      </c>
      <c r="U1320" s="9">
        <f t="shared" si="214"/>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17"/>
        <v>0.69800000000000006</v>
      </c>
      <c r="AN1320" s="42">
        <v>9.1999999999999998E-2</v>
      </c>
      <c r="AO1320" s="41" t="s">
        <v>98</v>
      </c>
      <c r="AP1320" s="17" t="s">
        <v>98</v>
      </c>
      <c r="AQ1320" s="32">
        <v>1</v>
      </c>
      <c r="AR1320" s="39">
        <f t="shared" si="218"/>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f>W1320+X1320+6</f>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19</v>
      </c>
      <c r="CZ1320" s="33" t="s">
        <v>85</v>
      </c>
    </row>
    <row r="1321" spans="1:104" x14ac:dyDescent="0.25">
      <c r="A1321">
        <v>1320</v>
      </c>
      <c r="B1321">
        <v>84</v>
      </c>
      <c r="C1321" s="24" t="s">
        <v>4152</v>
      </c>
      <c r="D1321" s="12">
        <v>4.9000000000000004</v>
      </c>
      <c r="E1321" s="13">
        <f t="shared" si="216"/>
        <v>0.34098816979819074</v>
      </c>
      <c r="F1321" s="7">
        <v>14.37</v>
      </c>
      <c r="G1321" s="7">
        <f t="shared" si="211"/>
        <v>4.5590118302018094</v>
      </c>
      <c r="H1321" s="15">
        <f t="shared" si="212"/>
        <v>5.2409881697981913</v>
      </c>
      <c r="I1321" s="11">
        <f>IFERROR(F1321/SQRT(F1321^2+U1321), "X")</f>
        <v>0.31734174799757642</v>
      </c>
      <c r="J1321" s="32">
        <f>IFERROR(SQRT((1-I1321^2)/U1321), "X")</f>
        <v>2.2083628949031067E-2</v>
      </c>
      <c r="K1321" s="32">
        <f t="shared" si="213"/>
        <v>45.282412700738462</v>
      </c>
      <c r="L1321" s="8">
        <v>1</v>
      </c>
      <c r="M1321" s="9">
        <v>0</v>
      </c>
      <c r="N1321" s="8">
        <v>0</v>
      </c>
      <c r="O1321" s="9">
        <v>1</v>
      </c>
      <c r="P1321" s="9">
        <v>0</v>
      </c>
      <c r="Q1321" s="9">
        <v>0</v>
      </c>
      <c r="R1321" s="9">
        <v>0</v>
      </c>
      <c r="S1321" s="8">
        <v>1862</v>
      </c>
      <c r="T1321" s="9">
        <v>17</v>
      </c>
      <c r="U1321" s="9">
        <f t="shared" si="214"/>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17"/>
        <v>0.73</v>
      </c>
      <c r="AN1321" s="42">
        <v>0.14000000000000001</v>
      </c>
      <c r="AO1321" s="41" t="s">
        <v>98</v>
      </c>
      <c r="AP1321" s="17" t="s">
        <v>98</v>
      </c>
      <c r="AQ1321" s="32">
        <v>1</v>
      </c>
      <c r="AR1321" s="39">
        <f t="shared" si="218"/>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f>W1321+X1321+6</f>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19</v>
      </c>
      <c r="CZ1321" s="33" t="s">
        <v>85</v>
      </c>
    </row>
    <row r="1322" spans="1:104" x14ac:dyDescent="0.25">
      <c r="A1322">
        <v>1321</v>
      </c>
      <c r="B1322">
        <v>84</v>
      </c>
      <c r="C1322" s="24" t="s">
        <v>4152</v>
      </c>
      <c r="D1322" s="12">
        <v>4.8</v>
      </c>
      <c r="E1322" s="13">
        <f t="shared" si="216"/>
        <v>0.20227560050568899</v>
      </c>
      <c r="F1322" s="7">
        <v>23.73</v>
      </c>
      <c r="G1322" s="7">
        <f t="shared" si="211"/>
        <v>4.5977243994943109</v>
      </c>
      <c r="H1322" s="15">
        <f t="shared" si="212"/>
        <v>5.0022756005056888</v>
      </c>
      <c r="I1322" s="11">
        <f>IFERROR(F1322/SQRT(F1322^2+U1322), "X")</f>
        <v>0.34653921998542769</v>
      </c>
      <c r="J1322" s="32">
        <f>IFERROR(SQRT((1-I1322^2)/U1322), "X")</f>
        <v>1.4603422671109468E-2</v>
      </c>
      <c r="K1322" s="32">
        <f t="shared" si="213"/>
        <v>68.477097631251866</v>
      </c>
      <c r="L1322" s="8">
        <v>1</v>
      </c>
      <c r="M1322" s="9">
        <v>0</v>
      </c>
      <c r="N1322" s="8">
        <v>0</v>
      </c>
      <c r="O1322" s="9">
        <v>1</v>
      </c>
      <c r="P1322" s="9">
        <v>0</v>
      </c>
      <c r="Q1322" s="9">
        <v>0</v>
      </c>
      <c r="R1322" s="9">
        <v>0</v>
      </c>
      <c r="S1322" s="8">
        <v>4144</v>
      </c>
      <c r="T1322" s="9">
        <v>17</v>
      </c>
      <c r="U1322" s="9">
        <f t="shared" si="214"/>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17"/>
        <v>0.69800000000000006</v>
      </c>
      <c r="AN1322" s="42">
        <v>9.1999999999999998E-2</v>
      </c>
      <c r="AO1322" s="41" t="s">
        <v>98</v>
      </c>
      <c r="AP1322" s="17" t="s">
        <v>98</v>
      </c>
      <c r="AQ1322" s="32">
        <v>0</v>
      </c>
      <c r="AR1322" s="39">
        <f t="shared" si="218"/>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f>W1322+X1322+6</f>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19</v>
      </c>
      <c r="CZ1322" s="33" t="s">
        <v>85</v>
      </c>
    </row>
    <row r="1323" spans="1:104" x14ac:dyDescent="0.25">
      <c r="A1323">
        <v>1322</v>
      </c>
      <c r="B1323">
        <v>84</v>
      </c>
      <c r="C1323" s="24" t="s">
        <v>4152</v>
      </c>
      <c r="D1323" s="12">
        <v>5.2</v>
      </c>
      <c r="E1323" s="13">
        <f t="shared" si="216"/>
        <v>0.35422343324250682</v>
      </c>
      <c r="F1323" s="7">
        <v>14.68</v>
      </c>
      <c r="G1323" s="7">
        <f t="shared" si="211"/>
        <v>4.8457765667574932</v>
      </c>
      <c r="H1323" s="15">
        <f t="shared" si="212"/>
        <v>5.5542234332425071</v>
      </c>
      <c r="I1323" s="11">
        <f>IFERROR(F1323/SQRT(F1323^2+U1323), "X")</f>
        <v>0.33239372085291063</v>
      </c>
      <c r="J1323" s="32">
        <f>IFERROR(SQRT((1-I1323^2)/U1323), "X")</f>
        <v>2.2642624036301812E-2</v>
      </c>
      <c r="K1323" s="32">
        <f t="shared" si="213"/>
        <v>44.164492525104372</v>
      </c>
      <c r="L1323" s="8">
        <v>1</v>
      </c>
      <c r="M1323" s="9">
        <v>0</v>
      </c>
      <c r="N1323" s="8">
        <v>0</v>
      </c>
      <c r="O1323" s="9">
        <v>1</v>
      </c>
      <c r="P1323" s="9">
        <v>0</v>
      </c>
      <c r="Q1323" s="9">
        <v>0</v>
      </c>
      <c r="R1323" s="9">
        <v>0</v>
      </c>
      <c r="S1323" s="8">
        <v>1753</v>
      </c>
      <c r="T1323" s="9">
        <v>17</v>
      </c>
      <c r="U1323" s="9">
        <f t="shared" si="214"/>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17"/>
        <v>0.73</v>
      </c>
      <c r="AN1323" s="42">
        <v>0.14000000000000001</v>
      </c>
      <c r="AO1323" s="41" t="s">
        <v>98</v>
      </c>
      <c r="AP1323" s="17" t="s">
        <v>98</v>
      </c>
      <c r="AQ1323" s="32">
        <v>0</v>
      </c>
      <c r="AR1323" s="39">
        <f t="shared" si="218"/>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f>W1323+X1323+6</f>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19</v>
      </c>
      <c r="CZ1323" s="33" t="s">
        <v>85</v>
      </c>
    </row>
    <row r="1324" spans="1:104" x14ac:dyDescent="0.25">
      <c r="A1324">
        <v>1323</v>
      </c>
      <c r="B1324">
        <v>84</v>
      </c>
      <c r="C1324" s="24" t="s">
        <v>4152</v>
      </c>
      <c r="D1324" s="12">
        <v>3.1</v>
      </c>
      <c r="E1324" s="13">
        <f t="shared" si="216"/>
        <v>0.23682200152788388</v>
      </c>
      <c r="F1324" s="7">
        <v>13.09</v>
      </c>
      <c r="G1324" s="7">
        <f t="shared" si="211"/>
        <v>2.8631779984721164</v>
      </c>
      <c r="H1324" s="15">
        <f t="shared" si="212"/>
        <v>3.3368220015278838</v>
      </c>
      <c r="I1324" s="11">
        <f>IFERROR(F1324/SQRT(F1324^2+U1324), "X")</f>
        <v>0.27387885546925828</v>
      </c>
      <c r="J1324" s="32">
        <f>IFERROR(SQRT((1-I1324^2)/U1324), "X")</f>
        <v>2.0922754428514767E-2</v>
      </c>
      <c r="K1324" s="32">
        <f t="shared" si="213"/>
        <v>47.794854325544293</v>
      </c>
      <c r="L1324" s="8">
        <v>1</v>
      </c>
      <c r="M1324" s="9">
        <v>0</v>
      </c>
      <c r="N1324" s="8">
        <v>0</v>
      </c>
      <c r="O1324" s="9">
        <v>1</v>
      </c>
      <c r="P1324" s="9">
        <v>0</v>
      </c>
      <c r="Q1324" s="9">
        <v>0</v>
      </c>
      <c r="R1324" s="9">
        <v>0</v>
      </c>
      <c r="S1324" s="8">
        <v>2131</v>
      </c>
      <c r="T1324" s="9">
        <v>17</v>
      </c>
      <c r="U1324" s="9">
        <f t="shared" si="214"/>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17"/>
        <v>0.61199999999999999</v>
      </c>
      <c r="AN1324" s="42">
        <v>0.108</v>
      </c>
      <c r="AO1324" s="41" t="s">
        <v>98</v>
      </c>
      <c r="AP1324" s="17" t="s">
        <v>98</v>
      </c>
      <c r="AQ1324" s="32">
        <v>1</v>
      </c>
      <c r="AR1324" s="39">
        <f t="shared" si="218"/>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W1324+X1324+6</f>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19</v>
      </c>
      <c r="CZ1324" s="33" t="s">
        <v>85</v>
      </c>
    </row>
    <row r="1325" spans="1:104" x14ac:dyDescent="0.25">
      <c r="A1325">
        <v>1324</v>
      </c>
      <c r="B1325">
        <v>84</v>
      </c>
      <c r="C1325" s="24" t="s">
        <v>4152</v>
      </c>
      <c r="D1325" s="12">
        <v>4.8</v>
      </c>
      <c r="E1325" s="13">
        <f t="shared" si="216"/>
        <v>0.29758214507129571</v>
      </c>
      <c r="F1325" s="7">
        <v>16.13</v>
      </c>
      <c r="G1325" s="7">
        <f t="shared" si="211"/>
        <v>4.5024178549287042</v>
      </c>
      <c r="H1325" s="15">
        <f t="shared" si="212"/>
        <v>5.0975821450712955</v>
      </c>
      <c r="I1325" s="11">
        <f>IFERROR(F1325/SQRT(F1325^2+U1325), "X")</f>
        <v>0.36057169116734039</v>
      </c>
      <c r="J1325" s="32">
        <f>IFERROR(SQRT((1-I1325^2)/U1325), "X")</f>
        <v>2.2354103606158731E-2</v>
      </c>
      <c r="K1325" s="32">
        <f t="shared" si="213"/>
        <v>44.734515756851557</v>
      </c>
      <c r="L1325" s="8">
        <v>1</v>
      </c>
      <c r="M1325" s="9">
        <v>0</v>
      </c>
      <c r="N1325" s="8">
        <v>0</v>
      </c>
      <c r="O1325" s="9">
        <v>1</v>
      </c>
      <c r="P1325" s="9">
        <v>0</v>
      </c>
      <c r="Q1325" s="9">
        <v>0</v>
      </c>
      <c r="R1325" s="9">
        <v>0</v>
      </c>
      <c r="S1325" s="8">
        <v>1759</v>
      </c>
      <c r="T1325" s="9">
        <v>17</v>
      </c>
      <c r="U1325" s="9">
        <f t="shared" si="214"/>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17"/>
        <v>0.68199999999999994</v>
      </c>
      <c r="AN1325" s="42">
        <v>0.158</v>
      </c>
      <c r="AO1325" s="41" t="s">
        <v>98</v>
      </c>
      <c r="AP1325" s="17" t="s">
        <v>98</v>
      </c>
      <c r="AQ1325" s="32">
        <v>1</v>
      </c>
      <c r="AR1325" s="39">
        <f t="shared" si="218"/>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W1325+X1325+6</f>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19</v>
      </c>
      <c r="CZ1325" s="33" t="s">
        <v>85</v>
      </c>
    </row>
    <row r="1326" spans="1:104" x14ac:dyDescent="0.25">
      <c r="A1326">
        <v>1325</v>
      </c>
      <c r="B1326">
        <v>84</v>
      </c>
      <c r="C1326" s="24" t="s">
        <v>4152</v>
      </c>
      <c r="D1326" s="12">
        <v>4.8</v>
      </c>
      <c r="E1326" s="13">
        <f t="shared" si="216"/>
        <v>0.27681660899653976</v>
      </c>
      <c r="F1326" s="7">
        <v>17.34</v>
      </c>
      <c r="G1326" s="7">
        <f t="shared" si="211"/>
        <v>4.5231833910034602</v>
      </c>
      <c r="H1326" s="15">
        <f t="shared" si="212"/>
        <v>5.0768166089965394</v>
      </c>
      <c r="I1326" s="11">
        <f>IFERROR(F1326/SQRT(F1326^2+U1326), "X")</f>
        <v>0.36357110372039231</v>
      </c>
      <c r="J1326" s="32">
        <f>IFERROR(SQRT((1-I1326^2)/U1326), "X")</f>
        <v>2.0967191679376718E-2</v>
      </c>
      <c r="K1326" s="32">
        <f t="shared" si="213"/>
        <v>47.693559313601249</v>
      </c>
      <c r="L1326" s="8">
        <v>1</v>
      </c>
      <c r="M1326" s="9">
        <v>0</v>
      </c>
      <c r="N1326" s="8">
        <v>0</v>
      </c>
      <c r="O1326" s="9">
        <v>1</v>
      </c>
      <c r="P1326" s="9">
        <v>0</v>
      </c>
      <c r="Q1326" s="9">
        <v>0</v>
      </c>
      <c r="R1326" s="9">
        <v>0</v>
      </c>
      <c r="S1326" s="8">
        <v>1992</v>
      </c>
      <c r="T1326" s="9">
        <v>17</v>
      </c>
      <c r="U1326" s="9">
        <f t="shared" si="214"/>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17"/>
        <v>0.61199999999999999</v>
      </c>
      <c r="AN1326" s="42">
        <v>0.108</v>
      </c>
      <c r="AO1326" s="41" t="s">
        <v>98</v>
      </c>
      <c r="AP1326" s="17" t="s">
        <v>98</v>
      </c>
      <c r="AQ1326" s="32">
        <v>0</v>
      </c>
      <c r="AR1326" s="39">
        <f t="shared" si="218"/>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W1326+X1326+6</f>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19</v>
      </c>
      <c r="CZ1326" s="33" t="s">
        <v>85</v>
      </c>
    </row>
    <row r="1327" spans="1:104" x14ac:dyDescent="0.25">
      <c r="A1327">
        <v>1326</v>
      </c>
      <c r="B1327">
        <v>84</v>
      </c>
      <c r="C1327" s="24" t="s">
        <v>4152</v>
      </c>
      <c r="D1327" s="12">
        <v>5</v>
      </c>
      <c r="E1327" s="13">
        <f t="shared" si="216"/>
        <v>0.31328320802005011</v>
      </c>
      <c r="F1327" s="7">
        <v>15.96</v>
      </c>
      <c r="G1327" s="7">
        <f t="shared" si="211"/>
        <v>4.6867167919799497</v>
      </c>
      <c r="H1327" s="15">
        <f t="shared" si="212"/>
        <v>5.3132832080200503</v>
      </c>
      <c r="I1327" s="11">
        <f>IFERROR(F1327/SQRT(F1327^2+U1327), "X")</f>
        <v>0.38385778929195752</v>
      </c>
      <c r="J1327" s="32">
        <f>IFERROR(SQRT((1-I1327^2)/U1327), "X")</f>
        <v>2.4051239930573776E-2</v>
      </c>
      <c r="K1327" s="32">
        <f t="shared" si="213"/>
        <v>41.577897974765392</v>
      </c>
      <c r="L1327" s="8">
        <v>1</v>
      </c>
      <c r="M1327" s="9">
        <v>0</v>
      </c>
      <c r="N1327" s="8">
        <v>0</v>
      </c>
      <c r="O1327" s="9">
        <v>1</v>
      </c>
      <c r="P1327" s="9">
        <v>0</v>
      </c>
      <c r="Q1327" s="9">
        <v>0</v>
      </c>
      <c r="R1327" s="9">
        <v>0</v>
      </c>
      <c r="S1327" s="8">
        <v>1492</v>
      </c>
      <c r="T1327" s="9">
        <v>17</v>
      </c>
      <c r="U1327" s="9">
        <f t="shared" si="214"/>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17"/>
        <v>0.68199999999999994</v>
      </c>
      <c r="AN1327" s="42">
        <v>0.158</v>
      </c>
      <c r="AO1327" s="41" t="s">
        <v>98</v>
      </c>
      <c r="AP1327" s="17" t="s">
        <v>98</v>
      </c>
      <c r="AQ1327" s="32">
        <v>0</v>
      </c>
      <c r="AR1327" s="39">
        <f t="shared" si="218"/>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W1327+X1327+6</f>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19</v>
      </c>
      <c r="CZ1327" s="33" t="s">
        <v>85</v>
      </c>
    </row>
    <row r="1328" spans="1:104" x14ac:dyDescent="0.25">
      <c r="A1328">
        <v>1327</v>
      </c>
      <c r="B1328">
        <v>85</v>
      </c>
      <c r="C1328" s="24" t="s">
        <v>4157</v>
      </c>
      <c r="D1328" s="12">
        <v>2.14</v>
      </c>
      <c r="E1328" s="13">
        <v>2.4</v>
      </c>
      <c r="F1328" s="7">
        <f t="shared" ref="F1328:F1342" si="219">D1328/E1328</f>
        <v>0.89166666666666672</v>
      </c>
      <c r="G1328" s="7">
        <f t="shared" si="211"/>
        <v>-0.25999999999999979</v>
      </c>
      <c r="H1328" s="15">
        <f t="shared" si="212"/>
        <v>4.54</v>
      </c>
      <c r="I1328" s="11">
        <f>IFERROR(F1328/SQRT(F1328^2+U1328), "X")</f>
        <v>3.0447422691144608E-3</v>
      </c>
      <c r="J1328" s="32">
        <f>IFERROR(SQRT((1-I1328^2)/U1328), "X")</f>
        <v>3.4146642270442549E-3</v>
      </c>
      <c r="K1328" s="32">
        <f t="shared" si="213"/>
        <v>292.85456299918644</v>
      </c>
      <c r="L1328" s="8">
        <v>0</v>
      </c>
      <c r="M1328" s="9">
        <v>1</v>
      </c>
      <c r="N1328" s="8">
        <v>0</v>
      </c>
      <c r="O1328" s="9">
        <v>0</v>
      </c>
      <c r="P1328" s="9">
        <v>0</v>
      </c>
      <c r="Q1328" s="9">
        <v>1</v>
      </c>
      <c r="R1328" s="9">
        <v>0</v>
      </c>
      <c r="S1328" s="8">
        <v>85766</v>
      </c>
      <c r="T1328" s="9">
        <v>2</v>
      </c>
      <c r="U1328" s="9">
        <f t="shared" si="214"/>
        <v>85763</v>
      </c>
      <c r="V1328" s="9">
        <f>COUNTIF(B:B,B1328)</f>
        <v>15</v>
      </c>
      <c r="W1328" s="7">
        <f t="shared" ref="W1328:W1342" si="220">AK1328*0+AL1328*6+AM1328*12+AN1328*15</f>
        <v>6.21</v>
      </c>
      <c r="X1328" s="7">
        <f>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21">(1-$AL1328-$AK1328)/2</f>
        <v>0.09</v>
      </c>
      <c r="AN1328" s="32">
        <f t="shared" si="221"/>
        <v>0.09</v>
      </c>
      <c r="AO1328" s="41">
        <v>0.91</v>
      </c>
      <c r="AP1328" s="17">
        <v>0.09</v>
      </c>
      <c r="AQ1328" s="32">
        <v>0.55000000000000004</v>
      </c>
      <c r="AR1328" s="39">
        <v>0.45</v>
      </c>
      <c r="AS1328" t="s">
        <v>98</v>
      </c>
      <c r="AT1328" s="39" t="s">
        <v>98</v>
      </c>
      <c r="AU1328">
        <v>0</v>
      </c>
      <c r="AV1328" s="17">
        <v>1</v>
      </c>
      <c r="AW1328" t="s">
        <v>98</v>
      </c>
      <c r="AX1328" s="17" t="s">
        <v>98</v>
      </c>
      <c r="AY1328" s="17" t="s">
        <v>329</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31</v>
      </c>
      <c r="CZ1328" s="33" t="s">
        <v>85</v>
      </c>
    </row>
    <row r="1329" spans="1:104" x14ac:dyDescent="0.25">
      <c r="A1329">
        <v>1328</v>
      </c>
      <c r="B1329">
        <v>85</v>
      </c>
      <c r="C1329" s="24" t="s">
        <v>4157</v>
      </c>
      <c r="D1329" s="12">
        <v>1</v>
      </c>
      <c r="E1329" s="13">
        <v>5.0999999999999996</v>
      </c>
      <c r="F1329" s="7">
        <f t="shared" si="219"/>
        <v>0.19607843137254904</v>
      </c>
      <c r="G1329" s="7">
        <f t="shared" si="211"/>
        <v>-4.0999999999999996</v>
      </c>
      <c r="H1329" s="15">
        <f t="shared" si="212"/>
        <v>6.1</v>
      </c>
      <c r="I1329" s="11">
        <f>IFERROR(F1329/SQRT(F1329^2+U1329), "X")</f>
        <v>8.4772860081008697E-4</v>
      </c>
      <c r="J1329" s="32">
        <f>IFERROR(SQRT((1-I1329^2)/U1329), "X")</f>
        <v>4.3234158641314432E-3</v>
      </c>
      <c r="K1329" s="32">
        <f t="shared" si="213"/>
        <v>231.29859153646234</v>
      </c>
      <c r="L1329" s="8">
        <v>0</v>
      </c>
      <c r="M1329" s="9">
        <v>1</v>
      </c>
      <c r="N1329" s="8">
        <v>0</v>
      </c>
      <c r="O1329" s="9">
        <v>0</v>
      </c>
      <c r="P1329" s="9">
        <v>0</v>
      </c>
      <c r="Q1329" s="9">
        <v>1</v>
      </c>
      <c r="R1329" s="9">
        <v>0</v>
      </c>
      <c r="S1329" s="8">
        <v>53502</v>
      </c>
      <c r="T1329" s="9">
        <v>2</v>
      </c>
      <c r="U1329" s="9">
        <f t="shared" si="214"/>
        <v>53499</v>
      </c>
      <c r="V1329" s="9">
        <f>COUNTIF(B:B,B1329)</f>
        <v>15</v>
      </c>
      <c r="W1329" s="7">
        <f t="shared" si="220"/>
        <v>6.21</v>
      </c>
      <c r="X1329" s="7">
        <f>BL1329-W1329-6</f>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21"/>
        <v>0.09</v>
      </c>
      <c r="AN1329" s="32">
        <f t="shared" si="221"/>
        <v>0.09</v>
      </c>
      <c r="AO1329" s="41">
        <v>0.91</v>
      </c>
      <c r="AP1329" s="17">
        <v>0.09</v>
      </c>
      <c r="AQ1329" s="32">
        <v>0.55000000000000004</v>
      </c>
      <c r="AR1329" s="39">
        <v>0.45</v>
      </c>
      <c r="AS1329" t="s">
        <v>98</v>
      </c>
      <c r="AT1329" s="39" t="s">
        <v>98</v>
      </c>
      <c r="AU1329">
        <v>0</v>
      </c>
      <c r="AV1329" s="17">
        <v>1</v>
      </c>
      <c r="AW1329" t="s">
        <v>98</v>
      </c>
      <c r="AX1329" s="17" t="s">
        <v>98</v>
      </c>
      <c r="AY1329" s="17" t="s">
        <v>329</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31</v>
      </c>
      <c r="CZ1329" s="33" t="s">
        <v>85</v>
      </c>
    </row>
    <row r="1330" spans="1:104" x14ac:dyDescent="0.25">
      <c r="A1330">
        <v>1329</v>
      </c>
      <c r="B1330">
        <v>85</v>
      </c>
      <c r="C1330" s="24" t="s">
        <v>4157</v>
      </c>
      <c r="D1330" s="12">
        <v>-0.8</v>
      </c>
      <c r="E1330" s="13">
        <v>6.1</v>
      </c>
      <c r="F1330" s="7">
        <f t="shared" si="219"/>
        <v>-0.13114754098360656</v>
      </c>
      <c r="G1330" s="7">
        <f t="shared" si="211"/>
        <v>-6.8999999999999995</v>
      </c>
      <c r="H1330" s="15">
        <f t="shared" si="212"/>
        <v>5.3</v>
      </c>
      <c r="I1330" s="11">
        <f>IFERROR(F1330/SQRT(F1330^2+U1330), "X")</f>
        <v>-5.6869282495393685E-4</v>
      </c>
      <c r="J1330" s="32">
        <f>IFERROR(SQRT((1-I1330^2)/U1330), "X")</f>
        <v>4.3362827902737678E-3</v>
      </c>
      <c r="K1330" s="32">
        <f t="shared" si="213"/>
        <v>230.61226593500507</v>
      </c>
      <c r="L1330" s="8">
        <v>0</v>
      </c>
      <c r="M1330" s="9">
        <v>1</v>
      </c>
      <c r="N1330" s="8">
        <v>0</v>
      </c>
      <c r="O1330" s="9">
        <v>0</v>
      </c>
      <c r="P1330" s="9">
        <v>0</v>
      </c>
      <c r="Q1330" s="9">
        <v>1</v>
      </c>
      <c r="R1330" s="9">
        <v>0</v>
      </c>
      <c r="S1330" s="8">
        <v>53186</v>
      </c>
      <c r="T1330" s="9">
        <v>3</v>
      </c>
      <c r="U1330" s="9">
        <f t="shared" si="214"/>
        <v>53182</v>
      </c>
      <c r="V1330" s="9">
        <f>COUNTIF(B:B,B1330)</f>
        <v>15</v>
      </c>
      <c r="W1330" s="7">
        <f t="shared" si="220"/>
        <v>6.21</v>
      </c>
      <c r="X1330" s="7">
        <f>BL1330-W1330-6</f>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21"/>
        <v>0.09</v>
      </c>
      <c r="AN1330" s="32">
        <f t="shared" si="221"/>
        <v>0.09</v>
      </c>
      <c r="AO1330" s="41">
        <v>0.91</v>
      </c>
      <c r="AP1330" s="17">
        <v>0.09</v>
      </c>
      <c r="AQ1330" s="32">
        <v>0.55000000000000004</v>
      </c>
      <c r="AR1330" s="39">
        <v>0.45</v>
      </c>
      <c r="AS1330" t="s">
        <v>98</v>
      </c>
      <c r="AT1330" s="39" t="s">
        <v>98</v>
      </c>
      <c r="AU1330">
        <v>0</v>
      </c>
      <c r="AV1330" s="17">
        <v>1</v>
      </c>
      <c r="AW1330" t="s">
        <v>98</v>
      </c>
      <c r="AX1330" s="17" t="s">
        <v>98</v>
      </c>
      <c r="AY1330" s="17" t="s">
        <v>329</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31</v>
      </c>
      <c r="CZ1330" s="33" t="s">
        <v>85</v>
      </c>
    </row>
    <row r="1331" spans="1:104" x14ac:dyDescent="0.25">
      <c r="A1331">
        <v>1330</v>
      </c>
      <c r="B1331">
        <v>85</v>
      </c>
      <c r="C1331" s="24" t="s">
        <v>4157</v>
      </c>
      <c r="D1331" s="12">
        <v>3</v>
      </c>
      <c r="E1331" s="13">
        <v>6.3</v>
      </c>
      <c r="F1331" s="7">
        <f t="shared" si="219"/>
        <v>0.47619047619047622</v>
      </c>
      <c r="G1331" s="7">
        <f t="shared" si="211"/>
        <v>-3.3</v>
      </c>
      <c r="H1331" s="15">
        <f t="shared" si="212"/>
        <v>9.3000000000000007</v>
      </c>
      <c r="I1331" s="11">
        <f>IFERROR(F1331/SQRT(F1331^2+U1331), "X")</f>
        <v>2.0289668941920603E-3</v>
      </c>
      <c r="J1331" s="32">
        <f>IFERROR(SQRT((1-I1331^2)/U1331), "X")</f>
        <v>4.2608304778033266E-3</v>
      </c>
      <c r="K1331" s="32">
        <f t="shared" si="213"/>
        <v>234.69603055307437</v>
      </c>
      <c r="L1331" s="8">
        <v>0</v>
      </c>
      <c r="M1331" s="9">
        <v>1</v>
      </c>
      <c r="N1331" s="8">
        <v>0</v>
      </c>
      <c r="O1331" s="9">
        <v>0</v>
      </c>
      <c r="P1331" s="9">
        <v>0</v>
      </c>
      <c r="Q1331" s="9">
        <v>1</v>
      </c>
      <c r="R1331" s="9">
        <v>0</v>
      </c>
      <c r="S1331" s="8">
        <v>55088</v>
      </c>
      <c r="T1331" s="9">
        <v>5</v>
      </c>
      <c r="U1331" s="9">
        <f t="shared" si="214"/>
        <v>55082</v>
      </c>
      <c r="V1331" s="9">
        <f>COUNTIF(B:B,B1331)</f>
        <v>15</v>
      </c>
      <c r="W1331" s="7">
        <f t="shared" si="220"/>
        <v>6.21</v>
      </c>
      <c r="X1331" s="7">
        <f>BL1331-W1331-6</f>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21"/>
        <v>0.09</v>
      </c>
      <c r="AN1331" s="32">
        <f t="shared" si="221"/>
        <v>0.09</v>
      </c>
      <c r="AO1331" s="41">
        <v>0.91</v>
      </c>
      <c r="AP1331" s="17">
        <v>0.09</v>
      </c>
      <c r="AQ1331" s="32">
        <v>0.55000000000000004</v>
      </c>
      <c r="AR1331" s="39">
        <v>0.45</v>
      </c>
      <c r="AS1331" t="s">
        <v>98</v>
      </c>
      <c r="AT1331" s="39" t="s">
        <v>98</v>
      </c>
      <c r="AU1331">
        <v>0</v>
      </c>
      <c r="AV1331" s="17">
        <v>1</v>
      </c>
      <c r="AW1331" t="s">
        <v>98</v>
      </c>
      <c r="AX1331" s="17" t="s">
        <v>98</v>
      </c>
      <c r="AY1331" s="17" t="s">
        <v>329</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31</v>
      </c>
      <c r="CZ1331" s="33" t="s">
        <v>85</v>
      </c>
    </row>
    <row r="1332" spans="1:104" x14ac:dyDescent="0.25">
      <c r="A1332">
        <v>1331</v>
      </c>
      <c r="B1332">
        <v>85</v>
      </c>
      <c r="C1332" s="24" t="s">
        <v>4157</v>
      </c>
      <c r="D1332" s="12">
        <v>7.2</v>
      </c>
      <c r="E1332" s="13">
        <v>4.0999999999999996</v>
      </c>
      <c r="F1332" s="7">
        <f t="shared" si="219"/>
        <v>1.75609756097561</v>
      </c>
      <c r="G1332" s="7">
        <f t="shared" si="211"/>
        <v>3.1000000000000005</v>
      </c>
      <c r="H1332" s="15">
        <f t="shared" si="212"/>
        <v>11.3</v>
      </c>
      <c r="I1332" s="11">
        <f>IFERROR(F1332/SQRT(F1332^2+U1332), "X")</f>
        <v>7.4821041331039704E-3</v>
      </c>
      <c r="J1332" s="32">
        <f>IFERROR(SQRT((1-I1332^2)/U1332), "X")</f>
        <v>4.2606426313508711E-3</v>
      </c>
      <c r="K1332" s="32">
        <f t="shared" si="213"/>
        <v>234.70637801015053</v>
      </c>
      <c r="L1332" s="8">
        <v>0</v>
      </c>
      <c r="M1332" s="9">
        <v>1</v>
      </c>
      <c r="N1332" s="8">
        <v>0</v>
      </c>
      <c r="O1332" s="9">
        <v>0</v>
      </c>
      <c r="P1332" s="9">
        <v>0</v>
      </c>
      <c r="Q1332" s="9">
        <v>1</v>
      </c>
      <c r="R1332" s="9">
        <v>0</v>
      </c>
      <c r="S1332" s="8">
        <v>55088</v>
      </c>
      <c r="T1332" s="9">
        <v>3</v>
      </c>
      <c r="U1332" s="9">
        <f t="shared" si="214"/>
        <v>55084</v>
      </c>
      <c r="V1332" s="9">
        <f>COUNTIF(B:B,B1332)</f>
        <v>15</v>
      </c>
      <c r="W1332" s="7">
        <f t="shared" si="220"/>
        <v>6.21</v>
      </c>
      <c r="X1332" s="7">
        <f>BL1332-W1332-6</f>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21"/>
        <v>0.09</v>
      </c>
      <c r="AN1332" s="32">
        <f t="shared" si="221"/>
        <v>0.09</v>
      </c>
      <c r="AO1332" s="41">
        <v>0.91</v>
      </c>
      <c r="AP1332" s="17">
        <v>0.09</v>
      </c>
      <c r="AQ1332" s="32">
        <v>0.55000000000000004</v>
      </c>
      <c r="AR1332" s="39">
        <v>0.45</v>
      </c>
      <c r="AS1332" t="s">
        <v>98</v>
      </c>
      <c r="AT1332" s="39" t="s">
        <v>98</v>
      </c>
      <c r="AU1332">
        <v>0</v>
      </c>
      <c r="AV1332" s="17">
        <v>1</v>
      </c>
      <c r="AW1332" t="s">
        <v>98</v>
      </c>
      <c r="AX1332" s="17" t="s">
        <v>98</v>
      </c>
      <c r="AY1332" s="17" t="s">
        <v>329</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31</v>
      </c>
      <c r="CZ1332" s="33" t="s">
        <v>85</v>
      </c>
    </row>
    <row r="1333" spans="1:104" x14ac:dyDescent="0.25">
      <c r="A1333">
        <v>1332</v>
      </c>
      <c r="B1333">
        <v>85</v>
      </c>
      <c r="C1333" s="24" t="s">
        <v>4157</v>
      </c>
      <c r="D1333" s="12">
        <v>1.9</v>
      </c>
      <c r="E1333" s="13">
        <v>2.2999999999999998</v>
      </c>
      <c r="F1333" s="7">
        <f t="shared" si="219"/>
        <v>0.82608695652173914</v>
      </c>
      <c r="G1333" s="7">
        <f t="shared" si="211"/>
        <v>-0.39999999999999991</v>
      </c>
      <c r="H1333" s="15">
        <f t="shared" si="212"/>
        <v>4.1999999999999993</v>
      </c>
      <c r="I1333" s="11">
        <f>IFERROR(F1333/SQRT(F1333^2+U1333), "X")</f>
        <v>2.8208114314153721E-3</v>
      </c>
      <c r="J1333" s="32">
        <f>IFERROR(SQRT((1-I1333^2)/U1333), "X")</f>
        <v>3.4146664696080823E-3</v>
      </c>
      <c r="K1333" s="32">
        <f t="shared" si="213"/>
        <v>292.85437066852825</v>
      </c>
      <c r="L1333" s="8">
        <v>0</v>
      </c>
      <c r="M1333" s="9">
        <v>1</v>
      </c>
      <c r="N1333" s="8">
        <v>0</v>
      </c>
      <c r="O1333" s="9">
        <v>0</v>
      </c>
      <c r="P1333" s="9">
        <v>0</v>
      </c>
      <c r="Q1333" s="9">
        <v>1</v>
      </c>
      <c r="R1333" s="9">
        <v>0</v>
      </c>
      <c r="S1333" s="8">
        <v>85766</v>
      </c>
      <c r="T1333" s="9">
        <v>2</v>
      </c>
      <c r="U1333" s="9">
        <f t="shared" si="214"/>
        <v>85763</v>
      </c>
      <c r="V1333" s="9">
        <f>COUNTIF(B:B,B1333)</f>
        <v>15</v>
      </c>
      <c r="W1333" s="7">
        <f t="shared" si="220"/>
        <v>6.21</v>
      </c>
      <c r="X1333" s="7">
        <f>BL1333-W1333-6</f>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21"/>
        <v>0.09</v>
      </c>
      <c r="AN1333" s="32">
        <f t="shared" si="221"/>
        <v>0.09</v>
      </c>
      <c r="AO1333" s="41">
        <v>0.91</v>
      </c>
      <c r="AP1333" s="17">
        <v>0.09</v>
      </c>
      <c r="AQ1333" s="32">
        <v>0.55000000000000004</v>
      </c>
      <c r="AR1333" s="39">
        <v>0.45</v>
      </c>
      <c r="AS1333" t="s">
        <v>98</v>
      </c>
      <c r="AT1333" s="39" t="s">
        <v>98</v>
      </c>
      <c r="AU1333">
        <v>0</v>
      </c>
      <c r="AV1333" s="17">
        <v>1</v>
      </c>
      <c r="AW1333" t="s">
        <v>98</v>
      </c>
      <c r="AX1333" s="17" t="s">
        <v>98</v>
      </c>
      <c r="AY1333" s="17" t="s">
        <v>329</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31</v>
      </c>
      <c r="CZ1333" s="33" t="s">
        <v>85</v>
      </c>
    </row>
    <row r="1334" spans="1:104" x14ac:dyDescent="0.25">
      <c r="A1334">
        <v>1333</v>
      </c>
      <c r="B1334">
        <v>85</v>
      </c>
      <c r="C1334" s="24" t="s">
        <v>4157</v>
      </c>
      <c r="D1334" s="12">
        <v>0.9</v>
      </c>
      <c r="E1334" s="13">
        <v>5</v>
      </c>
      <c r="F1334" s="7">
        <f t="shared" si="219"/>
        <v>0.18</v>
      </c>
      <c r="G1334" s="7">
        <f t="shared" si="211"/>
        <v>-4.0999999999999996</v>
      </c>
      <c r="H1334" s="15">
        <f t="shared" si="212"/>
        <v>5.9</v>
      </c>
      <c r="I1334" s="11">
        <f>IFERROR(F1334/SQRT(F1334^2+U1334), "X")</f>
        <v>7.7821489952269358E-4</v>
      </c>
      <c r="J1334" s="32">
        <f>IFERROR(SQRT((1-I1334^2)/U1334), "X")</f>
        <v>4.3234161084594091E-3</v>
      </c>
      <c r="K1334" s="32">
        <f t="shared" si="213"/>
        <v>231.29857846515182</v>
      </c>
      <c r="L1334" s="8">
        <v>0</v>
      </c>
      <c r="M1334" s="9">
        <v>1</v>
      </c>
      <c r="N1334" s="8">
        <v>0</v>
      </c>
      <c r="O1334" s="9">
        <v>0</v>
      </c>
      <c r="P1334" s="9">
        <v>0</v>
      </c>
      <c r="Q1334" s="9">
        <v>1</v>
      </c>
      <c r="R1334" s="9">
        <v>0</v>
      </c>
      <c r="S1334" s="8">
        <v>53502</v>
      </c>
      <c r="T1334" s="9">
        <v>2</v>
      </c>
      <c r="U1334" s="9">
        <f t="shared" si="214"/>
        <v>53499</v>
      </c>
      <c r="V1334" s="9">
        <f>COUNTIF(B:B,B1334)</f>
        <v>15</v>
      </c>
      <c r="W1334" s="7">
        <f t="shared" si="220"/>
        <v>6.21</v>
      </c>
      <c r="X1334" s="7">
        <f>BL1334-W1334-6</f>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21"/>
        <v>0.09</v>
      </c>
      <c r="AN1334" s="32">
        <f t="shared" si="221"/>
        <v>0.09</v>
      </c>
      <c r="AO1334" s="41">
        <v>0.91</v>
      </c>
      <c r="AP1334" s="17">
        <v>0.09</v>
      </c>
      <c r="AQ1334" s="32">
        <v>0.55000000000000004</v>
      </c>
      <c r="AR1334" s="39">
        <v>0.45</v>
      </c>
      <c r="AS1334" t="s">
        <v>98</v>
      </c>
      <c r="AT1334" s="39" t="s">
        <v>98</v>
      </c>
      <c r="AU1334">
        <v>0</v>
      </c>
      <c r="AV1334" s="17">
        <v>1</v>
      </c>
      <c r="AW1334" t="s">
        <v>98</v>
      </c>
      <c r="AX1334" s="17" t="s">
        <v>98</v>
      </c>
      <c r="AY1334" s="17" t="s">
        <v>329</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31</v>
      </c>
      <c r="CZ1334" s="33" t="s">
        <v>85</v>
      </c>
    </row>
    <row r="1335" spans="1:104" x14ac:dyDescent="0.25">
      <c r="A1335">
        <v>1334</v>
      </c>
      <c r="B1335">
        <v>85</v>
      </c>
      <c r="C1335" s="24" t="s">
        <v>4157</v>
      </c>
      <c r="D1335" s="12">
        <v>-0.2</v>
      </c>
      <c r="E1335" s="13">
        <v>5.2</v>
      </c>
      <c r="F1335" s="7">
        <f t="shared" si="219"/>
        <v>-3.8461538461538464E-2</v>
      </c>
      <c r="G1335" s="7">
        <f t="shared" si="211"/>
        <v>-5.4</v>
      </c>
      <c r="H1335" s="15">
        <f t="shared" si="212"/>
        <v>5</v>
      </c>
      <c r="I1335" s="11">
        <f>IFERROR(F1335/SQRT(F1335^2+U1335), "X")</f>
        <v>-1.6678013196798737E-4</v>
      </c>
      <c r="J1335" s="32">
        <f>IFERROR(SQRT((1-I1335^2)/U1335), "X")</f>
        <v>4.3362834311676708E-3</v>
      </c>
      <c r="K1335" s="32">
        <f t="shared" si="213"/>
        <v>230.61223185097955</v>
      </c>
      <c r="L1335" s="8">
        <v>0</v>
      </c>
      <c r="M1335" s="9">
        <v>1</v>
      </c>
      <c r="N1335" s="8">
        <v>0</v>
      </c>
      <c r="O1335" s="9">
        <v>0</v>
      </c>
      <c r="P1335" s="9">
        <v>0</v>
      </c>
      <c r="Q1335" s="9">
        <v>1</v>
      </c>
      <c r="R1335" s="9">
        <v>0</v>
      </c>
      <c r="S1335" s="8">
        <v>53186</v>
      </c>
      <c r="T1335" s="9">
        <v>3</v>
      </c>
      <c r="U1335" s="9">
        <f t="shared" si="214"/>
        <v>53182</v>
      </c>
      <c r="V1335" s="9">
        <f>COUNTIF(B:B,B1335)</f>
        <v>15</v>
      </c>
      <c r="W1335" s="7">
        <f t="shared" si="220"/>
        <v>6.21</v>
      </c>
      <c r="X1335" s="7">
        <f>BL1335-W1335-6</f>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21"/>
        <v>0.09</v>
      </c>
      <c r="AN1335" s="32">
        <f t="shared" si="221"/>
        <v>0.09</v>
      </c>
      <c r="AO1335" s="41">
        <v>0.91</v>
      </c>
      <c r="AP1335" s="17">
        <v>0.09</v>
      </c>
      <c r="AQ1335" s="32">
        <v>0.55000000000000004</v>
      </c>
      <c r="AR1335" s="39">
        <v>0.45</v>
      </c>
      <c r="AS1335" t="s">
        <v>98</v>
      </c>
      <c r="AT1335" s="39" t="s">
        <v>98</v>
      </c>
      <c r="AU1335">
        <v>0</v>
      </c>
      <c r="AV1335" s="17">
        <v>1</v>
      </c>
      <c r="AW1335" t="s">
        <v>98</v>
      </c>
      <c r="AX1335" s="17" t="s">
        <v>98</v>
      </c>
      <c r="AY1335" s="17" t="s">
        <v>329</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31</v>
      </c>
      <c r="CZ1335" s="33" t="s">
        <v>85</v>
      </c>
    </row>
    <row r="1336" spans="1:104" x14ac:dyDescent="0.25">
      <c r="A1336">
        <v>1335</v>
      </c>
      <c r="B1336">
        <v>85</v>
      </c>
      <c r="C1336" s="24" t="s">
        <v>4157</v>
      </c>
      <c r="D1336" s="12">
        <v>2.2000000000000002</v>
      </c>
      <c r="E1336" s="13">
        <v>7</v>
      </c>
      <c r="F1336" s="7">
        <f t="shared" si="219"/>
        <v>0.31428571428571433</v>
      </c>
      <c r="G1336" s="7">
        <f t="shared" si="211"/>
        <v>-4.8</v>
      </c>
      <c r="H1336" s="15">
        <f t="shared" si="212"/>
        <v>9.1999999999999993</v>
      </c>
      <c r="I1336" s="11">
        <f>IFERROR(F1336/SQRT(F1336^2+U1336), "X")</f>
        <v>1.3391197058693848E-3</v>
      </c>
      <c r="J1336" s="32">
        <f>IFERROR(SQRT((1-I1336^2)/U1336), "X")</f>
        <v>4.2608354277662236E-3</v>
      </c>
      <c r="K1336" s="32">
        <f t="shared" si="213"/>
        <v>234.69575789841238</v>
      </c>
      <c r="L1336" s="8">
        <v>0</v>
      </c>
      <c r="M1336" s="9">
        <v>1</v>
      </c>
      <c r="N1336" s="8">
        <v>0</v>
      </c>
      <c r="O1336" s="9">
        <v>0</v>
      </c>
      <c r="P1336" s="9">
        <v>0</v>
      </c>
      <c r="Q1336" s="9">
        <v>1</v>
      </c>
      <c r="R1336" s="9">
        <v>0</v>
      </c>
      <c r="S1336" s="8">
        <v>55088</v>
      </c>
      <c r="T1336" s="9">
        <v>5</v>
      </c>
      <c r="U1336" s="9">
        <f t="shared" si="214"/>
        <v>55082</v>
      </c>
      <c r="V1336" s="9">
        <f>COUNTIF(B:B,B1336)</f>
        <v>15</v>
      </c>
      <c r="W1336" s="7">
        <f t="shared" si="220"/>
        <v>6.21</v>
      </c>
      <c r="X1336" s="7">
        <f>BL1336-W1336-6</f>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21"/>
        <v>0.09</v>
      </c>
      <c r="AN1336" s="32">
        <f t="shared" si="221"/>
        <v>0.09</v>
      </c>
      <c r="AO1336" s="41">
        <v>0.91</v>
      </c>
      <c r="AP1336" s="17">
        <v>0.09</v>
      </c>
      <c r="AQ1336" s="32">
        <v>0.55000000000000004</v>
      </c>
      <c r="AR1336" s="39">
        <v>0.45</v>
      </c>
      <c r="AS1336" t="s">
        <v>98</v>
      </c>
      <c r="AT1336" s="39" t="s">
        <v>98</v>
      </c>
      <c r="AU1336">
        <v>0</v>
      </c>
      <c r="AV1336" s="17">
        <v>1</v>
      </c>
      <c r="AW1336" t="s">
        <v>98</v>
      </c>
      <c r="AX1336" s="17" t="s">
        <v>98</v>
      </c>
      <c r="AY1336" s="17" t="s">
        <v>329</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31</v>
      </c>
      <c r="CZ1336" s="33" t="s">
        <v>85</v>
      </c>
    </row>
    <row r="1337" spans="1:104" x14ac:dyDescent="0.25">
      <c r="A1337">
        <v>1336</v>
      </c>
      <c r="B1337">
        <v>85</v>
      </c>
      <c r="C1337" s="24" t="s">
        <v>4157</v>
      </c>
      <c r="D1337" s="12">
        <v>6.2</v>
      </c>
      <c r="E1337" s="13">
        <v>4.9000000000000004</v>
      </c>
      <c r="F1337" s="7">
        <f t="shared" si="219"/>
        <v>1.2653061224489794</v>
      </c>
      <c r="G1337" s="7">
        <f t="shared" si="211"/>
        <v>1.2999999999999998</v>
      </c>
      <c r="H1337" s="15">
        <f t="shared" si="212"/>
        <v>11.100000000000001</v>
      </c>
      <c r="I1337" s="11">
        <f>IFERROR(F1337/SQRT(F1337^2+U1337), "X")</f>
        <v>5.3910897683797435E-3</v>
      </c>
      <c r="J1337" s="32">
        <f>IFERROR(SQRT((1-I1337^2)/U1337), "X")</f>
        <v>4.2606999782356042E-3</v>
      </c>
      <c r="K1337" s="32">
        <f t="shared" si="213"/>
        <v>234.70321898002058</v>
      </c>
      <c r="L1337" s="8">
        <v>0</v>
      </c>
      <c r="M1337" s="9">
        <v>1</v>
      </c>
      <c r="N1337" s="8">
        <v>0</v>
      </c>
      <c r="O1337" s="9">
        <v>0</v>
      </c>
      <c r="P1337" s="9">
        <v>0</v>
      </c>
      <c r="Q1337" s="9">
        <v>1</v>
      </c>
      <c r="R1337" s="9">
        <v>0</v>
      </c>
      <c r="S1337" s="8">
        <v>55088</v>
      </c>
      <c r="T1337" s="9">
        <v>3</v>
      </c>
      <c r="U1337" s="9">
        <f t="shared" si="214"/>
        <v>55084</v>
      </c>
      <c r="V1337" s="9">
        <f>COUNTIF(B:B,B1337)</f>
        <v>15</v>
      </c>
      <c r="W1337" s="7">
        <f t="shared" si="220"/>
        <v>6.21</v>
      </c>
      <c r="X1337" s="7">
        <f>BL1337-W1337-6</f>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21"/>
        <v>0.09</v>
      </c>
      <c r="AN1337" s="32">
        <f t="shared" si="221"/>
        <v>0.09</v>
      </c>
      <c r="AO1337" s="41">
        <v>0.91</v>
      </c>
      <c r="AP1337" s="17">
        <v>0.09</v>
      </c>
      <c r="AQ1337" s="32">
        <v>0.55000000000000004</v>
      </c>
      <c r="AR1337" s="39">
        <v>0.45</v>
      </c>
      <c r="AS1337" t="s">
        <v>98</v>
      </c>
      <c r="AT1337" s="39" t="s">
        <v>98</v>
      </c>
      <c r="AU1337">
        <v>0</v>
      </c>
      <c r="AV1337" s="17">
        <v>1</v>
      </c>
      <c r="AW1337" t="s">
        <v>98</v>
      </c>
      <c r="AX1337" s="17" t="s">
        <v>98</v>
      </c>
      <c r="AY1337" s="17" t="s">
        <v>329</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31</v>
      </c>
      <c r="CZ1337" s="33" t="s">
        <v>85</v>
      </c>
    </row>
    <row r="1338" spans="1:104" x14ac:dyDescent="0.25">
      <c r="A1338">
        <v>1337</v>
      </c>
      <c r="B1338">
        <v>85</v>
      </c>
      <c r="C1338" s="24" t="s">
        <v>4157</v>
      </c>
      <c r="D1338" s="12">
        <v>2.5</v>
      </c>
      <c r="E1338" s="13">
        <v>2.7</v>
      </c>
      <c r="F1338" s="7">
        <f t="shared" si="219"/>
        <v>0.92592592592592582</v>
      </c>
      <c r="G1338" s="7">
        <f t="shared" si="211"/>
        <v>-0.20000000000000018</v>
      </c>
      <c r="H1338" s="15">
        <f t="shared" si="212"/>
        <v>5.2</v>
      </c>
      <c r="I1338" s="11">
        <f>IFERROR(F1338/SQRT(F1338^2+U1338), "X")</f>
        <v>3.1617249883565302E-3</v>
      </c>
      <c r="J1338" s="32">
        <f>IFERROR(SQRT((1-I1338^2)/U1338), "X")</f>
        <v>3.4146629874250533E-3</v>
      </c>
      <c r="K1338" s="32">
        <f t="shared" si="213"/>
        <v>292.85466931367222</v>
      </c>
      <c r="L1338" s="8">
        <v>0</v>
      </c>
      <c r="M1338" s="9">
        <v>1</v>
      </c>
      <c r="N1338" s="8">
        <v>0</v>
      </c>
      <c r="O1338" s="9">
        <v>0</v>
      </c>
      <c r="P1338" s="9">
        <v>0</v>
      </c>
      <c r="Q1338" s="9">
        <v>1</v>
      </c>
      <c r="R1338" s="9">
        <v>0</v>
      </c>
      <c r="S1338" s="8">
        <v>85766</v>
      </c>
      <c r="T1338" s="9">
        <v>2</v>
      </c>
      <c r="U1338" s="9">
        <f t="shared" si="214"/>
        <v>85763</v>
      </c>
      <c r="V1338" s="9">
        <f>COUNTIF(B:B,B1338)</f>
        <v>15</v>
      </c>
      <c r="W1338" s="7">
        <f t="shared" si="220"/>
        <v>6.21</v>
      </c>
      <c r="X1338" s="7">
        <f>BL1338-W1338-6</f>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21"/>
        <v>0.09</v>
      </c>
      <c r="AN1338" s="32">
        <f t="shared" si="221"/>
        <v>0.09</v>
      </c>
      <c r="AO1338" s="41">
        <v>0.91</v>
      </c>
      <c r="AP1338" s="17">
        <v>0.09</v>
      </c>
      <c r="AQ1338" s="32">
        <v>0.55000000000000004</v>
      </c>
      <c r="AR1338" s="39">
        <v>0.45</v>
      </c>
      <c r="AS1338" t="s">
        <v>98</v>
      </c>
      <c r="AT1338" s="39" t="s">
        <v>98</v>
      </c>
      <c r="AU1338">
        <v>0</v>
      </c>
      <c r="AV1338" s="17">
        <v>1</v>
      </c>
      <c r="AW1338" t="s">
        <v>98</v>
      </c>
      <c r="AX1338" s="17" t="s">
        <v>98</v>
      </c>
      <c r="AY1338" s="17" t="s">
        <v>329</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31</v>
      </c>
      <c r="CZ1338" s="33" t="s">
        <v>85</v>
      </c>
    </row>
    <row r="1339" spans="1:104" x14ac:dyDescent="0.25">
      <c r="A1339">
        <v>1338</v>
      </c>
      <c r="B1339">
        <v>85</v>
      </c>
      <c r="C1339" s="24" t="s">
        <v>4157</v>
      </c>
      <c r="D1339" s="12">
        <v>1.2</v>
      </c>
      <c r="E1339" s="13">
        <v>4.8</v>
      </c>
      <c r="F1339" s="7">
        <f t="shared" si="219"/>
        <v>0.25</v>
      </c>
      <c r="G1339" s="7">
        <f t="shared" si="211"/>
        <v>-3.5999999999999996</v>
      </c>
      <c r="H1339" s="15">
        <f t="shared" si="212"/>
        <v>6</v>
      </c>
      <c r="I1339" s="11">
        <f>IFERROR(F1339/SQRT(F1339^2+U1339), "X")</f>
        <v>1.0808537230561522E-3</v>
      </c>
      <c r="J1339" s="32">
        <f>IFERROR(SQRT((1-I1339^2)/U1339), "X")</f>
        <v>4.3234148922246087E-3</v>
      </c>
      <c r="K1339" s="32">
        <f t="shared" si="213"/>
        <v>231.29864353255513</v>
      </c>
      <c r="L1339" s="8">
        <v>0</v>
      </c>
      <c r="M1339" s="9">
        <v>1</v>
      </c>
      <c r="N1339" s="8">
        <v>0</v>
      </c>
      <c r="O1339" s="9">
        <v>0</v>
      </c>
      <c r="P1339" s="9">
        <v>0</v>
      </c>
      <c r="Q1339" s="9">
        <v>1</v>
      </c>
      <c r="R1339" s="9">
        <v>0</v>
      </c>
      <c r="S1339" s="8">
        <v>53502</v>
      </c>
      <c r="T1339" s="9">
        <v>2</v>
      </c>
      <c r="U1339" s="9">
        <f t="shared" si="214"/>
        <v>53499</v>
      </c>
      <c r="V1339" s="9">
        <f>COUNTIF(B:B,B1339)</f>
        <v>15</v>
      </c>
      <c r="W1339" s="7">
        <f t="shared" si="220"/>
        <v>6.21</v>
      </c>
      <c r="X1339" s="7">
        <f>BL1339-W1339-6</f>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21"/>
        <v>0.09</v>
      </c>
      <c r="AN1339" s="32">
        <f t="shared" si="221"/>
        <v>0.09</v>
      </c>
      <c r="AO1339" s="41">
        <v>0.91</v>
      </c>
      <c r="AP1339" s="17">
        <v>0.09</v>
      </c>
      <c r="AQ1339" s="32">
        <v>0.55000000000000004</v>
      </c>
      <c r="AR1339" s="39">
        <v>0.45</v>
      </c>
      <c r="AS1339" t="s">
        <v>98</v>
      </c>
      <c r="AT1339" s="39" t="s">
        <v>98</v>
      </c>
      <c r="AU1339">
        <v>0</v>
      </c>
      <c r="AV1339" s="17">
        <v>1</v>
      </c>
      <c r="AW1339" t="s">
        <v>98</v>
      </c>
      <c r="AX1339" s="17" t="s">
        <v>98</v>
      </c>
      <c r="AY1339" s="17" t="s">
        <v>329</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31</v>
      </c>
      <c r="CZ1339" s="33" t="s">
        <v>85</v>
      </c>
    </row>
    <row r="1340" spans="1:104" x14ac:dyDescent="0.25">
      <c r="A1340">
        <v>1339</v>
      </c>
      <c r="B1340">
        <v>85</v>
      </c>
      <c r="C1340" s="24" t="s">
        <v>4157</v>
      </c>
      <c r="D1340" s="12">
        <v>0.1</v>
      </c>
      <c r="E1340" s="13">
        <v>5.2</v>
      </c>
      <c r="F1340" s="7">
        <f t="shared" si="219"/>
        <v>1.9230769230769232E-2</v>
      </c>
      <c r="G1340" s="7">
        <f t="shared" si="211"/>
        <v>-5.1000000000000005</v>
      </c>
      <c r="H1340" s="15">
        <f t="shared" si="212"/>
        <v>5.3</v>
      </c>
      <c r="I1340" s="11">
        <f>IFERROR(F1340/SQRT(F1340^2+U1340), "X")</f>
        <v>8.3390066853823353E-5</v>
      </c>
      <c r="J1340" s="32">
        <f>IFERROR(SQRT((1-I1340^2)/U1340), "X")</f>
        <v>4.3362834763988143E-3</v>
      </c>
      <c r="K1340" s="32">
        <f t="shared" si="213"/>
        <v>230.61222944549684</v>
      </c>
      <c r="L1340" s="8">
        <v>0</v>
      </c>
      <c r="M1340" s="9">
        <v>1</v>
      </c>
      <c r="N1340" s="8">
        <v>0</v>
      </c>
      <c r="O1340" s="9">
        <v>0</v>
      </c>
      <c r="P1340" s="9">
        <v>0</v>
      </c>
      <c r="Q1340" s="9">
        <v>1</v>
      </c>
      <c r="R1340" s="9">
        <v>0</v>
      </c>
      <c r="S1340" s="8">
        <v>53186</v>
      </c>
      <c r="T1340" s="9">
        <v>3</v>
      </c>
      <c r="U1340" s="9">
        <f t="shared" si="214"/>
        <v>53182</v>
      </c>
      <c r="V1340" s="9">
        <f>COUNTIF(B:B,B1340)</f>
        <v>15</v>
      </c>
      <c r="W1340" s="7">
        <f t="shared" si="220"/>
        <v>6.21</v>
      </c>
      <c r="X1340" s="7">
        <f>BL1340-W1340-6</f>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21"/>
        <v>0.09</v>
      </c>
      <c r="AN1340" s="32">
        <f t="shared" si="221"/>
        <v>0.09</v>
      </c>
      <c r="AO1340" s="41">
        <v>0.91</v>
      </c>
      <c r="AP1340" s="17">
        <v>0.09</v>
      </c>
      <c r="AQ1340" s="32">
        <v>0.55000000000000004</v>
      </c>
      <c r="AR1340" s="39">
        <v>0.45</v>
      </c>
      <c r="AS1340" t="s">
        <v>98</v>
      </c>
      <c r="AT1340" s="39" t="s">
        <v>98</v>
      </c>
      <c r="AU1340">
        <v>0</v>
      </c>
      <c r="AV1340" s="17">
        <v>1</v>
      </c>
      <c r="AW1340" t="s">
        <v>98</v>
      </c>
      <c r="AX1340" s="17" t="s">
        <v>98</v>
      </c>
      <c r="AY1340" s="17" t="s">
        <v>329</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31</v>
      </c>
      <c r="CZ1340" s="33" t="s">
        <v>85</v>
      </c>
    </row>
    <row r="1341" spans="1:104" x14ac:dyDescent="0.25">
      <c r="A1341">
        <v>1340</v>
      </c>
      <c r="B1341">
        <v>85</v>
      </c>
      <c r="C1341" s="24" t="s">
        <v>4157</v>
      </c>
      <c r="D1341" s="12">
        <v>3.4</v>
      </c>
      <c r="E1341" s="13">
        <v>6.7</v>
      </c>
      <c r="F1341" s="7">
        <f t="shared" si="219"/>
        <v>0.5074626865671642</v>
      </c>
      <c r="G1341" s="7">
        <f t="shared" si="211"/>
        <v>-3.3000000000000003</v>
      </c>
      <c r="H1341" s="15">
        <f t="shared" si="212"/>
        <v>10.1</v>
      </c>
      <c r="I1341" s="11">
        <f>IFERROR(F1341/SQRT(F1341^2+U1341), "X")</f>
        <v>2.1622118775231468E-3</v>
      </c>
      <c r="J1341" s="32">
        <f>IFERROR(SQRT((1-I1341^2)/U1341), "X")</f>
        <v>4.2608292880603194E-3</v>
      </c>
      <c r="K1341" s="32">
        <f t="shared" si="213"/>
        <v>234.69609608678678</v>
      </c>
      <c r="L1341" s="8">
        <v>0</v>
      </c>
      <c r="M1341" s="9">
        <v>1</v>
      </c>
      <c r="N1341" s="8">
        <v>0</v>
      </c>
      <c r="O1341" s="9">
        <v>0</v>
      </c>
      <c r="P1341" s="9">
        <v>0</v>
      </c>
      <c r="Q1341" s="9">
        <v>1</v>
      </c>
      <c r="R1341" s="9">
        <v>0</v>
      </c>
      <c r="S1341" s="8">
        <v>55088</v>
      </c>
      <c r="T1341" s="9">
        <v>5</v>
      </c>
      <c r="U1341" s="9">
        <f t="shared" si="214"/>
        <v>55082</v>
      </c>
      <c r="V1341" s="9">
        <f>COUNTIF(B:B,B1341)</f>
        <v>15</v>
      </c>
      <c r="W1341" s="7">
        <f t="shared" si="220"/>
        <v>6.21</v>
      </c>
      <c r="X1341" s="7">
        <f>BL1341-W1341-6</f>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21"/>
        <v>0.09</v>
      </c>
      <c r="AN1341" s="32">
        <f t="shared" si="221"/>
        <v>0.09</v>
      </c>
      <c r="AO1341" s="41">
        <v>0.91</v>
      </c>
      <c r="AP1341" s="17">
        <v>0.09</v>
      </c>
      <c r="AQ1341" s="32">
        <v>0.55000000000000004</v>
      </c>
      <c r="AR1341" s="39">
        <v>0.45</v>
      </c>
      <c r="AS1341" t="s">
        <v>98</v>
      </c>
      <c r="AT1341" s="39" t="s">
        <v>98</v>
      </c>
      <c r="AU1341">
        <v>0</v>
      </c>
      <c r="AV1341" s="17">
        <v>1</v>
      </c>
      <c r="AW1341" t="s">
        <v>98</v>
      </c>
      <c r="AX1341" s="17" t="s">
        <v>98</v>
      </c>
      <c r="AY1341" s="17" t="s">
        <v>329</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31</v>
      </c>
      <c r="CZ1341" s="33" t="s">
        <v>85</v>
      </c>
    </row>
    <row r="1342" spans="1:104" x14ac:dyDescent="0.25">
      <c r="A1342">
        <v>1341</v>
      </c>
      <c r="B1342">
        <v>85</v>
      </c>
      <c r="C1342" s="24" t="s">
        <v>4157</v>
      </c>
      <c r="D1342" s="12">
        <v>7.2</v>
      </c>
      <c r="E1342" s="13">
        <v>5</v>
      </c>
      <c r="F1342" s="7">
        <f t="shared" si="219"/>
        <v>1.44</v>
      </c>
      <c r="G1342" s="7">
        <f t="shared" si="211"/>
        <v>2.2000000000000002</v>
      </c>
      <c r="H1342" s="15">
        <f t="shared" si="212"/>
        <v>12.2</v>
      </c>
      <c r="I1342" s="11">
        <f>IFERROR(F1342/SQRT(F1342^2+U1342), "X")</f>
        <v>6.1353816498241178E-3</v>
      </c>
      <c r="J1342" s="32">
        <f>IFERROR(SQRT((1-I1342^2)/U1342), "X")</f>
        <v>4.2606817012667483E-3</v>
      </c>
      <c r="K1342" s="32">
        <f t="shared" si="213"/>
        <v>234.70422578215332</v>
      </c>
      <c r="L1342" s="8">
        <v>0</v>
      </c>
      <c r="M1342" s="9">
        <v>1</v>
      </c>
      <c r="N1342" s="8">
        <v>0</v>
      </c>
      <c r="O1342" s="9">
        <v>0</v>
      </c>
      <c r="P1342" s="9">
        <v>0</v>
      </c>
      <c r="Q1342" s="9">
        <v>1</v>
      </c>
      <c r="R1342" s="9">
        <v>0</v>
      </c>
      <c r="S1342" s="8">
        <v>55088</v>
      </c>
      <c r="T1342" s="9">
        <v>3</v>
      </c>
      <c r="U1342" s="9">
        <f t="shared" si="214"/>
        <v>55084</v>
      </c>
      <c r="V1342" s="9">
        <f>COUNTIF(B:B,B1342)</f>
        <v>15</v>
      </c>
      <c r="W1342" s="7">
        <f t="shared" si="220"/>
        <v>6.21</v>
      </c>
      <c r="X1342" s="7">
        <f>BL1342-W1342-6</f>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21"/>
        <v>0.09</v>
      </c>
      <c r="AN1342" s="32">
        <f t="shared" si="221"/>
        <v>0.09</v>
      </c>
      <c r="AO1342" s="41">
        <v>0.91</v>
      </c>
      <c r="AP1342" s="17">
        <v>0.09</v>
      </c>
      <c r="AQ1342" s="32">
        <v>0.55000000000000004</v>
      </c>
      <c r="AR1342" s="39">
        <v>0.45</v>
      </c>
      <c r="AS1342" t="s">
        <v>98</v>
      </c>
      <c r="AT1342" s="39" t="s">
        <v>98</v>
      </c>
      <c r="AU1342">
        <v>0</v>
      </c>
      <c r="AV1342" s="17">
        <v>1</v>
      </c>
      <c r="AW1342" t="s">
        <v>98</v>
      </c>
      <c r="AX1342" s="17" t="s">
        <v>98</v>
      </c>
      <c r="AY1342" s="17" t="s">
        <v>329</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31</v>
      </c>
      <c r="CZ1342" s="33" t="s">
        <v>85</v>
      </c>
    </row>
    <row r="1343" spans="1:104" x14ac:dyDescent="0.25">
      <c r="A1343">
        <v>1342</v>
      </c>
      <c r="B1343">
        <v>86</v>
      </c>
      <c r="C1343" s="24" t="s">
        <v>4162</v>
      </c>
      <c r="D1343" s="12">
        <v>8.1329403363969099</v>
      </c>
      <c r="E1343" s="13">
        <v>0.24097600996731591</v>
      </c>
      <c r="F1343" s="7">
        <v>33.75</v>
      </c>
      <c r="G1343" s="7">
        <f t="shared" si="211"/>
        <v>7.8919643264295942</v>
      </c>
      <c r="H1343" s="15">
        <f t="shared" si="212"/>
        <v>8.3739163463642257</v>
      </c>
      <c r="I1343" s="11">
        <f>IFERROR(F1343/SQRT(F1343^2+U1343), "X")</f>
        <v>0.26154098862750297</v>
      </c>
      <c r="J1343" s="32">
        <f>IFERROR(SQRT((1-I1343^2)/U1343), "X")</f>
        <v>7.7493626260000878E-3</v>
      </c>
      <c r="K1343" s="32">
        <f t="shared" si="213"/>
        <v>129.0428707833176</v>
      </c>
      <c r="L1343" s="8">
        <v>1</v>
      </c>
      <c r="M1343" s="9">
        <v>0</v>
      </c>
      <c r="N1343" s="8">
        <v>0</v>
      </c>
      <c r="O1343" s="9">
        <v>0</v>
      </c>
      <c r="P1343" s="9">
        <v>0</v>
      </c>
      <c r="Q1343" s="9">
        <v>1</v>
      </c>
      <c r="R1343" s="9">
        <v>0</v>
      </c>
      <c r="S1343" s="8">
        <v>15523</v>
      </c>
      <c r="T1343" s="9">
        <v>9</v>
      </c>
      <c r="U1343" s="9">
        <f t="shared" si="214"/>
        <v>15513</v>
      </c>
      <c r="V1343" s="9">
        <f>COUNTIF(B:B,B1343)</f>
        <v>7</v>
      </c>
      <c r="W1343" s="7">
        <f t="shared" ref="W1343:W1349" si="222">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23">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12</v>
      </c>
      <c r="CZ1343" s="33" t="s">
        <v>85</v>
      </c>
    </row>
    <row r="1344" spans="1:104" x14ac:dyDescent="0.25">
      <c r="A1344">
        <v>1343</v>
      </c>
      <c r="B1344">
        <v>86</v>
      </c>
      <c r="C1344" s="24" t="s">
        <v>4162</v>
      </c>
      <c r="D1344" s="12">
        <v>6.7846826330989263</v>
      </c>
      <c r="E1344" s="13">
        <v>0.15902827749286491</v>
      </c>
      <c r="F1344" s="7">
        <v>42.663372452130943</v>
      </c>
      <c r="G1344" s="7">
        <f t="shared" si="211"/>
        <v>6.625654355606061</v>
      </c>
      <c r="H1344" s="15">
        <f t="shared" si="212"/>
        <v>6.9437109105917916</v>
      </c>
      <c r="I1344" s="11">
        <f>IFERROR(F1344/SQRT(F1344^2+U1344), "X")</f>
        <v>0.32405316507561005</v>
      </c>
      <c r="J1344" s="32">
        <f>IFERROR(SQRT((1-I1344^2)/U1344), "X")</f>
        <v>7.5955824973565648E-3</v>
      </c>
      <c r="K1344" s="32">
        <f t="shared" si="213"/>
        <v>131.655472157405</v>
      </c>
      <c r="L1344" s="8">
        <v>1</v>
      </c>
      <c r="M1344" s="9">
        <v>0</v>
      </c>
      <c r="N1344" s="8">
        <v>0</v>
      </c>
      <c r="O1344" s="9">
        <v>0</v>
      </c>
      <c r="P1344" s="9">
        <v>0</v>
      </c>
      <c r="Q1344" s="9">
        <v>1</v>
      </c>
      <c r="R1344" s="9">
        <v>0</v>
      </c>
      <c r="S1344" s="8">
        <v>15523</v>
      </c>
      <c r="T1344" s="9">
        <v>9</v>
      </c>
      <c r="U1344" s="9">
        <f t="shared" si="214"/>
        <v>15513</v>
      </c>
      <c r="V1344" s="9">
        <f>COUNTIF(B:B,B1344)</f>
        <v>7</v>
      </c>
      <c r="W1344" s="7">
        <f t="shared" si="222"/>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23"/>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W1344+X1344+6</f>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12</v>
      </c>
      <c r="CZ1344" s="33" t="s">
        <v>85</v>
      </c>
    </row>
    <row r="1345" spans="1:104" x14ac:dyDescent="0.25">
      <c r="A1345">
        <v>1344</v>
      </c>
      <c r="B1345">
        <v>86</v>
      </c>
      <c r="C1345" s="24" t="s">
        <v>4162</v>
      </c>
      <c r="D1345" s="12">
        <v>7.3742237934721233</v>
      </c>
      <c r="E1345" s="13">
        <v>0.1407441597965722</v>
      </c>
      <c r="F1345" s="7">
        <v>52.394527802294803</v>
      </c>
      <c r="G1345" s="7">
        <f t="shared" si="211"/>
        <v>7.2334796336755511</v>
      </c>
      <c r="H1345" s="15">
        <f t="shared" si="212"/>
        <v>7.5149679532686955</v>
      </c>
      <c r="I1345" s="11">
        <f>IFERROR(F1345/SQRT(F1345^2+U1345), "X")</f>
        <v>0.38775473579956049</v>
      </c>
      <c r="J1345" s="32">
        <f>IFERROR(SQRT((1-I1345^2)/U1345), "X")</f>
        <v>7.4006723996580693E-3</v>
      </c>
      <c r="K1345" s="32">
        <f t="shared" si="213"/>
        <v>135.12285722121717</v>
      </c>
      <c r="L1345" s="8">
        <v>1</v>
      </c>
      <c r="M1345" s="9">
        <v>0</v>
      </c>
      <c r="N1345" s="8">
        <v>0</v>
      </c>
      <c r="O1345" s="9">
        <v>0</v>
      </c>
      <c r="P1345" s="9">
        <v>0</v>
      </c>
      <c r="Q1345" s="9">
        <v>1</v>
      </c>
      <c r="R1345" s="9">
        <v>0</v>
      </c>
      <c r="S1345" s="8">
        <v>15523</v>
      </c>
      <c r="T1345" s="9">
        <v>9</v>
      </c>
      <c r="U1345" s="9">
        <f t="shared" si="214"/>
        <v>15513</v>
      </c>
      <c r="V1345" s="9">
        <f>COUNTIF(B:B,B1345)</f>
        <v>7</v>
      </c>
      <c r="W1345" s="7">
        <f t="shared" si="222"/>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23"/>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W1345+X1345+6</f>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12</v>
      </c>
      <c r="CZ1345" s="33" t="s">
        <v>85</v>
      </c>
    </row>
    <row r="1346" spans="1:104" x14ac:dyDescent="0.25">
      <c r="A1346">
        <v>1345</v>
      </c>
      <c r="B1346">
        <v>86</v>
      </c>
      <c r="C1346" s="24" t="s">
        <v>4162</v>
      </c>
      <c r="D1346" s="12">
        <v>7.2535433382302061</v>
      </c>
      <c r="E1346" s="13">
        <v>0.17384199887637741</v>
      </c>
      <c r="F1346" s="7">
        <v>41.724919093851128</v>
      </c>
      <c r="G1346" s="7">
        <f t="shared" ref="G1346:G1409" si="224">D1346-E1346</f>
        <v>7.0797013393538286</v>
      </c>
      <c r="H1346" s="15">
        <f t="shared" ref="H1346:H1409" si="225">D1346+E1346</f>
        <v>7.4273853371065837</v>
      </c>
      <c r="I1346" s="11">
        <f>IFERROR(F1346/SQRT(F1346^2+U1346), "X")</f>
        <v>0.31765156410505013</v>
      </c>
      <c r="J1346" s="32">
        <f>IFERROR(SQRT((1-I1346^2)/U1346), "X")</f>
        <v>7.6129941292531218E-3</v>
      </c>
      <c r="K1346" s="32">
        <f t="shared" ref="K1346:K1409" si="226">IFERROR(1/J1346, "X")</f>
        <v>131.35436373942215</v>
      </c>
      <c r="L1346" s="8">
        <v>1</v>
      </c>
      <c r="M1346" s="9">
        <v>0</v>
      </c>
      <c r="N1346" s="8">
        <v>0</v>
      </c>
      <c r="O1346" s="9">
        <v>0</v>
      </c>
      <c r="P1346" s="9">
        <v>0</v>
      </c>
      <c r="Q1346" s="9">
        <v>1</v>
      </c>
      <c r="R1346" s="9">
        <v>0</v>
      </c>
      <c r="S1346" s="8">
        <v>15523</v>
      </c>
      <c r="T1346" s="9">
        <v>9</v>
      </c>
      <c r="U1346" s="9">
        <f t="shared" ref="U1346:U1409" si="227">S1346-T1346-1</f>
        <v>15513</v>
      </c>
      <c r="V1346" s="9">
        <f>COUNTIF(B:B,B1346)</f>
        <v>7</v>
      </c>
      <c r="W1346" s="7">
        <f t="shared" si="222"/>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23"/>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W1346+X1346+6</f>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12</v>
      </c>
      <c r="CZ1346" s="33" t="s">
        <v>85</v>
      </c>
    </row>
    <row r="1347" spans="1:104" x14ac:dyDescent="0.25">
      <c r="A1347">
        <v>1346</v>
      </c>
      <c r="B1347">
        <v>86</v>
      </c>
      <c r="C1347" s="24" t="s">
        <v>4162</v>
      </c>
      <c r="D1347" s="12">
        <v>8.332866971988139</v>
      </c>
      <c r="E1347" s="13">
        <v>0.1434368603637188</v>
      </c>
      <c r="F1347" s="7">
        <v>58.094320740555411</v>
      </c>
      <c r="G1347" s="7">
        <f t="shared" si="224"/>
        <v>8.1894301116244197</v>
      </c>
      <c r="H1347" s="15">
        <f t="shared" si="225"/>
        <v>8.4763038323518582</v>
      </c>
      <c r="I1347" s="11">
        <f>IFERROR(F1347/SQRT(F1347^2+U1347), "X")</f>
        <v>0.42270877629828463</v>
      </c>
      <c r="J1347" s="32">
        <f>IFERROR(SQRT((1-I1347^2)/U1347), "X")</f>
        <v>7.2762495698343432E-3</v>
      </c>
      <c r="K1347" s="32">
        <f t="shared" si="226"/>
        <v>137.43343880696037</v>
      </c>
      <c r="L1347" s="8">
        <v>1</v>
      </c>
      <c r="M1347" s="9">
        <v>0</v>
      </c>
      <c r="N1347" s="8">
        <v>0</v>
      </c>
      <c r="O1347" s="9">
        <v>0</v>
      </c>
      <c r="P1347" s="9">
        <v>0</v>
      </c>
      <c r="Q1347" s="9">
        <v>1</v>
      </c>
      <c r="R1347" s="9">
        <v>0</v>
      </c>
      <c r="S1347" s="8">
        <v>15523</v>
      </c>
      <c r="T1347" s="9">
        <v>9</v>
      </c>
      <c r="U1347" s="9">
        <f t="shared" si="227"/>
        <v>15513</v>
      </c>
      <c r="V1347" s="9">
        <f>COUNTIF(B:B,B1347)</f>
        <v>7</v>
      </c>
      <c r="W1347" s="7">
        <f t="shared" si="222"/>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23"/>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W1347+X1347+6</f>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12</v>
      </c>
      <c r="CZ1347" s="33" t="s">
        <v>85</v>
      </c>
    </row>
    <row r="1348" spans="1:104" x14ac:dyDescent="0.25">
      <c r="A1348">
        <v>1347</v>
      </c>
      <c r="B1348">
        <v>86</v>
      </c>
      <c r="C1348" s="24" t="s">
        <v>4162</v>
      </c>
      <c r="D1348" s="12">
        <v>7.8196202278534077</v>
      </c>
      <c r="E1348" s="13">
        <v>0.1594087710877731</v>
      </c>
      <c r="F1348" s="7">
        <v>49.05388940955951</v>
      </c>
      <c r="G1348" s="7">
        <f t="shared" si="224"/>
        <v>7.6602114567656345</v>
      </c>
      <c r="H1348" s="15">
        <f t="shared" si="225"/>
        <v>7.9790289989411809</v>
      </c>
      <c r="I1348" s="11">
        <f>IFERROR(F1348/SQRT(F1348^2+U1348), "X")</f>
        <v>0.36644864532338606</v>
      </c>
      <c r="J1348" s="32">
        <f>IFERROR(SQRT((1-I1348^2)/U1348), "X")</f>
        <v>7.4703280358432364E-3</v>
      </c>
      <c r="K1348" s="32">
        <f t="shared" si="226"/>
        <v>133.86293014201243</v>
      </c>
      <c r="L1348" s="8">
        <v>1</v>
      </c>
      <c r="M1348" s="9">
        <v>0</v>
      </c>
      <c r="N1348" s="8">
        <v>0</v>
      </c>
      <c r="O1348" s="9">
        <v>0</v>
      </c>
      <c r="P1348" s="9">
        <v>0</v>
      </c>
      <c r="Q1348" s="9">
        <v>1</v>
      </c>
      <c r="R1348" s="9">
        <v>0</v>
      </c>
      <c r="S1348" s="8">
        <v>15523</v>
      </c>
      <c r="T1348" s="9">
        <v>9</v>
      </c>
      <c r="U1348" s="9">
        <f t="shared" si="227"/>
        <v>15513</v>
      </c>
      <c r="V1348" s="9">
        <f>COUNTIF(B:B,B1348)</f>
        <v>7</v>
      </c>
      <c r="W1348" s="7">
        <f t="shared" si="222"/>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23"/>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W1348+X1348+6</f>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12</v>
      </c>
      <c r="CZ1348" s="33" t="s">
        <v>85</v>
      </c>
    </row>
    <row r="1349" spans="1:104" x14ac:dyDescent="0.25">
      <c r="A1349">
        <v>1348</v>
      </c>
      <c r="B1349">
        <v>86</v>
      </c>
      <c r="C1349" s="24" t="s">
        <v>4162</v>
      </c>
      <c r="D1349" s="12">
        <v>6.9187182530897173</v>
      </c>
      <c r="E1349" s="13">
        <v>0.19597749184273899</v>
      </c>
      <c r="F1349" s="7">
        <v>35.30363710666122</v>
      </c>
      <c r="G1349" s="7">
        <f t="shared" si="224"/>
        <v>6.7227407612469783</v>
      </c>
      <c r="H1349" s="15">
        <f t="shared" si="225"/>
        <v>7.1146957449324564</v>
      </c>
      <c r="I1349" s="11">
        <f>IFERROR(F1349/SQRT(F1349^2+U1349), "X")</f>
        <v>0.27270362213194799</v>
      </c>
      <c r="J1349" s="32">
        <f>IFERROR(SQRT((1-I1349^2)/U1349), "X")</f>
        <v>7.7245191850358452E-3</v>
      </c>
      <c r="K1349" s="32">
        <f t="shared" si="226"/>
        <v>129.45789583087941</v>
      </c>
      <c r="L1349" s="8">
        <v>1</v>
      </c>
      <c r="M1349" s="9">
        <v>0</v>
      </c>
      <c r="N1349" s="8">
        <v>0</v>
      </c>
      <c r="O1349" s="9">
        <v>0</v>
      </c>
      <c r="P1349" s="9">
        <v>0</v>
      </c>
      <c r="Q1349" s="9">
        <v>1</v>
      </c>
      <c r="R1349" s="9">
        <v>0</v>
      </c>
      <c r="S1349" s="8">
        <v>15523</v>
      </c>
      <c r="T1349" s="9">
        <v>9</v>
      </c>
      <c r="U1349" s="9">
        <f t="shared" si="227"/>
        <v>15513</v>
      </c>
      <c r="V1349" s="9">
        <f>COUNTIF(B:B,B1349)</f>
        <v>7</v>
      </c>
      <c r="W1349" s="7">
        <f t="shared" si="222"/>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23"/>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W1349+X1349+6</f>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12</v>
      </c>
      <c r="CZ1349" s="33" t="s">
        <v>85</v>
      </c>
    </row>
    <row r="1350" spans="1:104" x14ac:dyDescent="0.25">
      <c r="A1350">
        <v>1349</v>
      </c>
      <c r="B1350">
        <v>87</v>
      </c>
      <c r="C1350" s="24" t="s">
        <v>4182</v>
      </c>
      <c r="D1350" s="12">
        <v>7.76</v>
      </c>
      <c r="E1350" s="13">
        <v>6.2E-2</v>
      </c>
      <c r="F1350" s="7">
        <f t="shared" ref="F1350:F1372" si="228">D1350/E1350</f>
        <v>125.16129032258064</v>
      </c>
      <c r="G1350" s="7">
        <f t="shared" si="224"/>
        <v>7.6979999999999995</v>
      </c>
      <c r="H1350" s="15">
        <f t="shared" si="225"/>
        <v>7.8220000000000001</v>
      </c>
      <c r="I1350" s="11">
        <f>IFERROR(F1350/SQRT(F1350^2+U1350), "X")</f>
        <v>0.45316968574624261</v>
      </c>
      <c r="J1350" s="32">
        <f>IFERROR(SQRT((1-I1350^2)/U1350), "X")</f>
        <v>3.6206856335395674E-3</v>
      </c>
      <c r="K1350" s="32">
        <f t="shared" si="226"/>
        <v>276.19078296571251</v>
      </c>
      <c r="L1350" s="8">
        <v>1</v>
      </c>
      <c r="M1350" s="9">
        <v>0</v>
      </c>
      <c r="N1350" s="8">
        <v>0</v>
      </c>
      <c r="O1350" s="9">
        <v>0</v>
      </c>
      <c r="P1350" s="9">
        <v>1</v>
      </c>
      <c r="Q1350" s="9">
        <v>0</v>
      </c>
      <c r="R1350" s="9">
        <v>0</v>
      </c>
      <c r="S1350" s="8">
        <v>60633</v>
      </c>
      <c r="T1350" s="9">
        <v>16</v>
      </c>
      <c r="U1350" s="9">
        <f t="shared" si="227"/>
        <v>60616</v>
      </c>
      <c r="V1350" s="9">
        <f>COUNTIF(B:B,B1350)</f>
        <v>23</v>
      </c>
      <c r="W1350" s="7">
        <v>9</v>
      </c>
      <c r="X1350" s="7">
        <f>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29">1*((1-$AK1350)/4)</f>
        <v>0.16999999999999998</v>
      </c>
      <c r="AM1350" s="32">
        <f t="shared" ref="AM1350:AM1372" si="230">2*((1-$AK1350)/4)</f>
        <v>0.33999999999999997</v>
      </c>
      <c r="AN1350" s="32">
        <f t="shared" ref="AN1350:AN1372" si="231">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22</v>
      </c>
      <c r="CZ1350" s="33" t="s">
        <v>85</v>
      </c>
    </row>
    <row r="1351" spans="1:104" x14ac:dyDescent="0.25">
      <c r="A1351">
        <v>1350</v>
      </c>
      <c r="B1351">
        <v>87</v>
      </c>
      <c r="C1351" s="24" t="s">
        <v>4182</v>
      </c>
      <c r="D1351" s="12">
        <v>7.77</v>
      </c>
      <c r="E1351" s="13">
        <v>6.2100000000000002E-2</v>
      </c>
      <c r="F1351" s="7">
        <f t="shared" si="228"/>
        <v>125.12077294685989</v>
      </c>
      <c r="G1351" s="7">
        <f t="shared" si="224"/>
        <v>7.7078999999999995</v>
      </c>
      <c r="H1351" s="15">
        <f t="shared" si="225"/>
        <v>7.8320999999999996</v>
      </c>
      <c r="I1351" s="11">
        <f>IFERROR(F1351/SQRT(F1351^2+U1351), "X")</f>
        <v>0.45354990861657513</v>
      </c>
      <c r="J1351" s="32">
        <f>IFERROR(SQRT((1-I1351^2)/U1351), "X")</f>
        <v>3.6248969530359486E-3</v>
      </c>
      <c r="K1351" s="32">
        <f t="shared" si="226"/>
        <v>275.86991105015363</v>
      </c>
      <c r="L1351" s="8">
        <v>1</v>
      </c>
      <c r="M1351" s="9">
        <v>0</v>
      </c>
      <c r="N1351" s="8">
        <v>0</v>
      </c>
      <c r="O1351" s="9">
        <v>0</v>
      </c>
      <c r="P1351" s="9">
        <v>1</v>
      </c>
      <c r="Q1351" s="9">
        <v>0</v>
      </c>
      <c r="R1351" s="9">
        <v>0</v>
      </c>
      <c r="S1351" s="8">
        <v>60466</v>
      </c>
      <c r="T1351" s="9">
        <v>16</v>
      </c>
      <c r="U1351" s="9">
        <f t="shared" si="227"/>
        <v>60449</v>
      </c>
      <c r="V1351" s="9">
        <f>COUNTIF(B:B,B1351)</f>
        <v>23</v>
      </c>
      <c r="W1351" s="7">
        <v>9</v>
      </c>
      <c r="X1351" s="7">
        <f>BL1351-W1351-6</f>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29"/>
        <v>0.16999999999999998</v>
      </c>
      <c r="AM1351" s="32">
        <f t="shared" si="230"/>
        <v>0.33999999999999997</v>
      </c>
      <c r="AN1351" s="32">
        <f t="shared" si="231"/>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22</v>
      </c>
      <c r="CZ1351" s="33" t="s">
        <v>85</v>
      </c>
    </row>
    <row r="1352" spans="1:104" x14ac:dyDescent="0.25">
      <c r="A1352">
        <v>1351</v>
      </c>
      <c r="B1352">
        <v>87</v>
      </c>
      <c r="C1352" s="24" t="s">
        <v>4182</v>
      </c>
      <c r="D1352" s="12">
        <v>7.67</v>
      </c>
      <c r="E1352" s="13">
        <v>6.4600000000000005E-2</v>
      </c>
      <c r="F1352" s="7">
        <f t="shared" si="228"/>
        <v>118.73065015479875</v>
      </c>
      <c r="G1352" s="7">
        <f t="shared" si="224"/>
        <v>7.6053999999999995</v>
      </c>
      <c r="H1352" s="15">
        <f t="shared" si="225"/>
        <v>7.7346000000000004</v>
      </c>
      <c r="I1352" s="11">
        <f>IFERROR(F1352/SQRT(F1352^2+U1352), "X")</f>
        <v>0.4512680675336197</v>
      </c>
      <c r="J1352" s="32">
        <f>IFERROR(SQRT((1-I1352^2)/U1352), "X")</f>
        <v>3.8007714684057154E-3</v>
      </c>
      <c r="K1352" s="32">
        <f t="shared" si="226"/>
        <v>263.10447979116816</v>
      </c>
      <c r="L1352" s="8">
        <v>1</v>
      </c>
      <c r="M1352" s="9">
        <v>0</v>
      </c>
      <c r="N1352" s="8">
        <v>0</v>
      </c>
      <c r="O1352" s="9">
        <v>0</v>
      </c>
      <c r="P1352" s="9">
        <v>1</v>
      </c>
      <c r="Q1352" s="9">
        <v>0</v>
      </c>
      <c r="R1352" s="9">
        <v>0</v>
      </c>
      <c r="S1352" s="8">
        <v>55144</v>
      </c>
      <c r="T1352" s="9">
        <v>16</v>
      </c>
      <c r="U1352" s="9">
        <f t="shared" si="227"/>
        <v>55127</v>
      </c>
      <c r="V1352" s="9">
        <f>COUNTIF(B:B,B1352)</f>
        <v>23</v>
      </c>
      <c r="W1352" s="7">
        <v>9</v>
      </c>
      <c r="X1352" s="7">
        <f>BL1352-W1352-6</f>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29"/>
        <v>0.16999999999999998</v>
      </c>
      <c r="AM1352" s="32">
        <f t="shared" si="230"/>
        <v>0.33999999999999997</v>
      </c>
      <c r="AN1352" s="32">
        <f t="shared" si="231"/>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22</v>
      </c>
      <c r="CZ1352" s="33" t="s">
        <v>85</v>
      </c>
    </row>
    <row r="1353" spans="1:104" x14ac:dyDescent="0.25">
      <c r="A1353">
        <v>1352</v>
      </c>
      <c r="B1353">
        <v>87</v>
      </c>
      <c r="C1353" s="24" t="s">
        <v>4182</v>
      </c>
      <c r="D1353" s="12">
        <v>6.75</v>
      </c>
      <c r="E1353" s="13">
        <v>2.8</v>
      </c>
      <c r="F1353" s="7">
        <f t="shared" si="228"/>
        <v>2.410714285714286</v>
      </c>
      <c r="G1353" s="7">
        <f t="shared" si="224"/>
        <v>3.95</v>
      </c>
      <c r="H1353" s="15">
        <f t="shared" si="225"/>
        <v>9.5500000000000007</v>
      </c>
      <c r="I1353" s="11">
        <f>IFERROR(F1353/SQRT(F1353^2+U1353), "X")</f>
        <v>9.7910954963445745E-3</v>
      </c>
      <c r="J1353" s="32">
        <f>IFERROR(SQRT((1-I1353^2)/U1353), "X")</f>
        <v>4.0614914651503414E-3</v>
      </c>
      <c r="K1353" s="32">
        <f t="shared" si="226"/>
        <v>246.21497018533898</v>
      </c>
      <c r="L1353" s="8">
        <v>1</v>
      </c>
      <c r="M1353" s="9">
        <v>0</v>
      </c>
      <c r="N1353" s="8">
        <v>0</v>
      </c>
      <c r="O1353" s="9">
        <v>0</v>
      </c>
      <c r="P1353" s="9">
        <v>1</v>
      </c>
      <c r="Q1353" s="9">
        <v>0</v>
      </c>
      <c r="R1353" s="9">
        <v>0</v>
      </c>
      <c r="S1353" s="8">
        <v>60633</v>
      </c>
      <c r="T1353" s="9">
        <v>16</v>
      </c>
      <c r="U1353" s="9">
        <f t="shared" si="227"/>
        <v>60616</v>
      </c>
      <c r="V1353" s="9">
        <f>COUNTIF(B:B,B1353)</f>
        <v>23</v>
      </c>
      <c r="W1353" s="7">
        <v>9</v>
      </c>
      <c r="X1353" s="7">
        <f>BL1353-W1353-6</f>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29"/>
        <v>0.16999999999999998</v>
      </c>
      <c r="AM1353" s="32">
        <f t="shared" si="230"/>
        <v>0.33999999999999997</v>
      </c>
      <c r="AN1353" s="32">
        <f t="shared" si="231"/>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22</v>
      </c>
      <c r="CZ1353" s="33" t="s">
        <v>85</v>
      </c>
    </row>
    <row r="1354" spans="1:104" x14ac:dyDescent="0.25">
      <c r="A1354">
        <v>1353</v>
      </c>
      <c r="B1354">
        <v>87</v>
      </c>
      <c r="C1354" s="24" t="s">
        <v>4182</v>
      </c>
      <c r="D1354" s="12">
        <v>8.09</v>
      </c>
      <c r="E1354" s="13">
        <v>2.72</v>
      </c>
      <c r="F1354" s="7">
        <f t="shared" si="228"/>
        <v>2.9742647058823528</v>
      </c>
      <c r="G1354" s="7">
        <f t="shared" si="224"/>
        <v>5.3699999999999992</v>
      </c>
      <c r="H1354" s="15">
        <f t="shared" si="225"/>
        <v>10.81</v>
      </c>
      <c r="I1354" s="11">
        <f>IFERROR(F1354/SQRT(F1354^2+U1354), "X")</f>
        <v>1.2096320400870456E-2</v>
      </c>
      <c r="J1354" s="32">
        <f>IFERROR(SQRT((1-I1354^2)/U1354), "X")</f>
        <v>4.066995239847669E-3</v>
      </c>
      <c r="K1354" s="32">
        <f t="shared" si="226"/>
        <v>245.88177291239109</v>
      </c>
      <c r="L1354" s="8">
        <v>1</v>
      </c>
      <c r="M1354" s="9">
        <v>0</v>
      </c>
      <c r="N1354" s="8">
        <v>0</v>
      </c>
      <c r="O1354" s="9">
        <v>0</v>
      </c>
      <c r="P1354" s="9">
        <v>1</v>
      </c>
      <c r="Q1354" s="9">
        <v>0</v>
      </c>
      <c r="R1354" s="9">
        <v>0</v>
      </c>
      <c r="S1354" s="8">
        <v>60466</v>
      </c>
      <c r="T1354" s="9">
        <v>16</v>
      </c>
      <c r="U1354" s="9">
        <f t="shared" si="227"/>
        <v>60449</v>
      </c>
      <c r="V1354" s="9">
        <f>COUNTIF(B:B,B1354)</f>
        <v>23</v>
      </c>
      <c r="W1354" s="7">
        <v>9</v>
      </c>
      <c r="X1354" s="7">
        <f>BL1354-W1354-6</f>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29"/>
        <v>0.16999999999999998</v>
      </c>
      <c r="AM1354" s="32">
        <f t="shared" si="230"/>
        <v>0.33999999999999997</v>
      </c>
      <c r="AN1354" s="32">
        <f t="shared" si="231"/>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22</v>
      </c>
      <c r="CZ1354" s="33" t="s">
        <v>85</v>
      </c>
    </row>
    <row r="1355" spans="1:104" x14ac:dyDescent="0.25">
      <c r="A1355">
        <v>1354</v>
      </c>
      <c r="B1355">
        <v>87</v>
      </c>
      <c r="C1355" s="24" t="s">
        <v>4182</v>
      </c>
      <c r="D1355" s="12">
        <v>10.6</v>
      </c>
      <c r="E1355" s="13">
        <v>2.2200000000000002</v>
      </c>
      <c r="F1355" s="7">
        <f t="shared" si="228"/>
        <v>4.774774774774774</v>
      </c>
      <c r="G1355" s="7">
        <f t="shared" si="224"/>
        <v>8.379999999999999</v>
      </c>
      <c r="H1355" s="15">
        <f t="shared" si="225"/>
        <v>12.82</v>
      </c>
      <c r="I1355" s="11">
        <f>IFERROR(F1355/SQRT(F1355^2+U1355), "X")</f>
        <v>2.0332038617907406E-2</v>
      </c>
      <c r="J1355" s="32">
        <f>IFERROR(SQRT((1-I1355^2)/U1355), "X")</f>
        <v>4.25821940865608E-3</v>
      </c>
      <c r="K1355" s="32">
        <f t="shared" si="226"/>
        <v>234.83994224609626</v>
      </c>
      <c r="L1355" s="8">
        <v>1</v>
      </c>
      <c r="M1355" s="9">
        <v>0</v>
      </c>
      <c r="N1355" s="8">
        <v>0</v>
      </c>
      <c r="O1355" s="9">
        <v>0</v>
      </c>
      <c r="P1355" s="9">
        <v>1</v>
      </c>
      <c r="Q1355" s="9">
        <v>0</v>
      </c>
      <c r="R1355" s="9">
        <v>0</v>
      </c>
      <c r="S1355" s="8">
        <v>55144</v>
      </c>
      <c r="T1355" s="9">
        <v>16</v>
      </c>
      <c r="U1355" s="9">
        <f t="shared" si="227"/>
        <v>55127</v>
      </c>
      <c r="V1355" s="9">
        <f>COUNTIF(B:B,B1355)</f>
        <v>23</v>
      </c>
      <c r="W1355" s="7">
        <v>9</v>
      </c>
      <c r="X1355" s="7">
        <f>BL1355-W1355-6</f>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29"/>
        <v>0.16999999999999998</v>
      </c>
      <c r="AM1355" s="32">
        <f t="shared" si="230"/>
        <v>0.33999999999999997</v>
      </c>
      <c r="AN1355" s="32">
        <f t="shared" si="231"/>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22</v>
      </c>
      <c r="CZ1355" s="33" t="s">
        <v>85</v>
      </c>
    </row>
    <row r="1356" spans="1:104" x14ac:dyDescent="0.25">
      <c r="A1356">
        <v>1355</v>
      </c>
      <c r="B1356">
        <v>87</v>
      </c>
      <c r="C1356" s="24" t="s">
        <v>4182</v>
      </c>
      <c r="D1356" s="12">
        <v>9.08</v>
      </c>
      <c r="E1356" s="13">
        <v>5.41</v>
      </c>
      <c r="F1356" s="7">
        <f t="shared" si="228"/>
        <v>1.6783733826247689</v>
      </c>
      <c r="G1356" s="7">
        <f t="shared" si="224"/>
        <v>3.67</v>
      </c>
      <c r="H1356" s="15">
        <f t="shared" si="225"/>
        <v>14.49</v>
      </c>
      <c r="I1356" s="11">
        <f>IFERROR(F1356/SQRT(F1356^2+U1356), "X")</f>
        <v>7.1481771720484956E-3</v>
      </c>
      <c r="J1356" s="32">
        <f>IFERROR(SQRT((1-I1356^2)/U1356), "X")</f>
        <v>4.2589910243152384E-3</v>
      </c>
      <c r="K1356" s="32">
        <f t="shared" si="226"/>
        <v>234.79739550772598</v>
      </c>
      <c r="L1356" s="8">
        <v>1</v>
      </c>
      <c r="M1356" s="9">
        <v>0</v>
      </c>
      <c r="N1356" s="8">
        <v>0</v>
      </c>
      <c r="O1356" s="9">
        <v>0</v>
      </c>
      <c r="P1356" s="9">
        <v>1</v>
      </c>
      <c r="Q1356" s="9">
        <v>0</v>
      </c>
      <c r="R1356" s="9">
        <v>0</v>
      </c>
      <c r="S1356" s="8">
        <v>55144</v>
      </c>
      <c r="T1356" s="9">
        <v>16</v>
      </c>
      <c r="U1356" s="9">
        <f t="shared" si="227"/>
        <v>55127</v>
      </c>
      <c r="V1356" s="9">
        <f>COUNTIF(B:B,B1356)</f>
        <v>23</v>
      </c>
      <c r="W1356" s="7">
        <v>9</v>
      </c>
      <c r="X1356" s="7">
        <f>BL1356-W1356-6</f>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29"/>
        <v>0.16999999999999998</v>
      </c>
      <c r="AM1356" s="32">
        <f t="shared" si="230"/>
        <v>0.33999999999999997</v>
      </c>
      <c r="AN1356" s="32">
        <f t="shared" si="231"/>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22</v>
      </c>
      <c r="CZ1356" s="33" t="s">
        <v>85</v>
      </c>
    </row>
    <row r="1357" spans="1:104" x14ac:dyDescent="0.25">
      <c r="A1357">
        <v>1356</v>
      </c>
      <c r="B1357">
        <v>87</v>
      </c>
      <c r="C1357" s="24" t="s">
        <v>4182</v>
      </c>
      <c r="D1357" s="12">
        <v>7.52</v>
      </c>
      <c r="E1357" s="13">
        <v>3.38</v>
      </c>
      <c r="F1357" s="7">
        <f t="shared" si="228"/>
        <v>2.224852071005917</v>
      </c>
      <c r="G1357" s="7">
        <f t="shared" si="224"/>
        <v>4.1399999999999997</v>
      </c>
      <c r="H1357" s="15">
        <f t="shared" si="225"/>
        <v>10.899999999999999</v>
      </c>
      <c r="I1357" s="11">
        <f>IFERROR(F1357/SQRT(F1357^2+U1357), "X")</f>
        <v>9.0362819111091588E-3</v>
      </c>
      <c r="J1357" s="32">
        <f>IFERROR(SQRT((1-I1357^2)/U1357), "X")</f>
        <v>4.061520327067681E-3</v>
      </c>
      <c r="K1357" s="32">
        <f t="shared" si="226"/>
        <v>246.21322053605866</v>
      </c>
      <c r="L1357" s="8">
        <v>1</v>
      </c>
      <c r="M1357" s="9">
        <v>0</v>
      </c>
      <c r="N1357" s="8">
        <v>0</v>
      </c>
      <c r="O1357" s="9">
        <v>0</v>
      </c>
      <c r="P1357" s="9">
        <v>1</v>
      </c>
      <c r="Q1357" s="9">
        <v>0</v>
      </c>
      <c r="R1357" s="9">
        <v>0</v>
      </c>
      <c r="S1357" s="8">
        <v>60633</v>
      </c>
      <c r="T1357" s="9">
        <v>16</v>
      </c>
      <c r="U1357" s="9">
        <f t="shared" si="227"/>
        <v>60616</v>
      </c>
      <c r="V1357" s="9">
        <f>COUNTIF(B:B,B1357)</f>
        <v>23</v>
      </c>
      <c r="W1357" s="7">
        <v>9</v>
      </c>
      <c r="X1357" s="7">
        <f>BL1357-W1357-6</f>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29"/>
        <v>0.16999999999999998</v>
      </c>
      <c r="AM1357" s="32">
        <f t="shared" si="230"/>
        <v>0.33999999999999997</v>
      </c>
      <c r="AN1357" s="32">
        <f t="shared" si="231"/>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22</v>
      </c>
      <c r="CZ1357" s="33" t="s">
        <v>85</v>
      </c>
    </row>
    <row r="1358" spans="1:104" x14ac:dyDescent="0.25">
      <c r="A1358">
        <v>1357</v>
      </c>
      <c r="B1358">
        <v>87</v>
      </c>
      <c r="C1358" s="24" t="s">
        <v>4182</v>
      </c>
      <c r="D1358" s="12">
        <v>8.6199999999999992</v>
      </c>
      <c r="E1358" s="13">
        <v>3.36</v>
      </c>
      <c r="F1358" s="7">
        <f t="shared" si="228"/>
        <v>2.5654761904761902</v>
      </c>
      <c r="G1358" s="7">
        <f t="shared" si="224"/>
        <v>5.26</v>
      </c>
      <c r="H1358" s="15">
        <f t="shared" si="225"/>
        <v>11.979999999999999</v>
      </c>
      <c r="I1358" s="11">
        <f>IFERROR(F1358/SQRT(F1358^2+U1358), "X")</f>
        <v>1.0433974870251501E-2</v>
      </c>
      <c r="J1358" s="32">
        <f>IFERROR(SQRT((1-I1358^2)/U1358), "X")</f>
        <v>4.0670714111421171E-3</v>
      </c>
      <c r="K1358" s="32">
        <f t="shared" si="226"/>
        <v>245.87716784623152</v>
      </c>
      <c r="L1358" s="8">
        <v>1</v>
      </c>
      <c r="M1358" s="9">
        <v>0</v>
      </c>
      <c r="N1358" s="8">
        <v>0</v>
      </c>
      <c r="O1358" s="9">
        <v>0</v>
      </c>
      <c r="P1358" s="9">
        <v>1</v>
      </c>
      <c r="Q1358" s="9">
        <v>0</v>
      </c>
      <c r="R1358" s="9">
        <v>0</v>
      </c>
      <c r="S1358" s="8">
        <v>60466</v>
      </c>
      <c r="T1358" s="9">
        <v>16</v>
      </c>
      <c r="U1358" s="9">
        <f t="shared" si="227"/>
        <v>60449</v>
      </c>
      <c r="V1358" s="9">
        <f>COUNTIF(B:B,B1358)</f>
        <v>23</v>
      </c>
      <c r="W1358" s="7">
        <v>9</v>
      </c>
      <c r="X1358" s="7">
        <f>BL1358-W1358-6</f>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29"/>
        <v>0.16999999999999998</v>
      </c>
      <c r="AM1358" s="32">
        <f t="shared" si="230"/>
        <v>0.33999999999999997</v>
      </c>
      <c r="AN1358" s="32">
        <f t="shared" si="231"/>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22</v>
      </c>
      <c r="CZ1358" s="33" t="s">
        <v>85</v>
      </c>
    </row>
    <row r="1359" spans="1:104" x14ac:dyDescent="0.25">
      <c r="A1359">
        <v>1358</v>
      </c>
      <c r="B1359">
        <v>87</v>
      </c>
      <c r="C1359" s="24" t="s">
        <v>4182</v>
      </c>
      <c r="D1359" s="12">
        <v>10.4</v>
      </c>
      <c r="E1359" s="13">
        <v>3.04</v>
      </c>
      <c r="F1359" s="7">
        <f t="shared" si="228"/>
        <v>3.4210526315789473</v>
      </c>
      <c r="G1359" s="7">
        <f t="shared" si="224"/>
        <v>7.36</v>
      </c>
      <c r="H1359" s="15">
        <f t="shared" si="225"/>
        <v>13.440000000000001</v>
      </c>
      <c r="I1359" s="11">
        <f>IFERROR(F1359/SQRT(F1359^2+U1359), "X")</f>
        <v>1.4569058267522302E-2</v>
      </c>
      <c r="J1359" s="32">
        <f>IFERROR(SQRT((1-I1359^2)/U1359), "X")</f>
        <v>4.2586478012757506E-3</v>
      </c>
      <c r="K1359" s="32">
        <f t="shared" si="226"/>
        <v>234.81631885605401</v>
      </c>
      <c r="L1359" s="8">
        <v>1</v>
      </c>
      <c r="M1359" s="9">
        <v>0</v>
      </c>
      <c r="N1359" s="8">
        <v>0</v>
      </c>
      <c r="O1359" s="9">
        <v>0</v>
      </c>
      <c r="P1359" s="9">
        <v>1</v>
      </c>
      <c r="Q1359" s="9">
        <v>0</v>
      </c>
      <c r="R1359" s="9">
        <v>0</v>
      </c>
      <c r="S1359" s="8">
        <v>55144</v>
      </c>
      <c r="T1359" s="9">
        <v>16</v>
      </c>
      <c r="U1359" s="9">
        <f t="shared" si="227"/>
        <v>55127</v>
      </c>
      <c r="V1359" s="9">
        <f>COUNTIF(B:B,B1359)</f>
        <v>23</v>
      </c>
      <c r="W1359" s="7">
        <v>9</v>
      </c>
      <c r="X1359" s="7">
        <f>BL1359-W1359-6</f>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29"/>
        <v>0.16999999999999998</v>
      </c>
      <c r="AM1359" s="32">
        <f t="shared" si="230"/>
        <v>0.33999999999999997</v>
      </c>
      <c r="AN1359" s="32">
        <f t="shared" si="231"/>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22</v>
      </c>
      <c r="CZ1359" s="33" t="s">
        <v>85</v>
      </c>
    </row>
    <row r="1360" spans="1:104" x14ac:dyDescent="0.25">
      <c r="A1360">
        <v>1359</v>
      </c>
      <c r="B1360">
        <v>87</v>
      </c>
      <c r="C1360" s="24" t="s">
        <v>4182</v>
      </c>
      <c r="D1360" s="12">
        <v>6.98</v>
      </c>
      <c r="E1360" s="13">
        <v>6.0100000000000001E-2</v>
      </c>
      <c r="F1360" s="7">
        <f t="shared" si="228"/>
        <v>116.13976705490849</v>
      </c>
      <c r="G1360" s="7">
        <f t="shared" si="224"/>
        <v>6.9199000000000002</v>
      </c>
      <c r="H1360" s="15">
        <f t="shared" si="225"/>
        <v>7.0401000000000007</v>
      </c>
      <c r="I1360" s="11">
        <f>IFERROR(F1360/SQRT(F1360^2+U1360), "X")</f>
        <v>0.42663729749733953</v>
      </c>
      <c r="J1360" s="32">
        <f>IFERROR(SQRT((1-I1360^2)/U1360), "X")</f>
        <v>3.6734816016604742E-3</v>
      </c>
      <c r="K1360" s="32">
        <f t="shared" si="226"/>
        <v>272.22131711452795</v>
      </c>
      <c r="L1360" s="8">
        <v>1</v>
      </c>
      <c r="M1360" s="9">
        <v>0</v>
      </c>
      <c r="N1360" s="8">
        <v>0</v>
      </c>
      <c r="O1360" s="9">
        <v>0</v>
      </c>
      <c r="P1360" s="9">
        <v>1</v>
      </c>
      <c r="Q1360" s="9">
        <v>0</v>
      </c>
      <c r="R1360" s="9">
        <v>0</v>
      </c>
      <c r="S1360" s="8">
        <v>60633</v>
      </c>
      <c r="T1360" s="9">
        <v>16</v>
      </c>
      <c r="U1360" s="9">
        <f t="shared" si="227"/>
        <v>60616</v>
      </c>
      <c r="V1360" s="9">
        <f>COUNTIF(B:B,B1360)</f>
        <v>23</v>
      </c>
      <c r="W1360" s="7">
        <v>9</v>
      </c>
      <c r="X1360" s="7">
        <f>BL1360-W1360-6</f>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29"/>
        <v>0.16999999999999998</v>
      </c>
      <c r="AM1360" s="32">
        <f t="shared" si="230"/>
        <v>0.33999999999999997</v>
      </c>
      <c r="AN1360" s="32">
        <f t="shared" si="231"/>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22</v>
      </c>
      <c r="CZ1360" s="33" t="s">
        <v>85</v>
      </c>
    </row>
    <row r="1361" spans="1:104" x14ac:dyDescent="0.25">
      <c r="A1361">
        <v>1360</v>
      </c>
      <c r="B1361">
        <v>87</v>
      </c>
      <c r="C1361" s="24" t="s">
        <v>4182</v>
      </c>
      <c r="D1361" s="12">
        <v>6.98</v>
      </c>
      <c r="E1361" s="13">
        <v>6.0199999999999997E-2</v>
      </c>
      <c r="F1361" s="7">
        <f t="shared" si="228"/>
        <v>115.94684385382061</v>
      </c>
      <c r="G1361" s="7">
        <f t="shared" si="224"/>
        <v>6.9198000000000004</v>
      </c>
      <c r="H1361" s="15">
        <f t="shared" si="225"/>
        <v>7.0402000000000005</v>
      </c>
      <c r="I1361" s="11">
        <f>IFERROR(F1361/SQRT(F1361^2+U1361), "X")</f>
        <v>0.4265385123309996</v>
      </c>
      <c r="J1361" s="32">
        <f>IFERROR(SQRT((1-I1361^2)/U1361), "X")</f>
        <v>3.6787418971814009E-3</v>
      </c>
      <c r="K1361" s="32">
        <f t="shared" si="226"/>
        <v>271.83206322960183</v>
      </c>
      <c r="L1361" s="8">
        <v>1</v>
      </c>
      <c r="M1361" s="9">
        <v>0</v>
      </c>
      <c r="N1361" s="8">
        <v>0</v>
      </c>
      <c r="O1361" s="9">
        <v>0</v>
      </c>
      <c r="P1361" s="9">
        <v>1</v>
      </c>
      <c r="Q1361" s="9">
        <v>0</v>
      </c>
      <c r="R1361" s="9">
        <v>0</v>
      </c>
      <c r="S1361" s="8">
        <v>60466</v>
      </c>
      <c r="T1361" s="9">
        <v>16</v>
      </c>
      <c r="U1361" s="9">
        <f t="shared" si="227"/>
        <v>60449</v>
      </c>
      <c r="V1361" s="9">
        <f>COUNTIF(B:B,B1361)</f>
        <v>23</v>
      </c>
      <c r="W1361" s="7">
        <v>9</v>
      </c>
      <c r="X1361" s="7">
        <f>BL1361-W1361-6</f>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29"/>
        <v>0.16999999999999998</v>
      </c>
      <c r="AM1361" s="32">
        <f t="shared" si="230"/>
        <v>0.33999999999999997</v>
      </c>
      <c r="AN1361" s="32">
        <f t="shared" si="231"/>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22</v>
      </c>
      <c r="CZ1361" s="33" t="s">
        <v>85</v>
      </c>
    </row>
    <row r="1362" spans="1:104" x14ac:dyDescent="0.25">
      <c r="A1362">
        <v>1361</v>
      </c>
      <c r="B1362">
        <v>87</v>
      </c>
      <c r="C1362" s="24" t="s">
        <v>4182</v>
      </c>
      <c r="D1362" s="12">
        <v>6.89</v>
      </c>
      <c r="E1362" s="13">
        <v>6.2799999999999995E-2</v>
      </c>
      <c r="F1362" s="7">
        <f t="shared" si="228"/>
        <v>109.71337579617835</v>
      </c>
      <c r="G1362" s="7">
        <f t="shared" si="224"/>
        <v>6.8271999999999995</v>
      </c>
      <c r="H1362" s="15">
        <f t="shared" si="225"/>
        <v>6.9527999999999999</v>
      </c>
      <c r="I1362" s="11">
        <f>IFERROR(F1362/SQRT(F1362^2+U1362), "X")</f>
        <v>0.42334186763137061</v>
      </c>
      <c r="J1362" s="32">
        <f>IFERROR(SQRT((1-I1362^2)/U1362), "X")</f>
        <v>3.8586167325471796E-3</v>
      </c>
      <c r="K1362" s="32">
        <f t="shared" si="226"/>
        <v>259.16023002882497</v>
      </c>
      <c r="L1362" s="8">
        <v>1</v>
      </c>
      <c r="M1362" s="9">
        <v>0</v>
      </c>
      <c r="N1362" s="8">
        <v>0</v>
      </c>
      <c r="O1362" s="9">
        <v>0</v>
      </c>
      <c r="P1362" s="9">
        <v>1</v>
      </c>
      <c r="Q1362" s="9">
        <v>0</v>
      </c>
      <c r="R1362" s="9">
        <v>0</v>
      </c>
      <c r="S1362" s="8">
        <v>55144</v>
      </c>
      <c r="T1362" s="9">
        <v>16</v>
      </c>
      <c r="U1362" s="9">
        <f t="shared" si="227"/>
        <v>55127</v>
      </c>
      <c r="V1362" s="9">
        <f>COUNTIF(B:B,B1362)</f>
        <v>23</v>
      </c>
      <c r="W1362" s="7">
        <v>9</v>
      </c>
      <c r="X1362" s="7">
        <f>BL1362-W1362-6</f>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29"/>
        <v>0.16999999999999998</v>
      </c>
      <c r="AM1362" s="32">
        <f t="shared" si="230"/>
        <v>0.33999999999999997</v>
      </c>
      <c r="AN1362" s="32">
        <f t="shared" si="231"/>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22</v>
      </c>
      <c r="CZ1362" s="33" t="s">
        <v>85</v>
      </c>
    </row>
    <row r="1363" spans="1:104" x14ac:dyDescent="0.25">
      <c r="A1363">
        <v>1362</v>
      </c>
      <c r="B1363">
        <v>87</v>
      </c>
      <c r="C1363" s="24" t="s">
        <v>4182</v>
      </c>
      <c r="D1363" s="12">
        <v>7.56</v>
      </c>
      <c r="E1363" s="13">
        <v>2.8</v>
      </c>
      <c r="F1363" s="7">
        <f t="shared" si="228"/>
        <v>2.7</v>
      </c>
      <c r="G1363" s="7">
        <f t="shared" si="224"/>
        <v>4.76</v>
      </c>
      <c r="H1363" s="15">
        <f t="shared" si="225"/>
        <v>10.36</v>
      </c>
      <c r="I1363" s="11">
        <f>IFERROR(F1363/SQRT(F1363^2+U1363), "X")</f>
        <v>1.0965893237543428E-2</v>
      </c>
      <c r="J1363" s="32">
        <f>IFERROR(SQRT((1-I1363^2)/U1363), "X")</f>
        <v>4.0614419398308987E-3</v>
      </c>
      <c r="K1363" s="32">
        <f t="shared" si="226"/>
        <v>246.21797253653114</v>
      </c>
      <c r="L1363" s="8">
        <v>1</v>
      </c>
      <c r="M1363" s="9">
        <v>0</v>
      </c>
      <c r="N1363" s="8">
        <v>0</v>
      </c>
      <c r="O1363" s="9">
        <v>0</v>
      </c>
      <c r="P1363" s="9">
        <v>1</v>
      </c>
      <c r="Q1363" s="9">
        <v>0</v>
      </c>
      <c r="R1363" s="9">
        <v>0</v>
      </c>
      <c r="S1363" s="8">
        <v>60633</v>
      </c>
      <c r="T1363" s="9">
        <v>16</v>
      </c>
      <c r="U1363" s="9">
        <f t="shared" si="227"/>
        <v>60616</v>
      </c>
      <c r="V1363" s="9">
        <f>COUNTIF(B:B,B1363)</f>
        <v>23</v>
      </c>
      <c r="W1363" s="7">
        <v>9</v>
      </c>
      <c r="X1363" s="7">
        <f>BL1363-W1363-6</f>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29"/>
        <v>0.16999999999999998</v>
      </c>
      <c r="AM1363" s="32">
        <f t="shared" si="230"/>
        <v>0.33999999999999997</v>
      </c>
      <c r="AN1363" s="32">
        <f t="shared" si="231"/>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22</v>
      </c>
      <c r="CZ1363" s="33" t="s">
        <v>85</v>
      </c>
    </row>
    <row r="1364" spans="1:104" x14ac:dyDescent="0.25">
      <c r="A1364">
        <v>1363</v>
      </c>
      <c r="B1364">
        <v>87</v>
      </c>
      <c r="C1364" s="24" t="s">
        <v>4182</v>
      </c>
      <c r="D1364" s="12">
        <v>9.25</v>
      </c>
      <c r="E1364" s="13">
        <v>2.78</v>
      </c>
      <c r="F1364" s="7">
        <f t="shared" si="228"/>
        <v>3.3273381294964031</v>
      </c>
      <c r="G1364" s="7">
        <f t="shared" si="224"/>
        <v>6.4700000000000006</v>
      </c>
      <c r="H1364" s="15">
        <f t="shared" si="225"/>
        <v>12.03</v>
      </c>
      <c r="I1364" s="11">
        <f>IFERROR(F1364/SQRT(F1364^2+U1364), "X")</f>
        <v>1.3532019338235989E-2</v>
      </c>
      <c r="J1364" s="32">
        <f>IFERROR(SQRT((1-I1364^2)/U1364), "X")</f>
        <v>4.0669204065184924E-3</v>
      </c>
      <c r="K1364" s="32">
        <f t="shared" si="226"/>
        <v>245.88629725754947</v>
      </c>
      <c r="L1364" s="8">
        <v>1</v>
      </c>
      <c r="M1364" s="9">
        <v>0</v>
      </c>
      <c r="N1364" s="8">
        <v>0</v>
      </c>
      <c r="O1364" s="9">
        <v>0</v>
      </c>
      <c r="P1364" s="9">
        <v>1</v>
      </c>
      <c r="Q1364" s="9">
        <v>0</v>
      </c>
      <c r="R1364" s="9">
        <v>0</v>
      </c>
      <c r="S1364" s="8">
        <v>60466</v>
      </c>
      <c r="T1364" s="9">
        <v>16</v>
      </c>
      <c r="U1364" s="9">
        <f t="shared" si="227"/>
        <v>60449</v>
      </c>
      <c r="V1364" s="9">
        <f>COUNTIF(B:B,B1364)</f>
        <v>23</v>
      </c>
      <c r="W1364" s="7">
        <v>9</v>
      </c>
      <c r="X1364" s="7">
        <f>BL1364-W1364-6</f>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29"/>
        <v>0.16999999999999998</v>
      </c>
      <c r="AM1364" s="32">
        <f t="shared" si="230"/>
        <v>0.33999999999999997</v>
      </c>
      <c r="AN1364" s="32">
        <f t="shared" si="231"/>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22</v>
      </c>
      <c r="CZ1364" s="33" t="s">
        <v>85</v>
      </c>
    </row>
    <row r="1365" spans="1:104" x14ac:dyDescent="0.25">
      <c r="A1365">
        <v>1364</v>
      </c>
      <c r="B1365">
        <v>87</v>
      </c>
      <c r="C1365" s="24" t="s">
        <v>4182</v>
      </c>
      <c r="D1365" s="12">
        <v>9.1300000000000008</v>
      </c>
      <c r="E1365" s="13">
        <v>2.19</v>
      </c>
      <c r="F1365" s="7">
        <f t="shared" si="228"/>
        <v>4.1689497716894985</v>
      </c>
      <c r="G1365" s="7">
        <f t="shared" si="224"/>
        <v>6.9400000000000013</v>
      </c>
      <c r="H1365" s="15">
        <f t="shared" si="225"/>
        <v>11.32</v>
      </c>
      <c r="I1365" s="11">
        <f>IFERROR(F1365/SQRT(F1365^2+U1365), "X")</f>
        <v>1.7753174955812422E-2</v>
      </c>
      <c r="J1365" s="32">
        <f>IFERROR(SQRT((1-I1365^2)/U1365), "X")</f>
        <v>4.2584286038586192E-3</v>
      </c>
      <c r="K1365" s="32">
        <f t="shared" si="226"/>
        <v>234.82840573959291</v>
      </c>
      <c r="L1365" s="8">
        <v>1</v>
      </c>
      <c r="M1365" s="9">
        <v>0</v>
      </c>
      <c r="N1365" s="8">
        <v>0</v>
      </c>
      <c r="O1365" s="9">
        <v>0</v>
      </c>
      <c r="P1365" s="9">
        <v>1</v>
      </c>
      <c r="Q1365" s="9">
        <v>0</v>
      </c>
      <c r="R1365" s="9">
        <v>0</v>
      </c>
      <c r="S1365" s="8">
        <v>55144</v>
      </c>
      <c r="T1365" s="9">
        <v>16</v>
      </c>
      <c r="U1365" s="9">
        <f t="shared" si="227"/>
        <v>55127</v>
      </c>
      <c r="V1365" s="9">
        <f>COUNTIF(B:B,B1365)</f>
        <v>23</v>
      </c>
      <c r="W1365" s="7">
        <v>9</v>
      </c>
      <c r="X1365" s="7">
        <f>BL1365-W1365-6</f>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29"/>
        <v>0.16999999999999998</v>
      </c>
      <c r="AM1365" s="32">
        <f t="shared" si="230"/>
        <v>0.33999999999999997</v>
      </c>
      <c r="AN1365" s="32">
        <f t="shared" si="231"/>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22</v>
      </c>
      <c r="CZ1365" s="33" t="s">
        <v>85</v>
      </c>
    </row>
    <row r="1366" spans="1:104" x14ac:dyDescent="0.25">
      <c r="A1366">
        <v>1365</v>
      </c>
      <c r="B1366">
        <v>87</v>
      </c>
      <c r="C1366" s="24" t="s">
        <v>4182</v>
      </c>
      <c r="D1366" s="12">
        <v>13.4</v>
      </c>
      <c r="E1366" s="13">
        <v>6.31</v>
      </c>
      <c r="F1366" s="7">
        <f t="shared" si="228"/>
        <v>2.1236133122028527</v>
      </c>
      <c r="G1366" s="7">
        <f t="shared" si="224"/>
        <v>7.0900000000000007</v>
      </c>
      <c r="H1366" s="15">
        <f t="shared" si="225"/>
        <v>19.71</v>
      </c>
      <c r="I1366" s="11">
        <f>IFERROR(F1366/SQRT(F1366^2+U1366), "X")</f>
        <v>9.0443111811745695E-3</v>
      </c>
      <c r="J1366" s="32">
        <f>IFERROR(SQRT((1-I1366^2)/U1366), "X")</f>
        <v>4.2589256382993684E-3</v>
      </c>
      <c r="K1366" s="32">
        <f t="shared" si="226"/>
        <v>234.80100028215332</v>
      </c>
      <c r="L1366" s="8">
        <v>1</v>
      </c>
      <c r="M1366" s="9">
        <v>0</v>
      </c>
      <c r="N1366" s="8">
        <v>0</v>
      </c>
      <c r="O1366" s="9">
        <v>0</v>
      </c>
      <c r="P1366" s="9">
        <v>1</v>
      </c>
      <c r="Q1366" s="9">
        <v>0</v>
      </c>
      <c r="R1366" s="9">
        <v>0</v>
      </c>
      <c r="S1366" s="8">
        <v>55144</v>
      </c>
      <c r="T1366" s="9">
        <v>16</v>
      </c>
      <c r="U1366" s="9">
        <f t="shared" si="227"/>
        <v>55127</v>
      </c>
      <c r="V1366" s="9">
        <f>COUNTIF(B:B,B1366)</f>
        <v>23</v>
      </c>
      <c r="W1366" s="7">
        <v>9</v>
      </c>
      <c r="X1366" s="7">
        <f>BL1366-W1366-6</f>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29"/>
        <v>0.16999999999999998</v>
      </c>
      <c r="AM1366" s="32">
        <f t="shared" si="230"/>
        <v>0.33999999999999997</v>
      </c>
      <c r="AN1366" s="32">
        <f t="shared" si="231"/>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22</v>
      </c>
      <c r="CZ1366" s="33" t="s">
        <v>85</v>
      </c>
    </row>
    <row r="1367" spans="1:104" x14ac:dyDescent="0.25">
      <c r="A1367">
        <v>1366</v>
      </c>
      <c r="B1367">
        <v>87</v>
      </c>
      <c r="C1367" s="24" t="s">
        <v>4182</v>
      </c>
      <c r="D1367" s="12">
        <v>5.39</v>
      </c>
      <c r="E1367" s="13">
        <v>3.5400000000000001E-2</v>
      </c>
      <c r="F1367" s="7">
        <f t="shared" si="228"/>
        <v>152.25988700564972</v>
      </c>
      <c r="G1367" s="7">
        <f t="shared" si="224"/>
        <v>5.3545999999999996</v>
      </c>
      <c r="H1367" s="15">
        <f t="shared" si="225"/>
        <v>5.4253999999999998</v>
      </c>
      <c r="I1367" s="11">
        <f>IFERROR(F1367/SQRT(F1367^2+U1367), "X")</f>
        <v>0.36277548012922389</v>
      </c>
      <c r="J1367" s="32">
        <f>IFERROR(SQRT((1-I1367^2)/U1367), "X")</f>
        <v>2.3826070494572405E-3</v>
      </c>
      <c r="K1367" s="32">
        <f t="shared" si="226"/>
        <v>419.70831918246893</v>
      </c>
      <c r="L1367" s="8">
        <v>1</v>
      </c>
      <c r="M1367" s="9">
        <v>0</v>
      </c>
      <c r="N1367" s="8">
        <v>0</v>
      </c>
      <c r="O1367" s="9">
        <v>0</v>
      </c>
      <c r="P1367" s="9">
        <v>1</v>
      </c>
      <c r="Q1367" s="9">
        <v>0</v>
      </c>
      <c r="R1367" s="9">
        <v>0</v>
      </c>
      <c r="S1367" s="8">
        <v>152989</v>
      </c>
      <c r="T1367" s="9">
        <v>16</v>
      </c>
      <c r="U1367" s="9">
        <f t="shared" si="227"/>
        <v>152972</v>
      </c>
      <c r="V1367" s="9">
        <f>COUNTIF(B:B,B1367)</f>
        <v>23</v>
      </c>
      <c r="W1367" s="7">
        <v>7.98</v>
      </c>
      <c r="X1367" s="7">
        <f>BL1367-W1367-6</f>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29"/>
        <v>0.16999999999999998</v>
      </c>
      <c r="AM1367" s="32">
        <f t="shared" si="230"/>
        <v>0.33999999999999997</v>
      </c>
      <c r="AN1367" s="32">
        <f t="shared" si="231"/>
        <v>0.16999999999999998</v>
      </c>
      <c r="AO1367" s="41">
        <v>0.38500000000000001</v>
      </c>
      <c r="AP1367" s="17">
        <f t="shared" ref="AP1367:AP1372" si="232">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22</v>
      </c>
      <c r="CZ1367" s="33" t="s">
        <v>85</v>
      </c>
    </row>
    <row r="1368" spans="1:104" x14ac:dyDescent="0.25">
      <c r="A1368">
        <v>1367</v>
      </c>
      <c r="B1368">
        <v>87</v>
      </c>
      <c r="C1368" s="24" t="s">
        <v>4182</v>
      </c>
      <c r="D1368" s="12">
        <v>5.39</v>
      </c>
      <c r="E1368" s="13">
        <v>3.5400000000000001E-2</v>
      </c>
      <c r="F1368" s="7">
        <f t="shared" si="228"/>
        <v>152.25988700564972</v>
      </c>
      <c r="G1368" s="7">
        <f t="shared" si="224"/>
        <v>5.3545999999999996</v>
      </c>
      <c r="H1368" s="15">
        <f t="shared" si="225"/>
        <v>5.4253999999999998</v>
      </c>
      <c r="I1368" s="11">
        <f>IFERROR(F1368/SQRT(F1368^2+U1368), "X")</f>
        <v>0.36328522672509028</v>
      </c>
      <c r="J1368" s="32">
        <f>IFERROR(SQRT((1-I1368^2)/U1368), "X")</f>
        <v>2.3859549213484594E-3</v>
      </c>
      <c r="K1368" s="32">
        <f t="shared" si="226"/>
        <v>419.11940206935446</v>
      </c>
      <c r="L1368" s="8">
        <v>1</v>
      </c>
      <c r="M1368" s="9">
        <v>0</v>
      </c>
      <c r="N1368" s="8">
        <v>0</v>
      </c>
      <c r="O1368" s="9">
        <v>0</v>
      </c>
      <c r="P1368" s="9">
        <v>1</v>
      </c>
      <c r="Q1368" s="9">
        <v>0</v>
      </c>
      <c r="R1368" s="9">
        <v>0</v>
      </c>
      <c r="S1368" s="8">
        <v>152495</v>
      </c>
      <c r="T1368" s="9">
        <v>16</v>
      </c>
      <c r="U1368" s="9">
        <f t="shared" si="227"/>
        <v>152478</v>
      </c>
      <c r="V1368" s="9">
        <f>COUNTIF(B:B,B1368)</f>
        <v>23</v>
      </c>
      <c r="W1368" s="7">
        <v>7.98</v>
      </c>
      <c r="X1368" s="7">
        <f>BL1368-W1368-6</f>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29"/>
        <v>0.16999999999999998</v>
      </c>
      <c r="AM1368" s="32">
        <f t="shared" si="230"/>
        <v>0.33999999999999997</v>
      </c>
      <c r="AN1368" s="32">
        <f t="shared" si="231"/>
        <v>0.16999999999999998</v>
      </c>
      <c r="AO1368" s="41">
        <v>0.38500000000000001</v>
      </c>
      <c r="AP1368" s="17">
        <f t="shared" si="232"/>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22</v>
      </c>
      <c r="CZ1368" s="33" t="s">
        <v>85</v>
      </c>
    </row>
    <row r="1369" spans="1:104" x14ac:dyDescent="0.25">
      <c r="A1369">
        <v>1368</v>
      </c>
      <c r="B1369">
        <v>87</v>
      </c>
      <c r="C1369" s="24" t="s">
        <v>4182</v>
      </c>
      <c r="D1369" s="12">
        <v>5.39</v>
      </c>
      <c r="E1369" s="13">
        <v>3.5499999999999997E-2</v>
      </c>
      <c r="F1369" s="7">
        <f t="shared" si="228"/>
        <v>151.83098591549296</v>
      </c>
      <c r="G1369" s="7">
        <f t="shared" si="224"/>
        <v>5.3544999999999998</v>
      </c>
      <c r="H1369" s="15">
        <f t="shared" si="225"/>
        <v>5.4254999999999995</v>
      </c>
      <c r="I1369" s="11">
        <f>IFERROR(F1369/SQRT(F1369^2+U1369), "X")</f>
        <v>0.37249448551865488</v>
      </c>
      <c r="J1369" s="32">
        <f>IFERROR(SQRT((1-I1369^2)/U1369), "X")</f>
        <v>2.4533495799466138E-3</v>
      </c>
      <c r="K1369" s="32">
        <f t="shared" si="226"/>
        <v>407.60599637894268</v>
      </c>
      <c r="L1369" s="8">
        <v>1</v>
      </c>
      <c r="M1369" s="9">
        <v>0</v>
      </c>
      <c r="N1369" s="8">
        <v>0</v>
      </c>
      <c r="O1369" s="9">
        <v>0</v>
      </c>
      <c r="P1369" s="9">
        <v>1</v>
      </c>
      <c r="Q1369" s="9">
        <v>0</v>
      </c>
      <c r="R1369" s="9">
        <v>0</v>
      </c>
      <c r="S1369" s="8">
        <v>143107</v>
      </c>
      <c r="T1369" s="9">
        <v>16</v>
      </c>
      <c r="U1369" s="9">
        <f t="shared" si="227"/>
        <v>143090</v>
      </c>
      <c r="V1369" s="9">
        <f>COUNTIF(B:B,B1369)</f>
        <v>23</v>
      </c>
      <c r="W1369" s="7">
        <v>7.98</v>
      </c>
      <c r="X1369" s="7">
        <f>BL1369-W1369-6</f>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29"/>
        <v>0.16999999999999998</v>
      </c>
      <c r="AM1369" s="32">
        <f t="shared" si="230"/>
        <v>0.33999999999999997</v>
      </c>
      <c r="AN1369" s="32">
        <f t="shared" si="231"/>
        <v>0.16999999999999998</v>
      </c>
      <c r="AO1369" s="41">
        <v>0.38500000000000001</v>
      </c>
      <c r="AP1369" s="17">
        <f t="shared" si="232"/>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22</v>
      </c>
      <c r="CZ1369" s="33" t="s">
        <v>85</v>
      </c>
    </row>
    <row r="1370" spans="1:104" x14ac:dyDescent="0.25">
      <c r="A1370">
        <v>1369</v>
      </c>
      <c r="B1370">
        <v>87</v>
      </c>
      <c r="C1370" s="24" t="s">
        <v>4182</v>
      </c>
      <c r="D1370" s="12">
        <v>5.09</v>
      </c>
      <c r="E1370" s="13">
        <v>1.57</v>
      </c>
      <c r="F1370" s="7">
        <f t="shared" si="228"/>
        <v>3.2420382165605095</v>
      </c>
      <c r="G1370" s="7">
        <f t="shared" si="224"/>
        <v>3.5199999999999996</v>
      </c>
      <c r="H1370" s="15">
        <f t="shared" si="225"/>
        <v>6.66</v>
      </c>
      <c r="I1370" s="11">
        <f>IFERROR(F1370/SQRT(F1370^2+U1370), "X")</f>
        <v>8.2889064414605248E-3</v>
      </c>
      <c r="J1370" s="32">
        <f>IFERROR(SQRT((1-I1370^2)/U1370), "X")</f>
        <v>2.5566960929455842E-3</v>
      </c>
      <c r="K1370" s="32">
        <f t="shared" si="226"/>
        <v>391.12978768152857</v>
      </c>
      <c r="L1370" s="8">
        <v>1</v>
      </c>
      <c r="M1370" s="9">
        <v>0</v>
      </c>
      <c r="N1370" s="8">
        <v>0</v>
      </c>
      <c r="O1370" s="9">
        <v>0</v>
      </c>
      <c r="P1370" s="9">
        <v>1</v>
      </c>
      <c r="Q1370" s="9">
        <v>0</v>
      </c>
      <c r="R1370" s="9">
        <v>0</v>
      </c>
      <c r="S1370" s="8">
        <v>152989</v>
      </c>
      <c r="T1370" s="9">
        <v>16</v>
      </c>
      <c r="U1370" s="9">
        <f t="shared" si="227"/>
        <v>152972</v>
      </c>
      <c r="V1370" s="9">
        <f>COUNTIF(B:B,B1370)</f>
        <v>23</v>
      </c>
      <c r="W1370" s="7">
        <v>7.98</v>
      </c>
      <c r="X1370" s="7">
        <f>BL1370-W1370-6</f>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29"/>
        <v>0.16999999999999998</v>
      </c>
      <c r="AM1370" s="32">
        <f t="shared" si="230"/>
        <v>0.33999999999999997</v>
      </c>
      <c r="AN1370" s="32">
        <f t="shared" si="231"/>
        <v>0.16999999999999998</v>
      </c>
      <c r="AO1370" s="41">
        <v>0.38500000000000001</v>
      </c>
      <c r="AP1370" s="17">
        <f t="shared" si="232"/>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22</v>
      </c>
      <c r="CZ1370" s="33" t="s">
        <v>85</v>
      </c>
    </row>
    <row r="1371" spans="1:104" x14ac:dyDescent="0.25">
      <c r="A1371">
        <v>1370</v>
      </c>
      <c r="B1371">
        <v>87</v>
      </c>
      <c r="C1371" s="24" t="s">
        <v>4182</v>
      </c>
      <c r="D1371" s="12">
        <v>7.45</v>
      </c>
      <c r="E1371" s="13">
        <v>1.36</v>
      </c>
      <c r="F1371" s="7">
        <f t="shared" si="228"/>
        <v>5.4779411764705879</v>
      </c>
      <c r="G1371" s="7">
        <f t="shared" si="224"/>
        <v>6.09</v>
      </c>
      <c r="H1371" s="15">
        <f t="shared" si="225"/>
        <v>8.81</v>
      </c>
      <c r="I1371" s="11">
        <f>IFERROR(F1371/SQRT(F1371^2+U1371), "X")</f>
        <v>1.4027201651511953E-2</v>
      </c>
      <c r="J1371" s="32">
        <f>IFERROR(SQRT((1-I1371^2)/U1371), "X")</f>
        <v>2.5606703685981552E-3</v>
      </c>
      <c r="K1371" s="32">
        <f t="shared" si="226"/>
        <v>390.52273664862702</v>
      </c>
      <c r="L1371" s="8">
        <v>1</v>
      </c>
      <c r="M1371" s="9">
        <v>0</v>
      </c>
      <c r="N1371" s="8">
        <v>0</v>
      </c>
      <c r="O1371" s="9">
        <v>0</v>
      </c>
      <c r="P1371" s="9">
        <v>1</v>
      </c>
      <c r="Q1371" s="9">
        <v>0</v>
      </c>
      <c r="R1371" s="9">
        <v>0</v>
      </c>
      <c r="S1371" s="8">
        <v>152495</v>
      </c>
      <c r="T1371" s="9">
        <v>16</v>
      </c>
      <c r="U1371" s="9">
        <f t="shared" si="227"/>
        <v>152478</v>
      </c>
      <c r="V1371" s="9">
        <f>COUNTIF(B:B,B1371)</f>
        <v>23</v>
      </c>
      <c r="W1371" s="7">
        <v>7.98</v>
      </c>
      <c r="X1371" s="7">
        <f>BL1371-W1371-6</f>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29"/>
        <v>0.16999999999999998</v>
      </c>
      <c r="AM1371" s="32">
        <f t="shared" si="230"/>
        <v>0.33999999999999997</v>
      </c>
      <c r="AN1371" s="32">
        <f t="shared" si="231"/>
        <v>0.16999999999999998</v>
      </c>
      <c r="AO1371" s="41">
        <v>0.38500000000000001</v>
      </c>
      <c r="AP1371" s="17">
        <f t="shared" si="232"/>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22</v>
      </c>
      <c r="CZ1371" s="33" t="s">
        <v>85</v>
      </c>
    </row>
    <row r="1372" spans="1:104" x14ac:dyDescent="0.25">
      <c r="A1372">
        <v>1371</v>
      </c>
      <c r="B1372">
        <v>87</v>
      </c>
      <c r="C1372" s="24" t="s">
        <v>4182</v>
      </c>
      <c r="D1372" s="12">
        <v>3.46</v>
      </c>
      <c r="E1372" s="13">
        <v>1.38</v>
      </c>
      <c r="F1372" s="7">
        <f t="shared" si="228"/>
        <v>2.5072463768115942</v>
      </c>
      <c r="G1372" s="7">
        <f t="shared" si="224"/>
        <v>2.08</v>
      </c>
      <c r="H1372" s="15">
        <f t="shared" si="225"/>
        <v>4.84</v>
      </c>
      <c r="I1372" s="11">
        <f>IFERROR(F1372/SQRT(F1372^2+U1372), "X")</f>
        <v>6.6280050549121462E-3</v>
      </c>
      <c r="J1372" s="32">
        <f>IFERROR(SQRT((1-I1372^2)/U1372), "X")</f>
        <v>2.6435395883753648E-3</v>
      </c>
      <c r="K1372" s="32">
        <f t="shared" si="226"/>
        <v>378.28069774229033</v>
      </c>
      <c r="L1372" s="8">
        <v>1</v>
      </c>
      <c r="M1372" s="9">
        <v>0</v>
      </c>
      <c r="N1372" s="8">
        <v>0</v>
      </c>
      <c r="O1372" s="9">
        <v>0</v>
      </c>
      <c r="P1372" s="9">
        <v>1</v>
      </c>
      <c r="Q1372" s="9">
        <v>0</v>
      </c>
      <c r="R1372" s="9">
        <v>0</v>
      </c>
      <c r="S1372" s="8">
        <v>143107</v>
      </c>
      <c r="T1372" s="9">
        <v>16</v>
      </c>
      <c r="U1372" s="9">
        <f t="shared" si="227"/>
        <v>143090</v>
      </c>
      <c r="V1372" s="9">
        <f>COUNTIF(B:B,B1372)</f>
        <v>23</v>
      </c>
      <c r="W1372" s="7">
        <v>7.98</v>
      </c>
      <c r="X1372" s="7">
        <f>BL1372-W1372-6</f>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29"/>
        <v>0.16999999999999998</v>
      </c>
      <c r="AM1372" s="32">
        <f t="shared" si="230"/>
        <v>0.33999999999999997</v>
      </c>
      <c r="AN1372" s="32">
        <f t="shared" si="231"/>
        <v>0.16999999999999998</v>
      </c>
      <c r="AO1372" s="41">
        <v>0.38500000000000001</v>
      </c>
      <c r="AP1372" s="17">
        <f t="shared" si="232"/>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22</v>
      </c>
      <c r="CZ1372" s="33" t="s">
        <v>85</v>
      </c>
    </row>
    <row r="1373" spans="1:104" x14ac:dyDescent="0.25">
      <c r="A1373">
        <v>1372</v>
      </c>
      <c r="B1373">
        <v>88</v>
      </c>
      <c r="C1373" s="24" t="s">
        <v>4186</v>
      </c>
      <c r="D1373" s="12">
        <v>6.8845274530016765</v>
      </c>
      <c r="E1373" s="13">
        <v>0.16489886114974076</v>
      </c>
      <c r="F1373" s="7">
        <v>41.75</v>
      </c>
      <c r="G1373" s="7">
        <f t="shared" si="224"/>
        <v>6.7196285918519356</v>
      </c>
      <c r="H1373" s="15">
        <f t="shared" si="225"/>
        <v>7.0494263141514173</v>
      </c>
      <c r="I1373" s="11">
        <f>IFERROR(F1373/SQRT(F1373^2+U1373), "X")</f>
        <v>0.14267101200390972</v>
      </c>
      <c r="J1373" s="32">
        <f>IFERROR(SQRT((1-I1373^2)/U1373), "X")</f>
        <v>3.4172697485966401E-3</v>
      </c>
      <c r="K1373" s="32">
        <f t="shared" si="226"/>
        <v>292.63127396093535</v>
      </c>
      <c r="L1373" s="8">
        <v>1</v>
      </c>
      <c r="M1373" s="9">
        <v>0</v>
      </c>
      <c r="N1373" s="8">
        <v>1</v>
      </c>
      <c r="O1373" s="9">
        <v>0</v>
      </c>
      <c r="P1373" s="9">
        <v>0</v>
      </c>
      <c r="Q1373" s="9">
        <v>0</v>
      </c>
      <c r="R1373" s="9">
        <v>0</v>
      </c>
      <c r="S1373" s="8">
        <v>83900</v>
      </c>
      <c r="T1373" s="9">
        <v>9</v>
      </c>
      <c r="U1373" s="9">
        <f t="shared" si="227"/>
        <v>83890</v>
      </c>
      <c r="V1373" s="9">
        <f>COUNTIF(B:B,B1373)</f>
        <v>30</v>
      </c>
      <c r="W1373" s="7">
        <f t="shared" ref="W1373:W1402" si="233">AK1373*0+AL1373*5+AM1373*10+AN1373*15</f>
        <v>4.42</v>
      </c>
      <c r="X1373" s="7">
        <f t="shared" ref="X1373:X1382" si="234">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35">AVERAGE(AK1383,AK1393)</f>
        <v>0.56299999999999994</v>
      </c>
      <c r="AL1373" s="32">
        <f t="shared" si="235"/>
        <v>9.4500000000000001E-2</v>
      </c>
      <c r="AM1373" s="32">
        <f t="shared" si="235"/>
        <v>0.23799999999999999</v>
      </c>
      <c r="AN1373" s="32">
        <f t="shared" si="235"/>
        <v>0.10449999999999997</v>
      </c>
      <c r="AO1373" s="174">
        <f t="shared" ref="AO1373:AO1402" si="236">1-AP1373</f>
        <v>0.44750000000000001</v>
      </c>
      <c r="AP1373" s="32">
        <f t="shared" ref="AP1373:AP1382" si="237">AVERAGE(AP1383,AP1393)</f>
        <v>0.55249999999999999</v>
      </c>
      <c r="AQ1373" s="38">
        <v>0.75693600000000005</v>
      </c>
      <c r="AR1373" s="39">
        <f t="shared" ref="AR1373:AR1436" si="238">1-AQ1373</f>
        <v>0.24306399999999995</v>
      </c>
      <c r="AS1373" t="s">
        <v>98</v>
      </c>
      <c r="AT1373" s="39" t="s">
        <v>98</v>
      </c>
      <c r="AU1373">
        <v>0</v>
      </c>
      <c r="AV1373" s="17">
        <v>1</v>
      </c>
      <c r="AW1373" s="38">
        <f t="shared" ref="AW1373:AW1402" si="239">1-AX1373</f>
        <v>0.41649999999999998</v>
      </c>
      <c r="AX1373" s="39">
        <f t="shared" ref="AX1373:AX1382" si="240">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23</v>
      </c>
      <c r="CZ1373" s="33" t="s">
        <v>85</v>
      </c>
    </row>
    <row r="1374" spans="1:104" x14ac:dyDescent="0.25">
      <c r="A1374">
        <v>1373</v>
      </c>
      <c r="B1374">
        <v>88</v>
      </c>
      <c r="C1374" s="24" t="s">
        <v>4186</v>
      </c>
      <c r="D1374" s="12">
        <v>6.1912547640321947</v>
      </c>
      <c r="E1374" s="13">
        <v>9.5001607549979966E-2</v>
      </c>
      <c r="F1374" s="7">
        <v>65.17</v>
      </c>
      <c r="G1374" s="7">
        <f t="shared" si="224"/>
        <v>6.0962531564822147</v>
      </c>
      <c r="H1374" s="15">
        <f t="shared" si="225"/>
        <v>6.2862563715821747</v>
      </c>
      <c r="I1374" s="11">
        <f>IFERROR(F1374/SQRT(F1374^2+U1374), "X")</f>
        <v>0.21951705691794052</v>
      </c>
      <c r="J1374" s="32">
        <f>IFERROR(SQRT((1-I1374^2)/U1374), "X")</f>
        <v>3.3683758925570129E-3</v>
      </c>
      <c r="K1374" s="32">
        <f t="shared" si="226"/>
        <v>296.87898022594999</v>
      </c>
      <c r="L1374" s="8">
        <v>1</v>
      </c>
      <c r="M1374" s="9">
        <v>0</v>
      </c>
      <c r="N1374" s="8">
        <v>1</v>
      </c>
      <c r="O1374" s="9">
        <v>0</v>
      </c>
      <c r="P1374" s="9">
        <v>0</v>
      </c>
      <c r="Q1374" s="9">
        <v>0</v>
      </c>
      <c r="R1374" s="9">
        <v>0</v>
      </c>
      <c r="S1374" s="8">
        <v>83900</v>
      </c>
      <c r="T1374" s="9">
        <v>9</v>
      </c>
      <c r="U1374" s="9">
        <f t="shared" si="227"/>
        <v>83890</v>
      </c>
      <c r="V1374" s="9">
        <f>COUNTIF(B:B,B1374)</f>
        <v>30</v>
      </c>
      <c r="W1374" s="7">
        <f t="shared" si="233"/>
        <v>4.42</v>
      </c>
      <c r="X1374" s="7">
        <f t="shared" si="234"/>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35"/>
        <v>0.56299999999999994</v>
      </c>
      <c r="AL1374" s="32">
        <f t="shared" si="235"/>
        <v>9.4500000000000001E-2</v>
      </c>
      <c r="AM1374" s="32">
        <f t="shared" si="235"/>
        <v>0.23799999999999999</v>
      </c>
      <c r="AN1374" s="32">
        <f t="shared" si="235"/>
        <v>0.10449999999999997</v>
      </c>
      <c r="AO1374" s="174">
        <f t="shared" si="236"/>
        <v>0.44750000000000001</v>
      </c>
      <c r="AP1374" s="32">
        <f t="shared" si="237"/>
        <v>0.55249999999999999</v>
      </c>
      <c r="AQ1374" s="38">
        <v>0.75693600000000005</v>
      </c>
      <c r="AR1374" s="39">
        <f t="shared" si="238"/>
        <v>0.24306399999999995</v>
      </c>
      <c r="AS1374" t="s">
        <v>98</v>
      </c>
      <c r="AT1374" s="39" t="s">
        <v>98</v>
      </c>
      <c r="AU1374">
        <v>0</v>
      </c>
      <c r="AV1374" s="17">
        <v>1</v>
      </c>
      <c r="AW1374" s="38">
        <f t="shared" si="239"/>
        <v>0.41649999999999998</v>
      </c>
      <c r="AX1374" s="39">
        <f t="shared" si="240"/>
        <v>0.58350000000000002</v>
      </c>
      <c r="AY1374" s="17" t="s">
        <v>12</v>
      </c>
      <c r="AZ1374">
        <v>0</v>
      </c>
      <c r="BA1374">
        <v>0</v>
      </c>
      <c r="BB1374">
        <v>0</v>
      </c>
      <c r="BC1374">
        <v>0</v>
      </c>
      <c r="BD1374">
        <v>0</v>
      </c>
      <c r="BE1374">
        <v>1</v>
      </c>
      <c r="BF1374" s="17">
        <v>0</v>
      </c>
      <c r="BG1374">
        <v>0</v>
      </c>
      <c r="BH1374">
        <v>1</v>
      </c>
      <c r="BI1374" s="17">
        <v>0</v>
      </c>
      <c r="BJ1374">
        <v>397</v>
      </c>
      <c r="BK1374">
        <v>327</v>
      </c>
      <c r="BL1374" s="90">
        <f>W1374+X1374+6</f>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23</v>
      </c>
      <c r="CZ1374" s="33" t="s">
        <v>85</v>
      </c>
    </row>
    <row r="1375" spans="1:104" x14ac:dyDescent="0.25">
      <c r="A1375">
        <v>1374</v>
      </c>
      <c r="B1375">
        <v>88</v>
      </c>
      <c r="C1375" s="24" t="s">
        <v>4186</v>
      </c>
      <c r="D1375" s="12">
        <v>6.9773978944610127</v>
      </c>
      <c r="E1375" s="13">
        <v>7.323814311389748E-2</v>
      </c>
      <c r="F1375" s="7">
        <v>95.27</v>
      </c>
      <c r="G1375" s="7">
        <f t="shared" si="224"/>
        <v>6.9041597513471151</v>
      </c>
      <c r="H1375" s="15">
        <f t="shared" si="225"/>
        <v>7.0506360375749102</v>
      </c>
      <c r="I1375" s="11">
        <f>IFERROR(F1375/SQRT(F1375^2+U1375), "X")</f>
        <v>0.31245913173823409</v>
      </c>
      <c r="J1375" s="32">
        <f>IFERROR(SQRT((1-I1375^2)/U1375), "X")</f>
        <v>3.2797221763223904E-3</v>
      </c>
      <c r="K1375" s="32">
        <f t="shared" si="226"/>
        <v>304.90387485238688</v>
      </c>
      <c r="L1375" s="8">
        <v>1</v>
      </c>
      <c r="M1375" s="9">
        <v>0</v>
      </c>
      <c r="N1375" s="8">
        <v>1</v>
      </c>
      <c r="O1375" s="9">
        <v>0</v>
      </c>
      <c r="P1375" s="9">
        <v>0</v>
      </c>
      <c r="Q1375" s="9">
        <v>0</v>
      </c>
      <c r="R1375" s="9">
        <v>0</v>
      </c>
      <c r="S1375" s="8">
        <v>83900</v>
      </c>
      <c r="T1375" s="9">
        <v>9</v>
      </c>
      <c r="U1375" s="9">
        <f t="shared" si="227"/>
        <v>83890</v>
      </c>
      <c r="V1375" s="9">
        <f>COUNTIF(B:B,B1375)</f>
        <v>30</v>
      </c>
      <c r="W1375" s="7">
        <f t="shared" si="233"/>
        <v>4.42</v>
      </c>
      <c r="X1375" s="7">
        <f t="shared" si="234"/>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35"/>
        <v>0.56299999999999994</v>
      </c>
      <c r="AL1375" s="32">
        <f t="shared" si="235"/>
        <v>9.4500000000000001E-2</v>
      </c>
      <c r="AM1375" s="32">
        <f t="shared" si="235"/>
        <v>0.23799999999999999</v>
      </c>
      <c r="AN1375" s="32">
        <f t="shared" si="235"/>
        <v>0.10449999999999997</v>
      </c>
      <c r="AO1375" s="174">
        <f t="shared" si="236"/>
        <v>0.44750000000000001</v>
      </c>
      <c r="AP1375" s="32">
        <f t="shared" si="237"/>
        <v>0.55249999999999999</v>
      </c>
      <c r="AQ1375" s="38">
        <v>0.75693600000000005</v>
      </c>
      <c r="AR1375" s="39">
        <f t="shared" si="238"/>
        <v>0.24306399999999995</v>
      </c>
      <c r="AS1375" t="s">
        <v>98</v>
      </c>
      <c r="AT1375" s="39" t="s">
        <v>98</v>
      </c>
      <c r="AU1375">
        <v>0</v>
      </c>
      <c r="AV1375" s="17">
        <v>1</v>
      </c>
      <c r="AW1375" s="38">
        <f t="shared" si="239"/>
        <v>0.41649999999999998</v>
      </c>
      <c r="AX1375" s="39">
        <f t="shared" si="240"/>
        <v>0.58350000000000002</v>
      </c>
      <c r="AY1375" s="17" t="s">
        <v>12</v>
      </c>
      <c r="AZ1375">
        <v>0</v>
      </c>
      <c r="BA1375">
        <v>0</v>
      </c>
      <c r="BB1375">
        <v>0</v>
      </c>
      <c r="BC1375">
        <v>0</v>
      </c>
      <c r="BD1375">
        <v>0</v>
      </c>
      <c r="BE1375">
        <v>1</v>
      </c>
      <c r="BF1375" s="17">
        <v>0</v>
      </c>
      <c r="BG1375">
        <v>0</v>
      </c>
      <c r="BH1375">
        <v>1</v>
      </c>
      <c r="BI1375" s="17">
        <v>0</v>
      </c>
      <c r="BJ1375">
        <v>397</v>
      </c>
      <c r="BK1375">
        <v>327</v>
      </c>
      <c r="BL1375" s="90">
        <f>W1375+X1375+6</f>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23</v>
      </c>
      <c r="CZ1375" s="33" t="s">
        <v>85</v>
      </c>
    </row>
    <row r="1376" spans="1:104" x14ac:dyDescent="0.25">
      <c r="A1376">
        <v>1375</v>
      </c>
      <c r="B1376">
        <v>88</v>
      </c>
      <c r="C1376" s="24" t="s">
        <v>4186</v>
      </c>
      <c r="D1376" s="12">
        <v>6.5826141471972077</v>
      </c>
      <c r="E1376" s="13">
        <v>7.310766489557094E-2</v>
      </c>
      <c r="F1376" s="7">
        <v>90.04</v>
      </c>
      <c r="G1376" s="7">
        <f t="shared" si="224"/>
        <v>6.5095064823016369</v>
      </c>
      <c r="H1376" s="15">
        <f t="shared" si="225"/>
        <v>6.6557218120927786</v>
      </c>
      <c r="I1376" s="11">
        <f>IFERROR(F1376/SQRT(F1376^2+U1376), "X")</f>
        <v>0.29685760397406696</v>
      </c>
      <c r="J1376" s="32">
        <f>IFERROR(SQRT((1-I1376^2)/U1376), "X")</f>
        <v>3.2969525097075406E-3</v>
      </c>
      <c r="K1376" s="32">
        <f t="shared" si="226"/>
        <v>303.31040470119052</v>
      </c>
      <c r="L1376" s="8">
        <v>1</v>
      </c>
      <c r="M1376" s="9">
        <v>0</v>
      </c>
      <c r="N1376" s="8">
        <v>1</v>
      </c>
      <c r="O1376" s="9">
        <v>0</v>
      </c>
      <c r="P1376" s="9">
        <v>0</v>
      </c>
      <c r="Q1376" s="9">
        <v>0</v>
      </c>
      <c r="R1376" s="9">
        <v>0</v>
      </c>
      <c r="S1376" s="8">
        <v>83900</v>
      </c>
      <c r="T1376" s="9">
        <v>9</v>
      </c>
      <c r="U1376" s="9">
        <f t="shared" si="227"/>
        <v>83890</v>
      </c>
      <c r="V1376" s="9">
        <f>COUNTIF(B:B,B1376)</f>
        <v>30</v>
      </c>
      <c r="W1376" s="7">
        <f t="shared" si="233"/>
        <v>4.42</v>
      </c>
      <c r="X1376" s="7">
        <f t="shared" si="234"/>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35"/>
        <v>0.56299999999999994</v>
      </c>
      <c r="AL1376" s="32">
        <f t="shared" si="235"/>
        <v>9.4500000000000001E-2</v>
      </c>
      <c r="AM1376" s="32">
        <f t="shared" si="235"/>
        <v>0.23799999999999999</v>
      </c>
      <c r="AN1376" s="32">
        <f t="shared" si="235"/>
        <v>0.10449999999999997</v>
      </c>
      <c r="AO1376" s="174">
        <f t="shared" si="236"/>
        <v>0.44750000000000001</v>
      </c>
      <c r="AP1376" s="32">
        <f t="shared" si="237"/>
        <v>0.55249999999999999</v>
      </c>
      <c r="AQ1376" s="38">
        <v>0.75693600000000005</v>
      </c>
      <c r="AR1376" s="39">
        <f t="shared" si="238"/>
        <v>0.24306399999999995</v>
      </c>
      <c r="AS1376" t="s">
        <v>98</v>
      </c>
      <c r="AT1376" s="39" t="s">
        <v>98</v>
      </c>
      <c r="AU1376">
        <v>0</v>
      </c>
      <c r="AV1376" s="17">
        <v>1</v>
      </c>
      <c r="AW1376" s="38">
        <f t="shared" si="239"/>
        <v>0.41649999999999998</v>
      </c>
      <c r="AX1376" s="39">
        <f t="shared" si="240"/>
        <v>0.58350000000000002</v>
      </c>
      <c r="AY1376" s="17" t="s">
        <v>12</v>
      </c>
      <c r="AZ1376">
        <v>0</v>
      </c>
      <c r="BA1376">
        <v>0</v>
      </c>
      <c r="BB1376">
        <v>0</v>
      </c>
      <c r="BC1376">
        <v>0</v>
      </c>
      <c r="BD1376">
        <v>0</v>
      </c>
      <c r="BE1376">
        <v>1</v>
      </c>
      <c r="BF1376" s="17">
        <v>0</v>
      </c>
      <c r="BG1376">
        <v>0</v>
      </c>
      <c r="BH1376">
        <v>1</v>
      </c>
      <c r="BI1376" s="17">
        <v>0</v>
      </c>
      <c r="BJ1376">
        <v>397</v>
      </c>
      <c r="BK1376">
        <v>327</v>
      </c>
      <c r="BL1376" s="90">
        <f>W1376+X1376+6</f>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23</v>
      </c>
      <c r="CZ1376" s="33" t="s">
        <v>85</v>
      </c>
    </row>
    <row r="1377" spans="1:104" x14ac:dyDescent="0.25">
      <c r="A1377">
        <v>1376</v>
      </c>
      <c r="B1377">
        <v>88</v>
      </c>
      <c r="C1377" s="24" t="s">
        <v>4186</v>
      </c>
      <c r="D1377" s="12">
        <v>6.2990379289539433</v>
      </c>
      <c r="E1377" s="13">
        <v>4.411708873059212E-2</v>
      </c>
      <c r="F1377" s="7">
        <v>142.78</v>
      </c>
      <c r="G1377" s="7">
        <f t="shared" si="224"/>
        <v>6.2549208402233516</v>
      </c>
      <c r="H1377" s="15">
        <f t="shared" si="225"/>
        <v>6.343155017684535</v>
      </c>
      <c r="I1377" s="11">
        <f>IFERROR(F1377/SQRT(F1377^2+U1377), "X")</f>
        <v>0.44215539507582102</v>
      </c>
      <c r="J1377" s="32">
        <f>IFERROR(SQRT((1-I1377^2)/U1377), "X")</f>
        <v>3.0967600159393545E-3</v>
      </c>
      <c r="K1377" s="32">
        <f t="shared" si="226"/>
        <v>322.91814504607822</v>
      </c>
      <c r="L1377" s="8">
        <v>1</v>
      </c>
      <c r="M1377" s="9">
        <v>0</v>
      </c>
      <c r="N1377" s="8">
        <v>1</v>
      </c>
      <c r="O1377" s="9">
        <v>0</v>
      </c>
      <c r="P1377" s="9">
        <v>0</v>
      </c>
      <c r="Q1377" s="9">
        <v>0</v>
      </c>
      <c r="R1377" s="9">
        <v>0</v>
      </c>
      <c r="S1377" s="8">
        <v>83900</v>
      </c>
      <c r="T1377" s="9">
        <v>9</v>
      </c>
      <c r="U1377" s="9">
        <f t="shared" si="227"/>
        <v>83890</v>
      </c>
      <c r="V1377" s="9">
        <f>COUNTIF(B:B,B1377)</f>
        <v>30</v>
      </c>
      <c r="W1377" s="7">
        <f t="shared" si="233"/>
        <v>4.42</v>
      </c>
      <c r="X1377" s="7">
        <f t="shared" si="234"/>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35"/>
        <v>0.56299999999999994</v>
      </c>
      <c r="AL1377" s="32">
        <f t="shared" si="235"/>
        <v>9.4500000000000001E-2</v>
      </c>
      <c r="AM1377" s="32">
        <f t="shared" si="235"/>
        <v>0.23799999999999999</v>
      </c>
      <c r="AN1377" s="32">
        <f t="shared" si="235"/>
        <v>0.10449999999999997</v>
      </c>
      <c r="AO1377" s="174">
        <f t="shared" si="236"/>
        <v>0.44750000000000001</v>
      </c>
      <c r="AP1377" s="32">
        <f t="shared" si="237"/>
        <v>0.55249999999999999</v>
      </c>
      <c r="AQ1377" s="38">
        <v>0.75693600000000005</v>
      </c>
      <c r="AR1377" s="39">
        <f t="shared" si="238"/>
        <v>0.24306399999999995</v>
      </c>
      <c r="AS1377" t="s">
        <v>98</v>
      </c>
      <c r="AT1377" s="39" t="s">
        <v>98</v>
      </c>
      <c r="AU1377">
        <v>0</v>
      </c>
      <c r="AV1377" s="17">
        <v>1</v>
      </c>
      <c r="AW1377" s="38">
        <f t="shared" si="239"/>
        <v>0.41649999999999998</v>
      </c>
      <c r="AX1377" s="39">
        <f t="shared" si="240"/>
        <v>0.58350000000000002</v>
      </c>
      <c r="AY1377" s="17" t="s">
        <v>12</v>
      </c>
      <c r="AZ1377">
        <v>0</v>
      </c>
      <c r="BA1377">
        <v>0</v>
      </c>
      <c r="BB1377">
        <v>0</v>
      </c>
      <c r="BC1377">
        <v>0</v>
      </c>
      <c r="BD1377">
        <v>0</v>
      </c>
      <c r="BE1377">
        <v>1</v>
      </c>
      <c r="BF1377" s="17">
        <v>0</v>
      </c>
      <c r="BG1377">
        <v>0</v>
      </c>
      <c r="BH1377">
        <v>1</v>
      </c>
      <c r="BI1377" s="17">
        <v>0</v>
      </c>
      <c r="BJ1377">
        <v>397</v>
      </c>
      <c r="BK1377">
        <v>327</v>
      </c>
      <c r="BL1377" s="90">
        <f>W1377+X1377+6</f>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23</v>
      </c>
      <c r="CZ1377" s="33" t="s">
        <v>85</v>
      </c>
    </row>
    <row r="1378" spans="1:104" x14ac:dyDescent="0.25">
      <c r="A1378">
        <v>1377</v>
      </c>
      <c r="B1378">
        <v>88</v>
      </c>
      <c r="C1378" s="24" t="s">
        <v>4186</v>
      </c>
      <c r="D1378" s="12">
        <v>6.7770438721748372</v>
      </c>
      <c r="E1378" s="13">
        <v>0.16634864683787032</v>
      </c>
      <c r="F1378" s="7">
        <v>40.74</v>
      </c>
      <c r="G1378" s="7">
        <f t="shared" si="224"/>
        <v>6.6106952253369666</v>
      </c>
      <c r="H1378" s="15">
        <f t="shared" si="225"/>
        <v>6.9433925190127077</v>
      </c>
      <c r="I1378" s="11">
        <f>IFERROR(F1378/SQRT(F1378^2+U1378), "X")</f>
        <v>6.8843919891843561E-2</v>
      </c>
      <c r="J1378" s="32">
        <f>IFERROR(SQRT((1-I1378^2)/U1378), "X")</f>
        <v>1.6898360307276278E-3</v>
      </c>
      <c r="K1378" s="32">
        <f t="shared" si="226"/>
        <v>591.77339210207822</v>
      </c>
      <c r="L1378" s="8">
        <v>1</v>
      </c>
      <c r="M1378" s="9">
        <v>0</v>
      </c>
      <c r="N1378" s="8">
        <v>1</v>
      </c>
      <c r="O1378" s="9">
        <v>0</v>
      </c>
      <c r="P1378" s="9">
        <v>0</v>
      </c>
      <c r="Q1378" s="9">
        <v>0</v>
      </c>
      <c r="R1378" s="9">
        <v>0</v>
      </c>
      <c r="S1378" s="8">
        <v>348546</v>
      </c>
      <c r="T1378" s="9">
        <v>9</v>
      </c>
      <c r="U1378" s="9">
        <f t="shared" si="227"/>
        <v>348536</v>
      </c>
      <c r="V1378" s="9">
        <f>COUNTIF(B:B,B1378)</f>
        <v>30</v>
      </c>
      <c r="W1378" s="7">
        <f t="shared" si="233"/>
        <v>4.8174999999999999</v>
      </c>
      <c r="X1378" s="7">
        <f t="shared" si="234"/>
        <v>23.59</v>
      </c>
      <c r="Y1378" s="9">
        <v>0</v>
      </c>
      <c r="Z1378" s="9">
        <v>1</v>
      </c>
      <c r="AA1378" s="9">
        <v>0</v>
      </c>
      <c r="AB1378" s="9">
        <v>1</v>
      </c>
      <c r="AC1378" s="9">
        <v>0</v>
      </c>
      <c r="AD1378" s="29">
        <v>0</v>
      </c>
      <c r="AE1378" s="9">
        <v>1</v>
      </c>
      <c r="AF1378" s="9">
        <v>0</v>
      </c>
      <c r="AG1378" s="29">
        <v>0</v>
      </c>
      <c r="AH1378" s="9">
        <v>0</v>
      </c>
      <c r="AI1378" s="29">
        <v>1</v>
      </c>
      <c r="AJ1378" s="20">
        <v>1994</v>
      </c>
      <c r="AK1378" s="32">
        <f t="shared" si="235"/>
        <v>0.48799999999999999</v>
      </c>
      <c r="AL1378" s="32">
        <f t="shared" si="235"/>
        <v>0.1225</v>
      </c>
      <c r="AM1378" s="32">
        <f t="shared" si="235"/>
        <v>0.32750000000000001</v>
      </c>
      <c r="AN1378" s="32">
        <f t="shared" si="235"/>
        <v>6.2E-2</v>
      </c>
      <c r="AO1378" s="174">
        <f t="shared" si="236"/>
        <v>0.44750000000000001</v>
      </c>
      <c r="AP1378" s="32">
        <f t="shared" si="237"/>
        <v>0.55249999999999999</v>
      </c>
      <c r="AQ1378" s="38">
        <v>0.75693600000000005</v>
      </c>
      <c r="AR1378" s="39">
        <f t="shared" si="238"/>
        <v>0.24306399999999995</v>
      </c>
      <c r="AS1378" t="s">
        <v>98</v>
      </c>
      <c r="AT1378" s="39" t="s">
        <v>98</v>
      </c>
      <c r="AU1378">
        <v>0</v>
      </c>
      <c r="AV1378" s="17">
        <v>1</v>
      </c>
      <c r="AW1378" s="38">
        <f t="shared" si="239"/>
        <v>0.38650000000000007</v>
      </c>
      <c r="AX1378" s="39">
        <f t="shared" si="240"/>
        <v>0.61349999999999993</v>
      </c>
      <c r="AY1378" s="17" t="s">
        <v>12</v>
      </c>
      <c r="AZ1378">
        <v>0</v>
      </c>
      <c r="BA1378">
        <v>0</v>
      </c>
      <c r="BB1378">
        <v>0</v>
      </c>
      <c r="BC1378">
        <v>0</v>
      </c>
      <c r="BD1378">
        <v>0</v>
      </c>
      <c r="BE1378">
        <v>1</v>
      </c>
      <c r="BF1378" s="17">
        <v>0</v>
      </c>
      <c r="BG1378">
        <v>0</v>
      </c>
      <c r="BH1378">
        <v>1</v>
      </c>
      <c r="BI1378" s="17">
        <v>0</v>
      </c>
      <c r="BJ1378">
        <v>397</v>
      </c>
      <c r="BK1378">
        <v>327</v>
      </c>
      <c r="BL1378" s="90">
        <f>W1378+X1378+6</f>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23</v>
      </c>
      <c r="CZ1378" s="33" t="s">
        <v>85</v>
      </c>
    </row>
    <row r="1379" spans="1:104" x14ac:dyDescent="0.25">
      <c r="A1379">
        <v>1378</v>
      </c>
      <c r="B1379">
        <v>88</v>
      </c>
      <c r="C1379" s="24" t="s">
        <v>4186</v>
      </c>
      <c r="D1379" s="12">
        <v>6.133682837398613</v>
      </c>
      <c r="E1379" s="13">
        <v>9.5808854067457247E-2</v>
      </c>
      <c r="F1379" s="7">
        <v>64.02</v>
      </c>
      <c r="G1379" s="7">
        <f t="shared" si="224"/>
        <v>6.0378739833311554</v>
      </c>
      <c r="H1379" s="15">
        <f t="shared" si="225"/>
        <v>6.2294916914660705</v>
      </c>
      <c r="I1379" s="11">
        <f>IFERROR(F1379/SQRT(F1379^2+U1379), "X")</f>
        <v>0.10780855696854749</v>
      </c>
      <c r="J1379" s="32">
        <f>IFERROR(SQRT((1-I1379^2)/U1379), "X")</f>
        <v>1.6839824581153938E-3</v>
      </c>
      <c r="K1379" s="32">
        <f t="shared" si="226"/>
        <v>593.83041383883324</v>
      </c>
      <c r="L1379" s="8">
        <v>1</v>
      </c>
      <c r="M1379" s="9">
        <v>0</v>
      </c>
      <c r="N1379" s="8">
        <v>1</v>
      </c>
      <c r="O1379" s="9">
        <v>0</v>
      </c>
      <c r="P1379" s="9">
        <v>0</v>
      </c>
      <c r="Q1379" s="9">
        <v>0</v>
      </c>
      <c r="R1379" s="9">
        <v>0</v>
      </c>
      <c r="S1379" s="8">
        <v>348546</v>
      </c>
      <c r="T1379" s="9">
        <v>9</v>
      </c>
      <c r="U1379" s="9">
        <f t="shared" si="227"/>
        <v>348536</v>
      </c>
      <c r="V1379" s="9">
        <f>COUNTIF(B:B,B1379)</f>
        <v>30</v>
      </c>
      <c r="W1379" s="7">
        <f t="shared" si="233"/>
        <v>4.8174999999999999</v>
      </c>
      <c r="X1379" s="7">
        <f t="shared" si="234"/>
        <v>23.59</v>
      </c>
      <c r="Y1379" s="9">
        <v>0</v>
      </c>
      <c r="Z1379" s="9">
        <v>1</v>
      </c>
      <c r="AA1379" s="9">
        <v>0</v>
      </c>
      <c r="AB1379" s="9">
        <v>1</v>
      </c>
      <c r="AC1379" s="9">
        <v>0</v>
      </c>
      <c r="AD1379" s="29">
        <v>0</v>
      </c>
      <c r="AE1379" s="9">
        <v>1</v>
      </c>
      <c r="AF1379" s="9">
        <v>0</v>
      </c>
      <c r="AG1379" s="29">
        <v>0</v>
      </c>
      <c r="AH1379" s="9">
        <v>0</v>
      </c>
      <c r="AI1379" s="29">
        <v>1</v>
      </c>
      <c r="AJ1379" s="20">
        <v>1994</v>
      </c>
      <c r="AK1379" s="32">
        <f t="shared" si="235"/>
        <v>0.48799999999999999</v>
      </c>
      <c r="AL1379" s="32">
        <f t="shared" si="235"/>
        <v>0.1225</v>
      </c>
      <c r="AM1379" s="32">
        <f t="shared" si="235"/>
        <v>0.32750000000000001</v>
      </c>
      <c r="AN1379" s="32">
        <f t="shared" si="235"/>
        <v>6.2E-2</v>
      </c>
      <c r="AO1379" s="174">
        <f t="shared" si="236"/>
        <v>0.44750000000000001</v>
      </c>
      <c r="AP1379" s="32">
        <f t="shared" si="237"/>
        <v>0.55249999999999999</v>
      </c>
      <c r="AQ1379" s="38">
        <v>0.75693600000000005</v>
      </c>
      <c r="AR1379" s="39">
        <f t="shared" si="238"/>
        <v>0.24306399999999995</v>
      </c>
      <c r="AS1379" t="s">
        <v>98</v>
      </c>
      <c r="AT1379" s="39" t="s">
        <v>98</v>
      </c>
      <c r="AU1379">
        <v>0</v>
      </c>
      <c r="AV1379" s="17">
        <v>1</v>
      </c>
      <c r="AW1379" s="38">
        <f t="shared" si="239"/>
        <v>0.38650000000000007</v>
      </c>
      <c r="AX1379" s="39">
        <f t="shared" si="240"/>
        <v>0.61349999999999993</v>
      </c>
      <c r="AY1379" s="17" t="s">
        <v>12</v>
      </c>
      <c r="AZ1379">
        <v>0</v>
      </c>
      <c r="BA1379">
        <v>0</v>
      </c>
      <c r="BB1379">
        <v>0</v>
      </c>
      <c r="BC1379">
        <v>0</v>
      </c>
      <c r="BD1379">
        <v>0</v>
      </c>
      <c r="BE1379">
        <v>1</v>
      </c>
      <c r="BF1379" s="17">
        <v>0</v>
      </c>
      <c r="BG1379">
        <v>0</v>
      </c>
      <c r="BH1379">
        <v>1</v>
      </c>
      <c r="BI1379" s="17">
        <v>0</v>
      </c>
      <c r="BJ1379">
        <v>397</v>
      </c>
      <c r="BK1379">
        <v>327</v>
      </c>
      <c r="BL1379" s="90">
        <f>W1379+X1379+6</f>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23</v>
      </c>
      <c r="CZ1379" s="33" t="s">
        <v>85</v>
      </c>
    </row>
    <row r="1380" spans="1:104" x14ac:dyDescent="0.25">
      <c r="A1380">
        <v>1379</v>
      </c>
      <c r="B1380">
        <v>88</v>
      </c>
      <c r="C1380" s="24" t="s">
        <v>4186</v>
      </c>
      <c r="D1380" s="12">
        <v>6.9773978944610127</v>
      </c>
      <c r="E1380" s="13">
        <v>7.3407658016423072E-2</v>
      </c>
      <c r="F1380" s="7">
        <v>95.05</v>
      </c>
      <c r="G1380" s="7">
        <f t="shared" si="224"/>
        <v>6.9039902364445895</v>
      </c>
      <c r="H1380" s="15">
        <f t="shared" si="225"/>
        <v>7.0508055524774358</v>
      </c>
      <c r="I1380" s="11">
        <f>IFERROR(F1380/SQRT(F1380^2+U1380), "X")</f>
        <v>0.15895393323910684</v>
      </c>
      <c r="J1380" s="32">
        <f>IFERROR(SQRT((1-I1380^2)/U1380), "X")</f>
        <v>1.6723191292909712E-3</v>
      </c>
      <c r="K1380" s="32">
        <f t="shared" si="226"/>
        <v>597.97199140093517</v>
      </c>
      <c r="L1380" s="8">
        <v>1</v>
      </c>
      <c r="M1380" s="9">
        <v>0</v>
      </c>
      <c r="N1380" s="8">
        <v>1</v>
      </c>
      <c r="O1380" s="9">
        <v>0</v>
      </c>
      <c r="P1380" s="9">
        <v>0</v>
      </c>
      <c r="Q1380" s="9">
        <v>0</v>
      </c>
      <c r="R1380" s="9">
        <v>0</v>
      </c>
      <c r="S1380" s="8">
        <v>348546</v>
      </c>
      <c r="T1380" s="9">
        <v>9</v>
      </c>
      <c r="U1380" s="9">
        <f t="shared" si="227"/>
        <v>348536</v>
      </c>
      <c r="V1380" s="9">
        <f>COUNTIF(B:B,B1380)</f>
        <v>30</v>
      </c>
      <c r="W1380" s="7">
        <f t="shared" si="233"/>
        <v>4.8174999999999999</v>
      </c>
      <c r="X1380" s="7">
        <f t="shared" si="234"/>
        <v>23.59</v>
      </c>
      <c r="Y1380" s="9">
        <v>0</v>
      </c>
      <c r="Z1380" s="9">
        <v>1</v>
      </c>
      <c r="AA1380" s="9">
        <v>0</v>
      </c>
      <c r="AB1380" s="9">
        <v>1</v>
      </c>
      <c r="AC1380" s="9">
        <v>0</v>
      </c>
      <c r="AD1380" s="29">
        <v>0</v>
      </c>
      <c r="AE1380" s="9">
        <v>1</v>
      </c>
      <c r="AF1380" s="9">
        <v>0</v>
      </c>
      <c r="AG1380" s="29">
        <v>0</v>
      </c>
      <c r="AH1380" s="9">
        <v>0</v>
      </c>
      <c r="AI1380" s="29">
        <v>1</v>
      </c>
      <c r="AJ1380" s="20">
        <v>1994</v>
      </c>
      <c r="AK1380" s="32">
        <f t="shared" si="235"/>
        <v>0.48799999999999999</v>
      </c>
      <c r="AL1380" s="32">
        <f t="shared" si="235"/>
        <v>0.1225</v>
      </c>
      <c r="AM1380" s="32">
        <f t="shared" si="235"/>
        <v>0.32750000000000001</v>
      </c>
      <c r="AN1380" s="32">
        <f t="shared" si="235"/>
        <v>6.2E-2</v>
      </c>
      <c r="AO1380" s="174">
        <f t="shared" si="236"/>
        <v>0.44750000000000001</v>
      </c>
      <c r="AP1380" s="32">
        <f t="shared" si="237"/>
        <v>0.55249999999999999</v>
      </c>
      <c r="AQ1380" s="38">
        <v>0.75693600000000005</v>
      </c>
      <c r="AR1380" s="39">
        <f t="shared" si="238"/>
        <v>0.24306399999999995</v>
      </c>
      <c r="AS1380" t="s">
        <v>98</v>
      </c>
      <c r="AT1380" s="39" t="s">
        <v>98</v>
      </c>
      <c r="AU1380">
        <v>0</v>
      </c>
      <c r="AV1380" s="17">
        <v>1</v>
      </c>
      <c r="AW1380" s="38">
        <f t="shared" si="239"/>
        <v>0.38650000000000007</v>
      </c>
      <c r="AX1380" s="39">
        <f t="shared" si="240"/>
        <v>0.61349999999999993</v>
      </c>
      <c r="AY1380" s="17" t="s">
        <v>12</v>
      </c>
      <c r="AZ1380">
        <v>0</v>
      </c>
      <c r="BA1380">
        <v>0</v>
      </c>
      <c r="BB1380">
        <v>0</v>
      </c>
      <c r="BC1380">
        <v>0</v>
      </c>
      <c r="BD1380">
        <v>0</v>
      </c>
      <c r="BE1380">
        <v>1</v>
      </c>
      <c r="BF1380" s="17">
        <v>0</v>
      </c>
      <c r="BG1380">
        <v>0</v>
      </c>
      <c r="BH1380">
        <v>1</v>
      </c>
      <c r="BI1380" s="17">
        <v>0</v>
      </c>
      <c r="BJ1380">
        <v>397</v>
      </c>
      <c r="BK1380">
        <v>327</v>
      </c>
      <c r="BL1380" s="90">
        <f>W1380+X1380+6</f>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23</v>
      </c>
      <c r="CZ1380" s="33" t="s">
        <v>85</v>
      </c>
    </row>
    <row r="1381" spans="1:104" x14ac:dyDescent="0.25">
      <c r="A1381">
        <v>1380</v>
      </c>
      <c r="B1381">
        <v>88</v>
      </c>
      <c r="C1381" s="24" t="s">
        <v>4186</v>
      </c>
      <c r="D1381" s="12">
        <v>6.6115022641344501</v>
      </c>
      <c r="E1381" s="13">
        <v>7.3338904760226836E-2</v>
      </c>
      <c r="F1381" s="7">
        <v>90.15</v>
      </c>
      <c r="G1381" s="7">
        <f t="shared" si="224"/>
        <v>6.5381633593742237</v>
      </c>
      <c r="H1381" s="15">
        <f t="shared" si="225"/>
        <v>6.6848411688946765</v>
      </c>
      <c r="I1381" s="11">
        <f>IFERROR(F1381/SQRT(F1381^2+U1381), "X")</f>
        <v>0.15095124115594152</v>
      </c>
      <c r="J1381" s="32">
        <f>IFERROR(SQRT((1-I1381^2)/U1381), "X")</f>
        <v>1.6744452707259181E-3</v>
      </c>
      <c r="K1381" s="32">
        <f t="shared" si="226"/>
        <v>597.21271126793681</v>
      </c>
      <c r="L1381" s="8">
        <v>1</v>
      </c>
      <c r="M1381" s="9">
        <v>0</v>
      </c>
      <c r="N1381" s="8">
        <v>1</v>
      </c>
      <c r="O1381" s="9">
        <v>0</v>
      </c>
      <c r="P1381" s="9">
        <v>0</v>
      </c>
      <c r="Q1381" s="9">
        <v>0</v>
      </c>
      <c r="R1381" s="9">
        <v>0</v>
      </c>
      <c r="S1381" s="8">
        <v>348546</v>
      </c>
      <c r="T1381" s="9">
        <v>9</v>
      </c>
      <c r="U1381" s="9">
        <f t="shared" si="227"/>
        <v>348536</v>
      </c>
      <c r="V1381" s="9">
        <f>COUNTIF(B:B,B1381)</f>
        <v>30</v>
      </c>
      <c r="W1381" s="7">
        <f t="shared" si="233"/>
        <v>4.8174999999999999</v>
      </c>
      <c r="X1381" s="7">
        <f t="shared" si="234"/>
        <v>23.59</v>
      </c>
      <c r="Y1381" s="9">
        <v>0</v>
      </c>
      <c r="Z1381" s="9">
        <v>1</v>
      </c>
      <c r="AA1381" s="9">
        <v>0</v>
      </c>
      <c r="AB1381" s="9">
        <v>1</v>
      </c>
      <c r="AC1381" s="9">
        <v>0</v>
      </c>
      <c r="AD1381" s="29">
        <v>0</v>
      </c>
      <c r="AE1381" s="9">
        <v>1</v>
      </c>
      <c r="AF1381" s="9">
        <v>0</v>
      </c>
      <c r="AG1381" s="29">
        <v>0</v>
      </c>
      <c r="AH1381" s="9">
        <v>0</v>
      </c>
      <c r="AI1381" s="29">
        <v>1</v>
      </c>
      <c r="AJ1381" s="20">
        <v>1994</v>
      </c>
      <c r="AK1381" s="32">
        <f t="shared" si="235"/>
        <v>0.48799999999999999</v>
      </c>
      <c r="AL1381" s="32">
        <f t="shared" si="235"/>
        <v>0.1225</v>
      </c>
      <c r="AM1381" s="32">
        <f t="shared" si="235"/>
        <v>0.32750000000000001</v>
      </c>
      <c r="AN1381" s="32">
        <f t="shared" si="235"/>
        <v>6.2E-2</v>
      </c>
      <c r="AO1381" s="174">
        <f t="shared" si="236"/>
        <v>0.44750000000000001</v>
      </c>
      <c r="AP1381" s="32">
        <f t="shared" si="237"/>
        <v>0.55249999999999999</v>
      </c>
      <c r="AQ1381" s="38">
        <v>0.75693600000000005</v>
      </c>
      <c r="AR1381" s="39">
        <f t="shared" si="238"/>
        <v>0.24306399999999995</v>
      </c>
      <c r="AS1381" t="s">
        <v>98</v>
      </c>
      <c r="AT1381" s="39" t="s">
        <v>98</v>
      </c>
      <c r="AU1381">
        <v>0</v>
      </c>
      <c r="AV1381" s="17">
        <v>1</v>
      </c>
      <c r="AW1381" s="38">
        <f t="shared" si="239"/>
        <v>0.38650000000000007</v>
      </c>
      <c r="AX1381" s="39">
        <f t="shared" si="240"/>
        <v>0.61349999999999993</v>
      </c>
      <c r="AY1381" s="17" t="s">
        <v>12</v>
      </c>
      <c r="AZ1381">
        <v>0</v>
      </c>
      <c r="BA1381">
        <v>0</v>
      </c>
      <c r="BB1381">
        <v>0</v>
      </c>
      <c r="BC1381">
        <v>0</v>
      </c>
      <c r="BD1381">
        <v>0</v>
      </c>
      <c r="BE1381">
        <v>1</v>
      </c>
      <c r="BF1381" s="17">
        <v>0</v>
      </c>
      <c r="BG1381">
        <v>0</v>
      </c>
      <c r="BH1381">
        <v>1</v>
      </c>
      <c r="BI1381" s="17">
        <v>0</v>
      </c>
      <c r="BJ1381">
        <v>397</v>
      </c>
      <c r="BK1381">
        <v>327</v>
      </c>
      <c r="BL1381" s="90">
        <f>W1381+X1381+6</f>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23</v>
      </c>
      <c r="CZ1381" s="33" t="s">
        <v>85</v>
      </c>
    </row>
    <row r="1382" spans="1:104" x14ac:dyDescent="0.25">
      <c r="A1382">
        <v>1381</v>
      </c>
      <c r="B1382">
        <v>88</v>
      </c>
      <c r="C1382" s="24" t="s">
        <v>4186</v>
      </c>
      <c r="D1382" s="12">
        <v>6.4032020981969806</v>
      </c>
      <c r="E1382" s="13">
        <v>4.8406426505873755E-2</v>
      </c>
      <c r="F1382" s="7">
        <v>132.28</v>
      </c>
      <c r="G1382" s="7">
        <f t="shared" si="224"/>
        <v>6.3547956716911065</v>
      </c>
      <c r="H1382" s="15">
        <f t="shared" si="225"/>
        <v>6.4516085247028547</v>
      </c>
      <c r="I1382" s="11">
        <f>IFERROR(F1382/SQRT(F1382^2+U1382), "X")</f>
        <v>0.21864194055659289</v>
      </c>
      <c r="J1382" s="32">
        <f>IFERROR(SQRT((1-I1382^2)/U1382), "X")</f>
        <v>1.6528722449092295E-3</v>
      </c>
      <c r="K1382" s="32">
        <f t="shared" si="226"/>
        <v>605.00743664850927</v>
      </c>
      <c r="L1382" s="8">
        <v>1</v>
      </c>
      <c r="M1382" s="9">
        <v>0</v>
      </c>
      <c r="N1382" s="8">
        <v>1</v>
      </c>
      <c r="O1382" s="9">
        <v>0</v>
      </c>
      <c r="P1382" s="9">
        <v>0</v>
      </c>
      <c r="Q1382" s="9">
        <v>0</v>
      </c>
      <c r="R1382" s="9">
        <v>0</v>
      </c>
      <c r="S1382" s="8">
        <v>348546</v>
      </c>
      <c r="T1382" s="9">
        <v>9</v>
      </c>
      <c r="U1382" s="9">
        <f t="shared" si="227"/>
        <v>348536</v>
      </c>
      <c r="V1382" s="9">
        <f>COUNTIF(B:B,B1382)</f>
        <v>30</v>
      </c>
      <c r="W1382" s="7">
        <f t="shared" si="233"/>
        <v>4.8174999999999999</v>
      </c>
      <c r="X1382" s="7">
        <f t="shared" si="234"/>
        <v>23.59</v>
      </c>
      <c r="Y1382" s="9">
        <v>0</v>
      </c>
      <c r="Z1382" s="9">
        <v>1</v>
      </c>
      <c r="AA1382" s="9">
        <v>0</v>
      </c>
      <c r="AB1382" s="9">
        <v>1</v>
      </c>
      <c r="AC1382" s="9">
        <v>0</v>
      </c>
      <c r="AD1382" s="29">
        <v>0</v>
      </c>
      <c r="AE1382" s="9">
        <v>1</v>
      </c>
      <c r="AF1382" s="9">
        <v>0</v>
      </c>
      <c r="AG1382" s="29">
        <v>0</v>
      </c>
      <c r="AH1382" s="9">
        <v>0</v>
      </c>
      <c r="AI1382" s="29">
        <v>1</v>
      </c>
      <c r="AJ1382" s="20">
        <v>1994</v>
      </c>
      <c r="AK1382" s="32">
        <f t="shared" si="235"/>
        <v>0.48799999999999999</v>
      </c>
      <c r="AL1382" s="32">
        <f t="shared" si="235"/>
        <v>0.1225</v>
      </c>
      <c r="AM1382" s="32">
        <f t="shared" si="235"/>
        <v>0.32750000000000001</v>
      </c>
      <c r="AN1382" s="32">
        <f t="shared" si="235"/>
        <v>6.2E-2</v>
      </c>
      <c r="AO1382" s="174">
        <f t="shared" si="236"/>
        <v>0.44750000000000001</v>
      </c>
      <c r="AP1382" s="32">
        <f t="shared" si="237"/>
        <v>0.55249999999999999</v>
      </c>
      <c r="AQ1382" s="38">
        <v>0.75693600000000005</v>
      </c>
      <c r="AR1382" s="39">
        <f t="shared" si="238"/>
        <v>0.24306399999999995</v>
      </c>
      <c r="AS1382" t="s">
        <v>98</v>
      </c>
      <c r="AT1382" s="39" t="s">
        <v>98</v>
      </c>
      <c r="AU1382">
        <v>0</v>
      </c>
      <c r="AV1382" s="17">
        <v>1</v>
      </c>
      <c r="AW1382" s="38">
        <f t="shared" si="239"/>
        <v>0.38650000000000007</v>
      </c>
      <c r="AX1382" s="39">
        <f t="shared" si="240"/>
        <v>0.61349999999999993</v>
      </c>
      <c r="AY1382" s="17" t="s">
        <v>12</v>
      </c>
      <c r="AZ1382">
        <v>0</v>
      </c>
      <c r="BA1382">
        <v>0</v>
      </c>
      <c r="BB1382">
        <v>0</v>
      </c>
      <c r="BC1382">
        <v>0</v>
      </c>
      <c r="BD1382">
        <v>0</v>
      </c>
      <c r="BE1382">
        <v>1</v>
      </c>
      <c r="BF1382" s="17">
        <v>0</v>
      </c>
      <c r="BG1382">
        <v>0</v>
      </c>
      <c r="BH1382">
        <v>1</v>
      </c>
      <c r="BI1382" s="17">
        <v>0</v>
      </c>
      <c r="BJ1382">
        <v>397</v>
      </c>
      <c r="BK1382">
        <v>327</v>
      </c>
      <c r="BL1382" s="90">
        <f>W1382+X1382+6</f>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23</v>
      </c>
      <c r="CZ1382" s="33" t="s">
        <v>85</v>
      </c>
    </row>
    <row r="1383" spans="1:104" x14ac:dyDescent="0.25">
      <c r="A1383">
        <v>1382</v>
      </c>
      <c r="B1383">
        <v>88</v>
      </c>
      <c r="C1383" s="24" t="s">
        <v>4186</v>
      </c>
      <c r="D1383" s="12">
        <v>5.5973319208808325</v>
      </c>
      <c r="E1383" s="13">
        <v>0.18376007619438059</v>
      </c>
      <c r="F1383" s="7">
        <v>30.46</v>
      </c>
      <c r="G1383" s="7">
        <f t="shared" si="224"/>
        <v>5.4135718446864516</v>
      </c>
      <c r="H1383" s="15">
        <f t="shared" si="225"/>
        <v>5.7810919970752135</v>
      </c>
      <c r="I1383" s="11">
        <f>IFERROR(F1383/SQRT(F1383^2+U1383), "X")</f>
        <v>0.12000609952392466</v>
      </c>
      <c r="J1383" s="32">
        <f>IFERROR(SQRT((1-I1383^2)/U1383), "X")</f>
        <v>3.9397931557427664E-3</v>
      </c>
      <c r="K1383" s="32">
        <f t="shared" si="226"/>
        <v>253.82043180169714</v>
      </c>
      <c r="L1383" s="8">
        <v>1</v>
      </c>
      <c r="M1383" s="9">
        <v>0</v>
      </c>
      <c r="N1383" s="8">
        <v>1</v>
      </c>
      <c r="O1383" s="9">
        <v>0</v>
      </c>
      <c r="P1383" s="9">
        <v>0</v>
      </c>
      <c r="Q1383" s="9">
        <v>0</v>
      </c>
      <c r="R1383" s="9">
        <v>0</v>
      </c>
      <c r="S1383" s="8">
        <v>63507</v>
      </c>
      <c r="T1383" s="9">
        <v>9</v>
      </c>
      <c r="U1383" s="9">
        <f t="shared" si="227"/>
        <v>63497</v>
      </c>
      <c r="V1383" s="9">
        <f>COUNTIF(B:B,B1383)</f>
        <v>30</v>
      </c>
      <c r="W1383" s="7">
        <f t="shared" si="233"/>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236"/>
        <v>0.46299999999999997</v>
      </c>
      <c r="AP1383" s="17">
        <v>0.53700000000000003</v>
      </c>
      <c r="AQ1383">
        <v>1</v>
      </c>
      <c r="AR1383" s="39">
        <f t="shared" si="238"/>
        <v>0</v>
      </c>
      <c r="AS1383" t="s">
        <v>98</v>
      </c>
      <c r="AT1383" s="39" t="s">
        <v>98</v>
      </c>
      <c r="AU1383">
        <v>0</v>
      </c>
      <c r="AV1383" s="17">
        <v>1</v>
      </c>
      <c r="AW1383" s="38">
        <f t="shared" si="239"/>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W1383+X1383+6</f>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23</v>
      </c>
      <c r="CZ1383" s="33" t="s">
        <v>85</v>
      </c>
    </row>
    <row r="1384" spans="1:104" x14ac:dyDescent="0.25">
      <c r="A1384">
        <v>1383</v>
      </c>
      <c r="B1384">
        <v>88</v>
      </c>
      <c r="C1384" s="24" t="s">
        <v>4186</v>
      </c>
      <c r="D1384" s="12">
        <v>5.2514582065212645</v>
      </c>
      <c r="E1384" s="13">
        <v>0.10574825224569603</v>
      </c>
      <c r="F1384" s="7">
        <v>49.66</v>
      </c>
      <c r="G1384" s="7">
        <f t="shared" si="224"/>
        <v>5.1457099542755689</v>
      </c>
      <c r="H1384" s="15">
        <f t="shared" si="225"/>
        <v>5.3572064587669601</v>
      </c>
      <c r="I1384" s="11">
        <f>IFERROR(F1384/SQRT(F1384^2+U1384), "X")</f>
        <v>0.19335532413686024</v>
      </c>
      <c r="J1384" s="32">
        <f>IFERROR(SQRT((1-I1384^2)/U1384), "X")</f>
        <v>3.8935828460906216E-3</v>
      </c>
      <c r="K1384" s="32">
        <f t="shared" si="226"/>
        <v>256.83285537485273</v>
      </c>
      <c r="L1384" s="8">
        <v>1</v>
      </c>
      <c r="M1384" s="9">
        <v>0</v>
      </c>
      <c r="N1384" s="8">
        <v>1</v>
      </c>
      <c r="O1384" s="9">
        <v>0</v>
      </c>
      <c r="P1384" s="9">
        <v>0</v>
      </c>
      <c r="Q1384" s="9">
        <v>0</v>
      </c>
      <c r="R1384" s="9">
        <v>0</v>
      </c>
      <c r="S1384" s="8">
        <v>63507</v>
      </c>
      <c r="T1384" s="9">
        <v>9</v>
      </c>
      <c r="U1384" s="9">
        <f t="shared" si="227"/>
        <v>63497</v>
      </c>
      <c r="V1384" s="9">
        <f>COUNTIF(B:B,B1384)</f>
        <v>30</v>
      </c>
      <c r="W1384" s="7">
        <f t="shared" si="233"/>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236"/>
        <v>0.46299999999999997</v>
      </c>
      <c r="AP1384" s="17">
        <v>0.53700000000000003</v>
      </c>
      <c r="AQ1384">
        <v>1</v>
      </c>
      <c r="AR1384" s="39">
        <f t="shared" si="238"/>
        <v>0</v>
      </c>
      <c r="AS1384" t="s">
        <v>98</v>
      </c>
      <c r="AT1384" s="39" t="s">
        <v>98</v>
      </c>
      <c r="AU1384">
        <v>0</v>
      </c>
      <c r="AV1384" s="17">
        <v>1</v>
      </c>
      <c r="AW1384" s="38">
        <f t="shared" si="239"/>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W1384+X1384+6</f>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23</v>
      </c>
      <c r="CZ1384" s="33" t="s">
        <v>85</v>
      </c>
    </row>
    <row r="1385" spans="1:104" x14ac:dyDescent="0.25">
      <c r="A1385">
        <v>1384</v>
      </c>
      <c r="B1385">
        <v>88</v>
      </c>
      <c r="C1385" s="24" t="s">
        <v>4186</v>
      </c>
      <c r="D1385" s="12">
        <v>6.1713009165691446</v>
      </c>
      <c r="E1385" s="13">
        <v>8.2548166353252336E-2</v>
      </c>
      <c r="F1385" s="7">
        <v>74.760000000000005</v>
      </c>
      <c r="G1385" s="7">
        <f t="shared" si="224"/>
        <v>6.0887527502158925</v>
      </c>
      <c r="H1385" s="15">
        <f t="shared" si="225"/>
        <v>6.2538490829223967</v>
      </c>
      <c r="I1385" s="11">
        <f>IFERROR(F1385/SQRT(F1385^2+U1385), "X")</f>
        <v>0.28442913958515442</v>
      </c>
      <c r="J1385" s="32">
        <f>IFERROR(SQRT((1-I1385^2)/U1385), "X")</f>
        <v>3.8045631298174744E-3</v>
      </c>
      <c r="K1385" s="32">
        <f t="shared" si="226"/>
        <v>262.84226752940629</v>
      </c>
      <c r="L1385" s="8">
        <v>1</v>
      </c>
      <c r="M1385" s="9">
        <v>0</v>
      </c>
      <c r="N1385" s="8">
        <v>1</v>
      </c>
      <c r="O1385" s="9">
        <v>0</v>
      </c>
      <c r="P1385" s="9">
        <v>0</v>
      </c>
      <c r="Q1385" s="9">
        <v>0</v>
      </c>
      <c r="R1385" s="9">
        <v>0</v>
      </c>
      <c r="S1385" s="8">
        <v>63507</v>
      </c>
      <c r="T1385" s="9">
        <v>9</v>
      </c>
      <c r="U1385" s="9">
        <f t="shared" si="227"/>
        <v>63497</v>
      </c>
      <c r="V1385" s="9">
        <f>COUNTIF(B:B,B1385)</f>
        <v>30</v>
      </c>
      <c r="W1385" s="7">
        <f t="shared" si="233"/>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236"/>
        <v>0.46299999999999997</v>
      </c>
      <c r="AP1385" s="17">
        <v>0.53700000000000003</v>
      </c>
      <c r="AQ1385">
        <v>1</v>
      </c>
      <c r="AR1385" s="39">
        <f t="shared" si="238"/>
        <v>0</v>
      </c>
      <c r="AS1385" t="s">
        <v>98</v>
      </c>
      <c r="AT1385" s="39" t="s">
        <v>98</v>
      </c>
      <c r="AU1385">
        <v>0</v>
      </c>
      <c r="AV1385" s="17">
        <v>1</v>
      </c>
      <c r="AW1385" s="38">
        <f t="shared" si="239"/>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W1385+X1385+6</f>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23</v>
      </c>
      <c r="CZ1385" s="33" t="s">
        <v>85</v>
      </c>
    </row>
    <row r="1386" spans="1:104" x14ac:dyDescent="0.25">
      <c r="A1386">
        <v>1385</v>
      </c>
      <c r="B1386">
        <v>88</v>
      </c>
      <c r="C1386" s="24" t="s">
        <v>4186</v>
      </c>
      <c r="D1386" s="12">
        <v>5.9418939944062998</v>
      </c>
      <c r="E1386" s="13">
        <v>8.2309100906029928E-2</v>
      </c>
      <c r="F1386" s="7">
        <v>72.19</v>
      </c>
      <c r="G1386" s="7">
        <f t="shared" si="224"/>
        <v>5.8595848935002701</v>
      </c>
      <c r="H1386" s="15">
        <f t="shared" si="225"/>
        <v>6.0242030953123296</v>
      </c>
      <c r="I1386" s="11">
        <f>IFERROR(F1386/SQRT(F1386^2+U1386), "X")</f>
        <v>0.27540520028416937</v>
      </c>
      <c r="J1386" s="32">
        <f>IFERROR(SQRT((1-I1386^2)/U1386), "X")</f>
        <v>3.8150048522533507E-3</v>
      </c>
      <c r="K1386" s="32">
        <f t="shared" si="226"/>
        <v>262.12286451204517</v>
      </c>
      <c r="L1386" s="8">
        <v>1</v>
      </c>
      <c r="M1386" s="9">
        <v>0</v>
      </c>
      <c r="N1386" s="8">
        <v>1</v>
      </c>
      <c r="O1386" s="9">
        <v>0</v>
      </c>
      <c r="P1386" s="9">
        <v>0</v>
      </c>
      <c r="Q1386" s="9">
        <v>0</v>
      </c>
      <c r="R1386" s="9">
        <v>0</v>
      </c>
      <c r="S1386" s="8">
        <v>63507</v>
      </c>
      <c r="T1386" s="9">
        <v>9</v>
      </c>
      <c r="U1386" s="9">
        <f t="shared" si="227"/>
        <v>63497</v>
      </c>
      <c r="V1386" s="9">
        <f>COUNTIF(B:B,B1386)</f>
        <v>30</v>
      </c>
      <c r="W1386" s="7">
        <f t="shared" si="233"/>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236"/>
        <v>0.46299999999999997</v>
      </c>
      <c r="AP1386" s="17">
        <v>0.53700000000000003</v>
      </c>
      <c r="AQ1386">
        <v>1</v>
      </c>
      <c r="AR1386" s="39">
        <f t="shared" si="238"/>
        <v>0</v>
      </c>
      <c r="AS1386" t="s">
        <v>98</v>
      </c>
      <c r="AT1386" s="39" t="s">
        <v>98</v>
      </c>
      <c r="AU1386">
        <v>0</v>
      </c>
      <c r="AV1386" s="17">
        <v>1</v>
      </c>
      <c r="AW1386" s="38">
        <f t="shared" si="239"/>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W1386+X1386+6</f>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23</v>
      </c>
      <c r="CZ1386" s="33" t="s">
        <v>85</v>
      </c>
    </row>
    <row r="1387" spans="1:104" x14ac:dyDescent="0.25">
      <c r="A1387">
        <v>1386</v>
      </c>
      <c r="B1387">
        <v>88</v>
      </c>
      <c r="C1387" s="24" t="s">
        <v>4186</v>
      </c>
      <c r="D1387" s="12">
        <v>5.9272373239351639</v>
      </c>
      <c r="E1387" s="13">
        <v>5.0090740504818425E-2</v>
      </c>
      <c r="F1387" s="7">
        <v>118.33</v>
      </c>
      <c r="G1387" s="7">
        <f t="shared" si="224"/>
        <v>5.8771465834303456</v>
      </c>
      <c r="H1387" s="15">
        <f t="shared" si="225"/>
        <v>5.9773280644399822</v>
      </c>
      <c r="I1387" s="11">
        <f>IFERROR(F1387/SQRT(F1387^2+U1387), "X")</f>
        <v>0.42505668052631673</v>
      </c>
      <c r="J1387" s="32">
        <f>IFERROR(SQRT((1-I1387^2)/U1387), "X")</f>
        <v>3.5921294728836033E-3</v>
      </c>
      <c r="K1387" s="32">
        <f t="shared" si="226"/>
        <v>278.38640214636922</v>
      </c>
      <c r="L1387" s="8">
        <v>1</v>
      </c>
      <c r="M1387" s="9">
        <v>0</v>
      </c>
      <c r="N1387" s="8">
        <v>1</v>
      </c>
      <c r="O1387" s="9">
        <v>0</v>
      </c>
      <c r="P1387" s="9">
        <v>0</v>
      </c>
      <c r="Q1387" s="9">
        <v>0</v>
      </c>
      <c r="R1387" s="9">
        <v>0</v>
      </c>
      <c r="S1387" s="8">
        <v>63507</v>
      </c>
      <c r="T1387" s="9">
        <v>9</v>
      </c>
      <c r="U1387" s="9">
        <f t="shared" si="227"/>
        <v>63497</v>
      </c>
      <c r="V1387" s="9">
        <f>COUNTIF(B:B,B1387)</f>
        <v>30</v>
      </c>
      <c r="W1387" s="7">
        <f t="shared" si="233"/>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236"/>
        <v>0.46299999999999997</v>
      </c>
      <c r="AP1387" s="17">
        <v>0.53700000000000003</v>
      </c>
      <c r="AQ1387">
        <v>1</v>
      </c>
      <c r="AR1387" s="39">
        <f t="shared" si="238"/>
        <v>0</v>
      </c>
      <c r="AS1387" t="s">
        <v>98</v>
      </c>
      <c r="AT1387" s="39" t="s">
        <v>98</v>
      </c>
      <c r="AU1387">
        <v>0</v>
      </c>
      <c r="AV1387" s="17">
        <v>1</v>
      </c>
      <c r="AW1387" s="38">
        <f t="shared" si="239"/>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W1387+X1387+6</f>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23</v>
      </c>
      <c r="CZ1387" s="33" t="s">
        <v>85</v>
      </c>
    </row>
    <row r="1388" spans="1:104" x14ac:dyDescent="0.25">
      <c r="A1388">
        <v>1387</v>
      </c>
      <c r="B1388">
        <v>88</v>
      </c>
      <c r="C1388" s="24" t="s">
        <v>4186</v>
      </c>
      <c r="D1388" s="12">
        <v>5.4198021604014546</v>
      </c>
      <c r="E1388" s="13">
        <v>0.189106844396422</v>
      </c>
      <c r="F1388" s="7">
        <v>28.66</v>
      </c>
      <c r="G1388" s="7">
        <f t="shared" si="224"/>
        <v>5.2306953160050327</v>
      </c>
      <c r="H1388" s="15">
        <f t="shared" si="225"/>
        <v>5.6089090047978765</v>
      </c>
      <c r="I1388" s="11">
        <f>IFERROR(F1388/SQRT(F1388^2+U1388), "X")</f>
        <v>6.7607240668271007E-2</v>
      </c>
      <c r="J1388" s="32">
        <f>IFERROR(SQRT((1-I1388^2)/U1388), "X")</f>
        <v>2.358940707197174E-3</v>
      </c>
      <c r="K1388" s="32">
        <f t="shared" si="226"/>
        <v>423.91909086522628</v>
      </c>
      <c r="L1388" s="8">
        <v>1</v>
      </c>
      <c r="M1388" s="9">
        <v>0</v>
      </c>
      <c r="N1388" s="8">
        <v>1</v>
      </c>
      <c r="O1388" s="9">
        <v>0</v>
      </c>
      <c r="P1388" s="9">
        <v>0</v>
      </c>
      <c r="Q1388" s="9">
        <v>0</v>
      </c>
      <c r="R1388" s="9">
        <v>0</v>
      </c>
      <c r="S1388" s="8">
        <v>178896</v>
      </c>
      <c r="T1388" s="9">
        <v>9</v>
      </c>
      <c r="U1388" s="9">
        <f t="shared" si="227"/>
        <v>178886</v>
      </c>
      <c r="V1388" s="9">
        <f>COUNTIF(B:B,B1388)</f>
        <v>30</v>
      </c>
      <c r="W1388" s="7">
        <f t="shared" si="233"/>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241">1-AL1388-AK1388-AN1388</f>
        <v>0.40399999999999997</v>
      </c>
      <c r="AN1388" s="42">
        <v>8.3000000000000004E-2</v>
      </c>
      <c r="AO1388" s="174">
        <f t="shared" si="236"/>
        <v>0.46299999999999997</v>
      </c>
      <c r="AP1388" s="17">
        <v>0.53700000000000003</v>
      </c>
      <c r="AQ1388">
        <v>1</v>
      </c>
      <c r="AR1388" s="39">
        <f t="shared" si="238"/>
        <v>0</v>
      </c>
      <c r="AS1388" t="s">
        <v>98</v>
      </c>
      <c r="AT1388" s="39" t="s">
        <v>98</v>
      </c>
      <c r="AU1388">
        <v>0</v>
      </c>
      <c r="AV1388" s="17">
        <v>1</v>
      </c>
      <c r="AW1388" s="38">
        <f t="shared" si="239"/>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W1388+X1388+6</f>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23</v>
      </c>
      <c r="CZ1388" s="33" t="s">
        <v>85</v>
      </c>
    </row>
    <row r="1389" spans="1:104" x14ac:dyDescent="0.25">
      <c r="A1389">
        <v>1388</v>
      </c>
      <c r="B1389">
        <v>88</v>
      </c>
      <c r="C1389" s="24" t="s">
        <v>4186</v>
      </c>
      <c r="D1389" s="12">
        <v>5.1198434474882371</v>
      </c>
      <c r="E1389" s="13">
        <v>0.11093918629443635</v>
      </c>
      <c r="F1389" s="7">
        <v>46.15</v>
      </c>
      <c r="G1389" s="7">
        <f t="shared" si="224"/>
        <v>5.0089042611938011</v>
      </c>
      <c r="H1389" s="15">
        <f t="shared" si="225"/>
        <v>5.2307826337826731</v>
      </c>
      <c r="I1389" s="11">
        <f>IFERROR(F1389/SQRT(F1389^2+U1389), "X")</f>
        <v>0.10847094815144337</v>
      </c>
      <c r="J1389" s="32">
        <f>IFERROR(SQRT((1-I1389^2)/U1389), "X")</f>
        <v>2.3503997432598781E-3</v>
      </c>
      <c r="K1389" s="32">
        <f t="shared" si="226"/>
        <v>425.45954272997568</v>
      </c>
      <c r="L1389" s="8">
        <v>1</v>
      </c>
      <c r="M1389" s="9">
        <v>0</v>
      </c>
      <c r="N1389" s="8">
        <v>1</v>
      </c>
      <c r="O1389" s="9">
        <v>0</v>
      </c>
      <c r="P1389" s="9">
        <v>0</v>
      </c>
      <c r="Q1389" s="9">
        <v>0</v>
      </c>
      <c r="R1389" s="9">
        <v>0</v>
      </c>
      <c r="S1389" s="8">
        <v>178896</v>
      </c>
      <c r="T1389" s="9">
        <v>9</v>
      </c>
      <c r="U1389" s="9">
        <f t="shared" si="227"/>
        <v>178886</v>
      </c>
      <c r="V1389" s="9">
        <f>COUNTIF(B:B,B1389)</f>
        <v>30</v>
      </c>
      <c r="W1389" s="7">
        <f t="shared" si="233"/>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241"/>
        <v>0.40399999999999997</v>
      </c>
      <c r="AN1389" s="42">
        <v>8.3000000000000004E-2</v>
      </c>
      <c r="AO1389" s="174">
        <f t="shared" si="236"/>
        <v>0.46299999999999997</v>
      </c>
      <c r="AP1389" s="17">
        <v>0.53700000000000003</v>
      </c>
      <c r="AQ1389">
        <v>1</v>
      </c>
      <c r="AR1389" s="39">
        <f t="shared" si="238"/>
        <v>0</v>
      </c>
      <c r="AS1389" t="s">
        <v>98</v>
      </c>
      <c r="AT1389" s="39" t="s">
        <v>98</v>
      </c>
      <c r="AU1389">
        <v>0</v>
      </c>
      <c r="AV1389" s="17">
        <v>1</v>
      </c>
      <c r="AW1389" s="38">
        <f t="shared" si="239"/>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W1389+X1389+6</f>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23</v>
      </c>
      <c r="CZ1389" s="33" t="s">
        <v>85</v>
      </c>
    </row>
    <row r="1390" spans="1:104" x14ac:dyDescent="0.25">
      <c r="A1390">
        <v>1389</v>
      </c>
      <c r="B1390">
        <v>88</v>
      </c>
      <c r="C1390" s="24" t="s">
        <v>4186</v>
      </c>
      <c r="D1390" s="12">
        <v>6.1010892881542933</v>
      </c>
      <c r="E1390" s="13">
        <v>8.5581277712923176E-2</v>
      </c>
      <c r="F1390" s="7">
        <v>71.290000000000006</v>
      </c>
      <c r="G1390" s="7">
        <f t="shared" si="224"/>
        <v>6.0155080104413701</v>
      </c>
      <c r="H1390" s="15">
        <f t="shared" si="225"/>
        <v>6.1866705658672165</v>
      </c>
      <c r="I1390" s="11">
        <f>IFERROR(F1390/SQRT(F1390^2+U1390), "X")</f>
        <v>0.16621000382778076</v>
      </c>
      <c r="J1390" s="32">
        <f>IFERROR(SQRT((1-I1390^2)/U1390), "X")</f>
        <v>2.3314630919873858E-3</v>
      </c>
      <c r="K1390" s="32">
        <f t="shared" si="226"/>
        <v>428.91521784613798</v>
      </c>
      <c r="L1390" s="8">
        <v>1</v>
      </c>
      <c r="M1390" s="9">
        <v>0</v>
      </c>
      <c r="N1390" s="8">
        <v>1</v>
      </c>
      <c r="O1390" s="9">
        <v>0</v>
      </c>
      <c r="P1390" s="9">
        <v>0</v>
      </c>
      <c r="Q1390" s="9">
        <v>0</v>
      </c>
      <c r="R1390" s="9">
        <v>0</v>
      </c>
      <c r="S1390" s="8">
        <v>178896</v>
      </c>
      <c r="T1390" s="9">
        <v>9</v>
      </c>
      <c r="U1390" s="9">
        <f t="shared" si="227"/>
        <v>178886</v>
      </c>
      <c r="V1390" s="9">
        <f>COUNTIF(B:B,B1390)</f>
        <v>30</v>
      </c>
      <c r="W1390" s="7">
        <f t="shared" si="233"/>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241"/>
        <v>0.40399999999999997</v>
      </c>
      <c r="AN1390" s="42">
        <v>8.3000000000000004E-2</v>
      </c>
      <c r="AO1390" s="174">
        <f t="shared" si="236"/>
        <v>0.46299999999999997</v>
      </c>
      <c r="AP1390" s="17">
        <v>0.53700000000000003</v>
      </c>
      <c r="AQ1390">
        <v>1</v>
      </c>
      <c r="AR1390" s="39">
        <f t="shared" si="238"/>
        <v>0</v>
      </c>
      <c r="AS1390" t="s">
        <v>98</v>
      </c>
      <c r="AT1390" s="39" t="s">
        <v>98</v>
      </c>
      <c r="AU1390">
        <v>0</v>
      </c>
      <c r="AV1390" s="17">
        <v>1</v>
      </c>
      <c r="AW1390" s="38">
        <f t="shared" si="239"/>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W1390+X1390+6</f>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23</v>
      </c>
      <c r="CZ1390" s="33" t="s">
        <v>85</v>
      </c>
    </row>
    <row r="1391" spans="1:104" x14ac:dyDescent="0.25">
      <c r="A1391">
        <v>1390</v>
      </c>
      <c r="B1391">
        <v>88</v>
      </c>
      <c r="C1391" s="24" t="s">
        <v>4186</v>
      </c>
      <c r="D1391" s="12">
        <v>5.8931900441560936</v>
      </c>
      <c r="E1391" s="13">
        <v>8.3996437345440336E-2</v>
      </c>
      <c r="F1391" s="7">
        <v>70.16</v>
      </c>
      <c r="G1391" s="7">
        <f t="shared" si="224"/>
        <v>5.8091936068106529</v>
      </c>
      <c r="H1391" s="15">
        <f t="shared" si="225"/>
        <v>5.9771864815015343</v>
      </c>
      <c r="I1391" s="11">
        <f>IFERROR(F1391/SQRT(F1391^2+U1391), "X")</f>
        <v>0.16364655710312315</v>
      </c>
      <c r="J1391" s="32">
        <f>IFERROR(SQRT((1-I1391^2)/U1391), "X")</f>
        <v>2.3324765835678898E-3</v>
      </c>
      <c r="K1391" s="32">
        <f t="shared" si="226"/>
        <v>428.72884857448076</v>
      </c>
      <c r="L1391" s="8">
        <v>1</v>
      </c>
      <c r="M1391" s="9">
        <v>0</v>
      </c>
      <c r="N1391" s="8">
        <v>1</v>
      </c>
      <c r="O1391" s="9">
        <v>0</v>
      </c>
      <c r="P1391" s="9">
        <v>0</v>
      </c>
      <c r="Q1391" s="9">
        <v>0</v>
      </c>
      <c r="R1391" s="9">
        <v>0</v>
      </c>
      <c r="S1391" s="8">
        <v>178896</v>
      </c>
      <c r="T1391" s="9">
        <v>9</v>
      </c>
      <c r="U1391" s="9">
        <f t="shared" si="227"/>
        <v>178886</v>
      </c>
      <c r="V1391" s="9">
        <f>COUNTIF(B:B,B1391)</f>
        <v>30</v>
      </c>
      <c r="W1391" s="7">
        <f t="shared" si="233"/>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241"/>
        <v>0.40399999999999997</v>
      </c>
      <c r="AN1391" s="42">
        <v>8.3000000000000004E-2</v>
      </c>
      <c r="AO1391" s="174">
        <f t="shared" si="236"/>
        <v>0.46299999999999997</v>
      </c>
      <c r="AP1391" s="17">
        <v>0.53700000000000003</v>
      </c>
      <c r="AQ1391">
        <v>1</v>
      </c>
      <c r="AR1391" s="39">
        <f t="shared" si="238"/>
        <v>0</v>
      </c>
      <c r="AS1391" t="s">
        <v>98</v>
      </c>
      <c r="AT1391" s="39" t="s">
        <v>98</v>
      </c>
      <c r="AU1391">
        <v>0</v>
      </c>
      <c r="AV1391" s="17">
        <v>1</v>
      </c>
      <c r="AW1391" s="38">
        <f t="shared" si="239"/>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W1391+X1391+6</f>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23</v>
      </c>
      <c r="CZ1391" s="33" t="s">
        <v>85</v>
      </c>
    </row>
    <row r="1392" spans="1:104" x14ac:dyDescent="0.25">
      <c r="A1392">
        <v>1391</v>
      </c>
      <c r="B1392">
        <v>88</v>
      </c>
      <c r="C1392" s="24" t="s">
        <v>4186</v>
      </c>
      <c r="D1392" s="12">
        <v>5.9450792126696017</v>
      </c>
      <c r="E1392" s="13">
        <v>5.0399111670647694E-2</v>
      </c>
      <c r="F1392" s="7">
        <v>117.96</v>
      </c>
      <c r="G1392" s="7">
        <f t="shared" si="224"/>
        <v>5.8946801009989542</v>
      </c>
      <c r="H1392" s="15">
        <f t="shared" si="225"/>
        <v>5.9954783243402492</v>
      </c>
      <c r="I1392" s="11">
        <f>IFERROR(F1392/SQRT(F1392^2+U1392), "X")</f>
        <v>0.2686461472496528</v>
      </c>
      <c r="J1392" s="32">
        <f>IFERROR(SQRT((1-I1392^2)/U1392), "X")</f>
        <v>2.2774342764467007E-3</v>
      </c>
      <c r="K1392" s="32">
        <f t="shared" si="226"/>
        <v>439.09060750601344</v>
      </c>
      <c r="L1392" s="8">
        <v>1</v>
      </c>
      <c r="M1392" s="9">
        <v>0</v>
      </c>
      <c r="N1392" s="8">
        <v>1</v>
      </c>
      <c r="O1392" s="9">
        <v>0</v>
      </c>
      <c r="P1392" s="9">
        <v>0</v>
      </c>
      <c r="Q1392" s="9">
        <v>0</v>
      </c>
      <c r="R1392" s="9">
        <v>0</v>
      </c>
      <c r="S1392" s="8">
        <v>178896</v>
      </c>
      <c r="T1392" s="9">
        <v>9</v>
      </c>
      <c r="U1392" s="9">
        <f t="shared" si="227"/>
        <v>178886</v>
      </c>
      <c r="V1392" s="9">
        <f>COUNTIF(B:B,B1392)</f>
        <v>30</v>
      </c>
      <c r="W1392" s="7">
        <f t="shared" si="233"/>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241"/>
        <v>0.40399999999999997</v>
      </c>
      <c r="AN1392" s="42">
        <v>8.3000000000000004E-2</v>
      </c>
      <c r="AO1392" s="174">
        <f t="shared" si="236"/>
        <v>0.46299999999999997</v>
      </c>
      <c r="AP1392" s="17">
        <v>0.53700000000000003</v>
      </c>
      <c r="AQ1392">
        <v>1</v>
      </c>
      <c r="AR1392" s="39">
        <f t="shared" si="238"/>
        <v>0</v>
      </c>
      <c r="AS1392" t="s">
        <v>98</v>
      </c>
      <c r="AT1392" s="39" t="s">
        <v>98</v>
      </c>
      <c r="AU1392">
        <v>0</v>
      </c>
      <c r="AV1392" s="17">
        <v>1</v>
      </c>
      <c r="AW1392" s="38">
        <f t="shared" si="239"/>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W1392+X1392+6</f>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23</v>
      </c>
      <c r="CZ1392" s="33" t="s">
        <v>85</v>
      </c>
    </row>
    <row r="1393" spans="1:104" x14ac:dyDescent="0.25">
      <c r="A1393">
        <v>1392</v>
      </c>
      <c r="B1393">
        <v>88</v>
      </c>
      <c r="C1393" s="24" t="s">
        <v>4186</v>
      </c>
      <c r="D1393" s="12">
        <v>3.5750737198698701</v>
      </c>
      <c r="E1393" s="13">
        <v>0.42459307836934324</v>
      </c>
      <c r="F1393" s="7">
        <v>8.42</v>
      </c>
      <c r="G1393" s="7">
        <f t="shared" si="224"/>
        <v>3.1504806415005269</v>
      </c>
      <c r="H1393" s="15">
        <f t="shared" si="225"/>
        <v>3.9996667982392133</v>
      </c>
      <c r="I1393" s="11">
        <f>IFERROR(F1393/SQRT(F1393^2+U1393), "X")</f>
        <v>5.8874070767618268E-2</v>
      </c>
      <c r="J1393" s="32">
        <f>IFERROR(SQRT((1-I1393^2)/U1393), "X")</f>
        <v>6.9921699248952814E-3</v>
      </c>
      <c r="K1393" s="32">
        <f t="shared" si="226"/>
        <v>143.01711925500388</v>
      </c>
      <c r="L1393" s="8">
        <v>1</v>
      </c>
      <c r="M1393" s="9">
        <v>0</v>
      </c>
      <c r="N1393" s="8">
        <v>1</v>
      </c>
      <c r="O1393" s="9">
        <v>0</v>
      </c>
      <c r="P1393" s="9">
        <v>0</v>
      </c>
      <c r="Q1393" s="9">
        <v>0</v>
      </c>
      <c r="R1393" s="9">
        <v>0</v>
      </c>
      <c r="S1393" s="8">
        <v>20393</v>
      </c>
      <c r="T1393" s="9">
        <v>9</v>
      </c>
      <c r="U1393" s="9">
        <f t="shared" si="227"/>
        <v>20383</v>
      </c>
      <c r="V1393" s="9">
        <f>COUNTIF(B:B,B1393)</f>
        <v>30</v>
      </c>
      <c r="W1393" s="7">
        <f t="shared" si="233"/>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241"/>
        <v>0.14799999999999999</v>
      </c>
      <c r="AN1393" s="42">
        <v>8.8999999999999996E-2</v>
      </c>
      <c r="AO1393" s="174">
        <f t="shared" si="236"/>
        <v>0.43200000000000005</v>
      </c>
      <c r="AP1393" s="17">
        <v>0.56799999999999995</v>
      </c>
      <c r="AQ1393">
        <v>0</v>
      </c>
      <c r="AR1393" s="39">
        <f t="shared" si="238"/>
        <v>1</v>
      </c>
      <c r="AS1393" t="s">
        <v>98</v>
      </c>
      <c r="AT1393" s="39" t="s">
        <v>98</v>
      </c>
      <c r="AU1393">
        <v>0</v>
      </c>
      <c r="AV1393" s="17">
        <v>1</v>
      </c>
      <c r="AW1393" s="38">
        <f t="shared" si="239"/>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W1393+X1393+6</f>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23</v>
      </c>
      <c r="CZ1393" s="33" t="s">
        <v>85</v>
      </c>
    </row>
    <row r="1394" spans="1:104" x14ac:dyDescent="0.25">
      <c r="A1394">
        <v>1393</v>
      </c>
      <c r="B1394">
        <v>88</v>
      </c>
      <c r="C1394" s="24" t="s">
        <v>4186</v>
      </c>
      <c r="D1394" s="12">
        <v>5.2164734901287035</v>
      </c>
      <c r="E1394" s="13">
        <v>0.26628246503975006</v>
      </c>
      <c r="F1394" s="7">
        <v>19.59</v>
      </c>
      <c r="G1394" s="7">
        <f t="shared" si="224"/>
        <v>4.9501910250889534</v>
      </c>
      <c r="H1394" s="15">
        <f t="shared" si="225"/>
        <v>5.4827559551684537</v>
      </c>
      <c r="I1394" s="11">
        <f>IFERROR(F1394/SQRT(F1394^2+U1394), "X")</f>
        <v>0.13594084945871499</v>
      </c>
      <c r="J1394" s="32">
        <f>IFERROR(SQRT((1-I1394^2)/U1394), "X")</f>
        <v>6.9392980836505865E-3</v>
      </c>
      <c r="K1394" s="32">
        <f t="shared" si="226"/>
        <v>144.10679407994616</v>
      </c>
      <c r="L1394" s="8">
        <v>1</v>
      </c>
      <c r="M1394" s="9">
        <v>0</v>
      </c>
      <c r="N1394" s="8">
        <v>1</v>
      </c>
      <c r="O1394" s="9">
        <v>0</v>
      </c>
      <c r="P1394" s="9">
        <v>0</v>
      </c>
      <c r="Q1394" s="9">
        <v>0</v>
      </c>
      <c r="R1394" s="9">
        <v>0</v>
      </c>
      <c r="S1394" s="8">
        <v>20393</v>
      </c>
      <c r="T1394" s="9">
        <v>9</v>
      </c>
      <c r="U1394" s="9">
        <f t="shared" si="227"/>
        <v>20383</v>
      </c>
      <c r="V1394" s="9">
        <f>COUNTIF(B:B,B1394)</f>
        <v>30</v>
      </c>
      <c r="W1394" s="7">
        <f t="shared" si="233"/>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241"/>
        <v>0.14799999999999999</v>
      </c>
      <c r="AN1394" s="42">
        <v>8.8999999999999996E-2</v>
      </c>
      <c r="AO1394" s="174">
        <f t="shared" si="236"/>
        <v>0.43200000000000005</v>
      </c>
      <c r="AP1394" s="17">
        <v>0.56799999999999995</v>
      </c>
      <c r="AQ1394">
        <v>0</v>
      </c>
      <c r="AR1394" s="39">
        <f t="shared" si="238"/>
        <v>1</v>
      </c>
      <c r="AS1394" t="s">
        <v>98</v>
      </c>
      <c r="AT1394" s="39" t="s">
        <v>98</v>
      </c>
      <c r="AU1394">
        <v>0</v>
      </c>
      <c r="AV1394" s="17">
        <v>1</v>
      </c>
      <c r="AW1394" s="38">
        <f t="shared" si="239"/>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W1394+X1394+6</f>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23</v>
      </c>
      <c r="CZ1394" s="33" t="s">
        <v>85</v>
      </c>
    </row>
    <row r="1395" spans="1:104" x14ac:dyDescent="0.25">
      <c r="A1395">
        <v>1394</v>
      </c>
      <c r="B1395">
        <v>88</v>
      </c>
      <c r="C1395" s="24" t="s">
        <v>4186</v>
      </c>
      <c r="D1395" s="12">
        <v>8.0851150324888543</v>
      </c>
      <c r="E1395" s="13">
        <v>0.16746302884193981</v>
      </c>
      <c r="F1395" s="7">
        <v>48.28</v>
      </c>
      <c r="G1395" s="7">
        <f t="shared" si="224"/>
        <v>7.9176520036469142</v>
      </c>
      <c r="H1395" s="15">
        <f t="shared" si="225"/>
        <v>8.2525780613307944</v>
      </c>
      <c r="I1395" s="11">
        <f>IFERROR(F1395/SQRT(F1395^2+U1395), "X")</f>
        <v>0.32034713804953796</v>
      </c>
      <c r="J1395" s="32">
        <f>IFERROR(SQRT((1-I1395^2)/U1395), "X")</f>
        <v>6.6351934144477627E-3</v>
      </c>
      <c r="K1395" s="32">
        <f t="shared" si="226"/>
        <v>150.71150719172041</v>
      </c>
      <c r="L1395" s="8">
        <v>1</v>
      </c>
      <c r="M1395" s="9">
        <v>0</v>
      </c>
      <c r="N1395" s="8">
        <v>1</v>
      </c>
      <c r="O1395" s="9">
        <v>0</v>
      </c>
      <c r="P1395" s="9">
        <v>0</v>
      </c>
      <c r="Q1395" s="9">
        <v>0</v>
      </c>
      <c r="R1395" s="9">
        <v>0</v>
      </c>
      <c r="S1395" s="8">
        <v>20393</v>
      </c>
      <c r="T1395" s="9">
        <v>9</v>
      </c>
      <c r="U1395" s="9">
        <f t="shared" si="227"/>
        <v>20383</v>
      </c>
      <c r="V1395" s="9">
        <f>COUNTIF(B:B,B1395)</f>
        <v>30</v>
      </c>
      <c r="W1395" s="7">
        <f t="shared" si="233"/>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241"/>
        <v>0.14799999999999999</v>
      </c>
      <c r="AN1395" s="42">
        <v>8.8999999999999996E-2</v>
      </c>
      <c r="AO1395" s="174">
        <f t="shared" si="236"/>
        <v>0.43200000000000005</v>
      </c>
      <c r="AP1395" s="17">
        <v>0.56799999999999995</v>
      </c>
      <c r="AQ1395">
        <v>0</v>
      </c>
      <c r="AR1395" s="39">
        <f t="shared" si="238"/>
        <v>1</v>
      </c>
      <c r="AS1395" t="s">
        <v>98</v>
      </c>
      <c r="AT1395" s="39" t="s">
        <v>98</v>
      </c>
      <c r="AU1395">
        <v>0</v>
      </c>
      <c r="AV1395" s="17">
        <v>1</v>
      </c>
      <c r="AW1395" s="38">
        <f t="shared" si="239"/>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W1395+X1395+6</f>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23</v>
      </c>
      <c r="CZ1395" s="33" t="s">
        <v>85</v>
      </c>
    </row>
    <row r="1396" spans="1:104" x14ac:dyDescent="0.25">
      <c r="A1396">
        <v>1395</v>
      </c>
      <c r="B1396">
        <v>88</v>
      </c>
      <c r="C1396" s="24" t="s">
        <v>4186</v>
      </c>
      <c r="D1396" s="12">
        <v>7.6092903906898268</v>
      </c>
      <c r="E1396" s="13">
        <v>0.16131631101738025</v>
      </c>
      <c r="F1396" s="7">
        <v>47.17</v>
      </c>
      <c r="G1396" s="7">
        <f t="shared" si="224"/>
        <v>7.4479740796724467</v>
      </c>
      <c r="H1396" s="15">
        <f t="shared" si="225"/>
        <v>7.7706067017072069</v>
      </c>
      <c r="I1396" s="11">
        <f>IFERROR(F1396/SQRT(F1396^2+U1396), "X")</f>
        <v>0.31371459108677618</v>
      </c>
      <c r="J1396" s="32">
        <f>IFERROR(SQRT((1-I1396^2)/U1396), "X")</f>
        <v>6.6507227281487431E-3</v>
      </c>
      <c r="K1396" s="32">
        <f t="shared" si="226"/>
        <v>150.35959862941908</v>
      </c>
      <c r="L1396" s="8">
        <v>1</v>
      </c>
      <c r="M1396" s="9">
        <v>0</v>
      </c>
      <c r="N1396" s="8">
        <v>1</v>
      </c>
      <c r="O1396" s="9">
        <v>0</v>
      </c>
      <c r="P1396" s="9">
        <v>0</v>
      </c>
      <c r="Q1396" s="9">
        <v>0</v>
      </c>
      <c r="R1396" s="9">
        <v>0</v>
      </c>
      <c r="S1396" s="8">
        <v>20393</v>
      </c>
      <c r="T1396" s="9">
        <v>9</v>
      </c>
      <c r="U1396" s="9">
        <f t="shared" si="227"/>
        <v>20383</v>
      </c>
      <c r="V1396" s="9">
        <f>COUNTIF(B:B,B1396)</f>
        <v>30</v>
      </c>
      <c r="W1396" s="7">
        <f t="shared" si="233"/>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241"/>
        <v>0.14799999999999999</v>
      </c>
      <c r="AN1396" s="42">
        <v>8.8999999999999996E-2</v>
      </c>
      <c r="AO1396" s="174">
        <f t="shared" si="236"/>
        <v>0.43200000000000005</v>
      </c>
      <c r="AP1396" s="17">
        <v>0.56799999999999995</v>
      </c>
      <c r="AQ1396">
        <v>0</v>
      </c>
      <c r="AR1396" s="39">
        <f t="shared" si="238"/>
        <v>1</v>
      </c>
      <c r="AS1396" t="s">
        <v>98</v>
      </c>
      <c r="AT1396" s="39" t="s">
        <v>98</v>
      </c>
      <c r="AU1396">
        <v>0</v>
      </c>
      <c r="AV1396" s="17">
        <v>1</v>
      </c>
      <c r="AW1396" s="38">
        <f t="shared" si="239"/>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W1396+X1396+6</f>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23</v>
      </c>
      <c r="CZ1396" s="33" t="s">
        <v>85</v>
      </c>
    </row>
    <row r="1397" spans="1:104" x14ac:dyDescent="0.25">
      <c r="A1397">
        <v>1396</v>
      </c>
      <c r="B1397">
        <v>88</v>
      </c>
      <c r="C1397" s="24" t="s">
        <v>4186</v>
      </c>
      <c r="D1397" s="12">
        <v>6.8035038880768672</v>
      </c>
      <c r="E1397" s="13">
        <v>9.1976529513003474E-2</v>
      </c>
      <c r="F1397" s="7">
        <v>73.97</v>
      </c>
      <c r="G1397" s="7">
        <f t="shared" si="224"/>
        <v>6.7115273585638642</v>
      </c>
      <c r="H1397" s="15">
        <f t="shared" si="225"/>
        <v>6.8954804175898703</v>
      </c>
      <c r="I1397" s="11">
        <f>IFERROR(F1397/SQRT(F1397^2+U1397), "X")</f>
        <v>0.46003093343801105</v>
      </c>
      <c r="J1397" s="32">
        <f>IFERROR(SQRT((1-I1397^2)/U1397), "X")</f>
        <v>6.2191555149115991E-3</v>
      </c>
      <c r="K1397" s="32">
        <f t="shared" si="226"/>
        <v>160.79353500685284</v>
      </c>
      <c r="L1397" s="8">
        <v>1</v>
      </c>
      <c r="M1397" s="9">
        <v>0</v>
      </c>
      <c r="N1397" s="8">
        <v>1</v>
      </c>
      <c r="O1397" s="9">
        <v>0</v>
      </c>
      <c r="P1397" s="9">
        <v>0</v>
      </c>
      <c r="Q1397" s="9">
        <v>0</v>
      </c>
      <c r="R1397" s="9">
        <v>0</v>
      </c>
      <c r="S1397" s="8">
        <v>20393</v>
      </c>
      <c r="T1397" s="9">
        <v>9</v>
      </c>
      <c r="U1397" s="9">
        <f t="shared" si="227"/>
        <v>20383</v>
      </c>
      <c r="V1397" s="9">
        <f>COUNTIF(B:B,B1397)</f>
        <v>30</v>
      </c>
      <c r="W1397" s="7">
        <f t="shared" si="233"/>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241"/>
        <v>0.14799999999999999</v>
      </c>
      <c r="AN1397" s="42">
        <v>8.8999999999999996E-2</v>
      </c>
      <c r="AO1397" s="174">
        <f t="shared" si="236"/>
        <v>0.43200000000000005</v>
      </c>
      <c r="AP1397" s="17">
        <v>0.56799999999999995</v>
      </c>
      <c r="AQ1397">
        <v>0</v>
      </c>
      <c r="AR1397" s="39">
        <f t="shared" si="238"/>
        <v>1</v>
      </c>
      <c r="AS1397" t="s">
        <v>98</v>
      </c>
      <c r="AT1397" s="39" t="s">
        <v>98</v>
      </c>
      <c r="AU1397">
        <v>0</v>
      </c>
      <c r="AV1397" s="17">
        <v>1</v>
      </c>
      <c r="AW1397" s="38">
        <f t="shared" si="239"/>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W1397+X1397+6</f>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23</v>
      </c>
      <c r="CZ1397" s="33" t="s">
        <v>85</v>
      </c>
    </row>
    <row r="1398" spans="1:104" x14ac:dyDescent="0.25">
      <c r="A1398">
        <v>1397</v>
      </c>
      <c r="B1398">
        <v>88</v>
      </c>
      <c r="C1398" s="24" t="s">
        <v>4186</v>
      </c>
      <c r="D1398" s="12">
        <v>2.9239385530068329</v>
      </c>
      <c r="E1398" s="13">
        <v>0.46633788724191916</v>
      </c>
      <c r="F1398" s="7">
        <v>6.27</v>
      </c>
      <c r="G1398" s="7">
        <f t="shared" si="224"/>
        <v>2.4576006657649136</v>
      </c>
      <c r="H1398" s="15">
        <f t="shared" si="225"/>
        <v>3.3902764402487522</v>
      </c>
      <c r="I1398" s="11">
        <f>IFERROR(F1398/SQRT(F1398^2+U1398), "X")</f>
        <v>1.5221347201176929E-2</v>
      </c>
      <c r="J1398" s="32">
        <f>IFERROR(SQRT((1-I1398^2)/U1398), "X")</f>
        <v>2.4276470815274209E-3</v>
      </c>
      <c r="K1398" s="32">
        <f t="shared" si="226"/>
        <v>411.92148875726309</v>
      </c>
      <c r="L1398" s="8">
        <v>1</v>
      </c>
      <c r="M1398" s="9">
        <v>0</v>
      </c>
      <c r="N1398" s="8">
        <v>1</v>
      </c>
      <c r="O1398" s="9">
        <v>0</v>
      </c>
      <c r="P1398" s="9">
        <v>0</v>
      </c>
      <c r="Q1398" s="9">
        <v>0</v>
      </c>
      <c r="R1398" s="9">
        <v>0</v>
      </c>
      <c r="S1398" s="8">
        <v>169650</v>
      </c>
      <c r="T1398" s="9">
        <v>9</v>
      </c>
      <c r="U1398" s="9">
        <f t="shared" si="227"/>
        <v>169640</v>
      </c>
      <c r="V1398" s="9">
        <f>COUNTIF(B:B,B1398)</f>
        <v>30</v>
      </c>
      <c r="W1398" s="7">
        <f t="shared" si="233"/>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241"/>
        <v>0.25100000000000006</v>
      </c>
      <c r="AN1398" s="42">
        <v>4.1000000000000002E-2</v>
      </c>
      <c r="AO1398" s="174">
        <f t="shared" si="236"/>
        <v>0.43200000000000005</v>
      </c>
      <c r="AP1398" s="17">
        <v>0.56799999999999995</v>
      </c>
      <c r="AQ1398">
        <v>0</v>
      </c>
      <c r="AR1398" s="39">
        <f t="shared" si="238"/>
        <v>1</v>
      </c>
      <c r="AS1398" t="s">
        <v>98</v>
      </c>
      <c r="AT1398" s="39" t="s">
        <v>98</v>
      </c>
      <c r="AU1398">
        <v>0</v>
      </c>
      <c r="AV1398" s="17">
        <v>1</v>
      </c>
      <c r="AW1398" s="38">
        <f t="shared" si="239"/>
        <v>0.379</v>
      </c>
      <c r="AX1398" s="17">
        <v>0.621</v>
      </c>
      <c r="AY1398" s="17" t="s">
        <v>12</v>
      </c>
      <c r="AZ1398">
        <v>0</v>
      </c>
      <c r="BA1398">
        <v>0</v>
      </c>
      <c r="BB1398">
        <v>0</v>
      </c>
      <c r="BC1398">
        <v>0</v>
      </c>
      <c r="BD1398">
        <v>0</v>
      </c>
      <c r="BE1398">
        <v>1</v>
      </c>
      <c r="BF1398" s="17">
        <v>0</v>
      </c>
      <c r="BG1398">
        <v>0</v>
      </c>
      <c r="BH1398">
        <v>1</v>
      </c>
      <c r="BI1398" s="17">
        <v>0</v>
      </c>
      <c r="BJ1398">
        <v>397</v>
      </c>
      <c r="BK1398">
        <v>327</v>
      </c>
      <c r="BL1398" s="90">
        <f>W1398+X1398+6</f>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23</v>
      </c>
      <c r="CZ1398" s="33" t="s">
        <v>85</v>
      </c>
    </row>
    <row r="1399" spans="1:104" x14ac:dyDescent="0.25">
      <c r="A1399">
        <v>1398</v>
      </c>
      <c r="B1399">
        <v>88</v>
      </c>
      <c r="C1399" s="24" t="s">
        <v>4186</v>
      </c>
      <c r="D1399" s="12">
        <v>4.8441267930804388</v>
      </c>
      <c r="E1399" s="13">
        <v>0.29519358885316505</v>
      </c>
      <c r="F1399" s="7">
        <v>16.41</v>
      </c>
      <c r="G1399" s="7">
        <f t="shared" si="224"/>
        <v>4.5489332042272741</v>
      </c>
      <c r="H1399" s="15">
        <f t="shared" si="225"/>
        <v>5.1393203819336035</v>
      </c>
      <c r="I1399" s="11">
        <f>IFERROR(F1399/SQRT(F1399^2+U1399), "X")</f>
        <v>3.9810718973858537E-2</v>
      </c>
      <c r="J1399" s="32">
        <f>IFERROR(SQRT((1-I1399^2)/U1399), "X")</f>
        <v>2.4260035937756575E-3</v>
      </c>
      <c r="K1399" s="32">
        <f t="shared" si="226"/>
        <v>412.20054354646356</v>
      </c>
      <c r="L1399" s="8">
        <v>1</v>
      </c>
      <c r="M1399" s="9">
        <v>0</v>
      </c>
      <c r="N1399" s="8">
        <v>1</v>
      </c>
      <c r="O1399" s="9">
        <v>0</v>
      </c>
      <c r="P1399" s="9">
        <v>0</v>
      </c>
      <c r="Q1399" s="9">
        <v>0</v>
      </c>
      <c r="R1399" s="9">
        <v>0</v>
      </c>
      <c r="S1399" s="8">
        <v>169650</v>
      </c>
      <c r="T1399" s="9">
        <v>9</v>
      </c>
      <c r="U1399" s="9">
        <f t="shared" si="227"/>
        <v>169640</v>
      </c>
      <c r="V1399" s="9">
        <f>COUNTIF(B:B,B1399)</f>
        <v>30</v>
      </c>
      <c r="W1399" s="7">
        <f t="shared" si="233"/>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241"/>
        <v>0.25100000000000006</v>
      </c>
      <c r="AN1399" s="42">
        <v>4.1000000000000002E-2</v>
      </c>
      <c r="AO1399" s="174">
        <f t="shared" si="236"/>
        <v>0.43200000000000005</v>
      </c>
      <c r="AP1399" s="17">
        <v>0.56799999999999995</v>
      </c>
      <c r="AQ1399">
        <v>0</v>
      </c>
      <c r="AR1399" s="39">
        <f t="shared" si="238"/>
        <v>1</v>
      </c>
      <c r="AS1399" t="s">
        <v>98</v>
      </c>
      <c r="AT1399" s="39" t="s">
        <v>98</v>
      </c>
      <c r="AU1399">
        <v>0</v>
      </c>
      <c r="AV1399" s="17">
        <v>1</v>
      </c>
      <c r="AW1399" s="38">
        <f t="shared" si="239"/>
        <v>0.379</v>
      </c>
      <c r="AX1399" s="17">
        <v>0.621</v>
      </c>
      <c r="AY1399" s="17" t="s">
        <v>12</v>
      </c>
      <c r="AZ1399">
        <v>0</v>
      </c>
      <c r="BA1399">
        <v>0</v>
      </c>
      <c r="BB1399">
        <v>0</v>
      </c>
      <c r="BC1399">
        <v>0</v>
      </c>
      <c r="BD1399">
        <v>0</v>
      </c>
      <c r="BE1399">
        <v>1</v>
      </c>
      <c r="BF1399" s="17">
        <v>0</v>
      </c>
      <c r="BG1399">
        <v>0</v>
      </c>
      <c r="BH1399">
        <v>1</v>
      </c>
      <c r="BI1399" s="17">
        <v>0</v>
      </c>
      <c r="BJ1399">
        <v>397</v>
      </c>
      <c r="BK1399">
        <v>327</v>
      </c>
      <c r="BL1399" s="90">
        <f>W1399+X1399+6</f>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23</v>
      </c>
      <c r="CZ1399" s="33" t="s">
        <v>85</v>
      </c>
    </row>
    <row r="1400" spans="1:104" x14ac:dyDescent="0.25">
      <c r="A1400">
        <v>1399</v>
      </c>
      <c r="B1400">
        <v>88</v>
      </c>
      <c r="C1400" s="24" t="s">
        <v>4186</v>
      </c>
      <c r="D1400" s="12">
        <v>7.9903663549820703</v>
      </c>
      <c r="E1400" s="13">
        <v>0.17231758367440309</v>
      </c>
      <c r="F1400" s="7">
        <v>46.37</v>
      </c>
      <c r="G1400" s="7">
        <f t="shared" si="224"/>
        <v>7.8180487713076676</v>
      </c>
      <c r="H1400" s="15">
        <f t="shared" si="225"/>
        <v>8.1626839386564729</v>
      </c>
      <c r="I1400" s="11">
        <f>IFERROR(F1400/SQRT(F1400^2+U1400), "X")</f>
        <v>0.11187625816537328</v>
      </c>
      <c r="J1400" s="32">
        <f>IFERROR(SQRT((1-I1400^2)/U1400), "X")</f>
        <v>2.412686179973545E-3</v>
      </c>
      <c r="K1400" s="32">
        <f t="shared" si="226"/>
        <v>414.47578566184058</v>
      </c>
      <c r="L1400" s="8">
        <v>1</v>
      </c>
      <c r="M1400" s="9">
        <v>0</v>
      </c>
      <c r="N1400" s="8">
        <v>1</v>
      </c>
      <c r="O1400" s="9">
        <v>0</v>
      </c>
      <c r="P1400" s="9">
        <v>0</v>
      </c>
      <c r="Q1400" s="9">
        <v>0</v>
      </c>
      <c r="R1400" s="9">
        <v>0</v>
      </c>
      <c r="S1400" s="8">
        <v>169650</v>
      </c>
      <c r="T1400" s="9">
        <v>9</v>
      </c>
      <c r="U1400" s="9">
        <f t="shared" si="227"/>
        <v>169640</v>
      </c>
      <c r="V1400" s="9">
        <f>COUNTIF(B:B,B1400)</f>
        <v>30</v>
      </c>
      <c r="W1400" s="7">
        <f t="shared" si="233"/>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241"/>
        <v>0.25100000000000006</v>
      </c>
      <c r="AN1400" s="42">
        <v>4.1000000000000002E-2</v>
      </c>
      <c r="AO1400" s="174">
        <f t="shared" si="236"/>
        <v>0.43200000000000005</v>
      </c>
      <c r="AP1400" s="17">
        <v>0.56799999999999995</v>
      </c>
      <c r="AQ1400">
        <v>0</v>
      </c>
      <c r="AR1400" s="39">
        <f t="shared" si="238"/>
        <v>1</v>
      </c>
      <c r="AS1400" t="s">
        <v>98</v>
      </c>
      <c r="AT1400" s="39" t="s">
        <v>98</v>
      </c>
      <c r="AU1400">
        <v>0</v>
      </c>
      <c r="AV1400" s="17">
        <v>1</v>
      </c>
      <c r="AW1400" s="38">
        <f t="shared" si="239"/>
        <v>0.379</v>
      </c>
      <c r="AX1400" s="17">
        <v>0.621</v>
      </c>
      <c r="AY1400" s="17" t="s">
        <v>12</v>
      </c>
      <c r="AZ1400">
        <v>0</v>
      </c>
      <c r="BA1400">
        <v>0</v>
      </c>
      <c r="BB1400">
        <v>0</v>
      </c>
      <c r="BC1400">
        <v>0</v>
      </c>
      <c r="BD1400">
        <v>0</v>
      </c>
      <c r="BE1400">
        <v>1</v>
      </c>
      <c r="BF1400" s="17">
        <v>0</v>
      </c>
      <c r="BG1400">
        <v>0</v>
      </c>
      <c r="BH1400">
        <v>1</v>
      </c>
      <c r="BI1400" s="17">
        <v>0</v>
      </c>
      <c r="BJ1400">
        <v>397</v>
      </c>
      <c r="BK1400">
        <v>327</v>
      </c>
      <c r="BL1400" s="90">
        <f>W1400+X1400+6</f>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23</v>
      </c>
      <c r="CZ1400" s="33" t="s">
        <v>85</v>
      </c>
    </row>
    <row r="1401" spans="1:104" x14ac:dyDescent="0.25">
      <c r="A1401">
        <v>1400</v>
      </c>
      <c r="B1401">
        <v>88</v>
      </c>
      <c r="C1401" s="24" t="s">
        <v>4186</v>
      </c>
      <c r="D1401" s="12">
        <v>7.639000326671419</v>
      </c>
      <c r="E1401" s="13">
        <v>0.16222128534022975</v>
      </c>
      <c r="F1401" s="7">
        <v>47.09</v>
      </c>
      <c r="G1401" s="7">
        <f t="shared" si="224"/>
        <v>7.4767790413311896</v>
      </c>
      <c r="H1401" s="15">
        <f t="shared" si="225"/>
        <v>7.8012216120116484</v>
      </c>
      <c r="I1401" s="11">
        <f>IFERROR(F1401/SQRT(F1401^2+U1401), "X")</f>
        <v>0.11359114724037869</v>
      </c>
      <c r="J1401" s="32">
        <f>IFERROR(SQRT((1-I1401^2)/U1401), "X")</f>
        <v>2.4122137872240111E-3</v>
      </c>
      <c r="K1401" s="32">
        <f t="shared" si="226"/>
        <v>414.55695398823065</v>
      </c>
      <c r="L1401" s="8">
        <v>1</v>
      </c>
      <c r="M1401" s="9">
        <v>0</v>
      </c>
      <c r="N1401" s="8">
        <v>1</v>
      </c>
      <c r="O1401" s="9">
        <v>0</v>
      </c>
      <c r="P1401" s="9">
        <v>0</v>
      </c>
      <c r="Q1401" s="9">
        <v>0</v>
      </c>
      <c r="R1401" s="9">
        <v>0</v>
      </c>
      <c r="S1401" s="8">
        <v>169650</v>
      </c>
      <c r="T1401" s="9">
        <v>9</v>
      </c>
      <c r="U1401" s="9">
        <f t="shared" si="227"/>
        <v>169640</v>
      </c>
      <c r="V1401" s="9">
        <f>COUNTIF(B:B,B1401)</f>
        <v>30</v>
      </c>
      <c r="W1401" s="7">
        <f t="shared" si="233"/>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241"/>
        <v>0.25100000000000006</v>
      </c>
      <c r="AN1401" s="42">
        <v>4.1000000000000002E-2</v>
      </c>
      <c r="AO1401" s="41">
        <f t="shared" si="236"/>
        <v>0.43200000000000005</v>
      </c>
      <c r="AP1401" s="17">
        <v>0.56799999999999995</v>
      </c>
      <c r="AQ1401">
        <v>0</v>
      </c>
      <c r="AR1401" s="39">
        <f t="shared" si="238"/>
        <v>1</v>
      </c>
      <c r="AS1401" t="s">
        <v>98</v>
      </c>
      <c r="AT1401" s="39" t="s">
        <v>98</v>
      </c>
      <c r="AU1401">
        <v>0</v>
      </c>
      <c r="AV1401" s="17">
        <v>1</v>
      </c>
      <c r="AW1401">
        <f t="shared" si="239"/>
        <v>0.379</v>
      </c>
      <c r="AX1401" s="17">
        <v>0.621</v>
      </c>
      <c r="AY1401" s="17" t="s">
        <v>12</v>
      </c>
      <c r="AZ1401">
        <v>0</v>
      </c>
      <c r="BA1401">
        <v>0</v>
      </c>
      <c r="BB1401">
        <v>0</v>
      </c>
      <c r="BC1401">
        <v>0</v>
      </c>
      <c r="BD1401">
        <v>0</v>
      </c>
      <c r="BE1401">
        <v>1</v>
      </c>
      <c r="BF1401" s="17">
        <v>0</v>
      </c>
      <c r="BG1401">
        <v>0</v>
      </c>
      <c r="BH1401">
        <v>1</v>
      </c>
      <c r="BI1401" s="17">
        <v>0</v>
      </c>
      <c r="BJ1401">
        <v>397</v>
      </c>
      <c r="BK1401">
        <v>327</v>
      </c>
      <c r="BL1401" s="24">
        <f>W1401+X1401+6</f>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23</v>
      </c>
      <c r="CZ1401" s="33" t="s">
        <v>85</v>
      </c>
    </row>
    <row r="1402" spans="1:104" x14ac:dyDescent="0.25">
      <c r="A1402">
        <v>1401</v>
      </c>
      <c r="B1402">
        <v>88</v>
      </c>
      <c r="C1402" s="24" t="s">
        <v>4186</v>
      </c>
      <c r="D1402" s="12">
        <v>6.9245693591726498</v>
      </c>
      <c r="E1402" s="13">
        <v>0.10342896727666392</v>
      </c>
      <c r="F1402" s="7">
        <v>66.95</v>
      </c>
      <c r="G1402" s="7">
        <f t="shared" si="224"/>
        <v>6.8211403918959856</v>
      </c>
      <c r="H1402" s="15">
        <f t="shared" si="225"/>
        <v>7.027998326449314</v>
      </c>
      <c r="I1402" s="11">
        <f>IFERROR(F1402/SQRT(F1402^2+U1402), "X")</f>
        <v>0.16044396301459291</v>
      </c>
      <c r="J1402" s="32">
        <f>IFERROR(SQRT((1-I1402^2)/U1402), "X")</f>
        <v>2.3964744288960849E-3</v>
      </c>
      <c r="K1402" s="32">
        <f t="shared" si="226"/>
        <v>417.27964544175893</v>
      </c>
      <c r="L1402" s="8">
        <v>1</v>
      </c>
      <c r="M1402" s="9">
        <v>0</v>
      </c>
      <c r="N1402" s="8">
        <v>1</v>
      </c>
      <c r="O1402" s="9">
        <v>0</v>
      </c>
      <c r="P1402" s="9">
        <v>0</v>
      </c>
      <c r="Q1402" s="9">
        <v>0</v>
      </c>
      <c r="R1402" s="9">
        <v>0</v>
      </c>
      <c r="S1402" s="8">
        <v>169650</v>
      </c>
      <c r="T1402" s="9">
        <v>9</v>
      </c>
      <c r="U1402" s="9">
        <f t="shared" si="227"/>
        <v>169640</v>
      </c>
      <c r="V1402" s="9">
        <f>COUNTIF(B:B,B1402)</f>
        <v>30</v>
      </c>
      <c r="W1402" s="7">
        <f t="shared" si="233"/>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241"/>
        <v>0.25100000000000006</v>
      </c>
      <c r="AN1402" s="42">
        <v>4.1000000000000002E-2</v>
      </c>
      <c r="AO1402" s="41">
        <f t="shared" si="236"/>
        <v>0.43200000000000005</v>
      </c>
      <c r="AP1402" s="17">
        <v>0.56799999999999995</v>
      </c>
      <c r="AQ1402">
        <v>0</v>
      </c>
      <c r="AR1402" s="39">
        <f t="shared" si="238"/>
        <v>1</v>
      </c>
      <c r="AS1402" t="s">
        <v>98</v>
      </c>
      <c r="AT1402" s="39" t="s">
        <v>98</v>
      </c>
      <c r="AU1402">
        <v>0</v>
      </c>
      <c r="AV1402" s="17">
        <v>1</v>
      </c>
      <c r="AW1402">
        <f t="shared" si="239"/>
        <v>0.379</v>
      </c>
      <c r="AX1402" s="17">
        <v>0.621</v>
      </c>
      <c r="AY1402" s="17" t="s">
        <v>12</v>
      </c>
      <c r="AZ1402">
        <v>0</v>
      </c>
      <c r="BA1402">
        <v>0</v>
      </c>
      <c r="BB1402">
        <v>0</v>
      </c>
      <c r="BC1402">
        <v>0</v>
      </c>
      <c r="BD1402">
        <v>0</v>
      </c>
      <c r="BE1402">
        <v>1</v>
      </c>
      <c r="BF1402" s="17">
        <v>0</v>
      </c>
      <c r="BG1402">
        <v>0</v>
      </c>
      <c r="BH1402">
        <v>1</v>
      </c>
      <c r="BI1402" s="17">
        <v>0</v>
      </c>
      <c r="BJ1402">
        <v>397</v>
      </c>
      <c r="BK1402">
        <v>327</v>
      </c>
      <c r="BL1402" s="24">
        <f>W1402+X1402+6</f>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23</v>
      </c>
      <c r="CZ1402" s="33" t="s">
        <v>85</v>
      </c>
    </row>
    <row r="1403" spans="1:104" x14ac:dyDescent="0.25">
      <c r="A1403">
        <v>1402</v>
      </c>
      <c r="B1403">
        <v>89</v>
      </c>
      <c r="C1403" s="24" t="s">
        <v>4197</v>
      </c>
      <c r="D1403" s="12">
        <v>2.5182910509144119</v>
      </c>
      <c r="E1403" s="13">
        <v>0.93818686210536917</v>
      </c>
      <c r="F1403" s="7">
        <v>2.6842105263157889</v>
      </c>
      <c r="G1403" s="7">
        <f t="shared" si="224"/>
        <v>1.5801041888090426</v>
      </c>
      <c r="H1403" s="15">
        <f t="shared" si="225"/>
        <v>3.4564779130197811</v>
      </c>
      <c r="I1403" s="11">
        <f>IFERROR(F1403/SQRT(F1403^2+U1403), "X")</f>
        <v>3.4155112827745832E-2</v>
      </c>
      <c r="J1403" s="32">
        <f>IFERROR(SQRT((1-I1403^2)/U1403), "X")</f>
        <v>1.2724453798571978E-2</v>
      </c>
      <c r="K1403" s="32">
        <f t="shared" si="226"/>
        <v>78.588834996770288</v>
      </c>
      <c r="L1403" s="8">
        <v>0</v>
      </c>
      <c r="M1403" s="9">
        <v>1</v>
      </c>
      <c r="N1403" s="8">
        <v>0</v>
      </c>
      <c r="O1403" s="9">
        <v>0</v>
      </c>
      <c r="P1403" s="9">
        <v>0</v>
      </c>
      <c r="Q1403" s="9">
        <v>1</v>
      </c>
      <c r="R1403" s="9">
        <v>0</v>
      </c>
      <c r="S1403" s="8">
        <v>6184</v>
      </c>
      <c r="T1403" s="9">
        <v>14</v>
      </c>
      <c r="U1403" s="9">
        <f t="shared" si="227"/>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242">0.0035/2</f>
        <v>1.75E-3</v>
      </c>
      <c r="AL1403" s="32">
        <f t="shared" si="242"/>
        <v>1.75E-3</v>
      </c>
      <c r="AM1403" s="32">
        <f t="shared" ref="AM1403:AM1438" si="243">1-AN1403-AL1403-AK1403</f>
        <v>0.6855</v>
      </c>
      <c r="AN1403" s="42">
        <v>0.311</v>
      </c>
      <c r="AO1403" s="41" t="s">
        <v>98</v>
      </c>
      <c r="AP1403" s="17" t="s">
        <v>98</v>
      </c>
      <c r="AQ1403">
        <v>0.54800000000000004</v>
      </c>
      <c r="AR1403" s="39">
        <f t="shared" si="238"/>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29</v>
      </c>
      <c r="CZ1403" s="33" t="s">
        <v>85</v>
      </c>
    </row>
    <row r="1404" spans="1:104" x14ac:dyDescent="0.25">
      <c r="A1404">
        <v>1403</v>
      </c>
      <c r="B1404">
        <v>89</v>
      </c>
      <c r="C1404" s="24" t="s">
        <v>4197</v>
      </c>
      <c r="D1404" s="12">
        <v>2.567051239664675</v>
      </c>
      <c r="E1404" s="13">
        <v>0.69112917990972023</v>
      </c>
      <c r="F1404" s="7">
        <v>3.714285714285714</v>
      </c>
      <c r="G1404" s="7">
        <f t="shared" si="224"/>
        <v>1.8759220597549549</v>
      </c>
      <c r="H1404" s="15">
        <f t="shared" si="225"/>
        <v>3.2581804195743951</v>
      </c>
      <c r="I1404" s="11">
        <f>IFERROR(F1404/SQRT(F1404^2+U1404), "X")</f>
        <v>4.7237059191785072E-2</v>
      </c>
      <c r="J1404" s="32">
        <f>IFERROR(SQRT((1-I1404^2)/U1404), "X")</f>
        <v>1.2717669782403674E-2</v>
      </c>
      <c r="K1404" s="32">
        <f t="shared" si="226"/>
        <v>78.630756821789191</v>
      </c>
      <c r="L1404" s="8">
        <v>0</v>
      </c>
      <c r="M1404" s="9">
        <v>1</v>
      </c>
      <c r="N1404" s="8">
        <v>0</v>
      </c>
      <c r="O1404" s="9">
        <v>0</v>
      </c>
      <c r="P1404" s="9">
        <v>0</v>
      </c>
      <c r="Q1404" s="9">
        <v>1</v>
      </c>
      <c r="R1404" s="9">
        <v>0</v>
      </c>
      <c r="S1404" s="8">
        <v>6184</v>
      </c>
      <c r="T1404" s="9">
        <v>14</v>
      </c>
      <c r="U1404" s="9">
        <f t="shared" si="227"/>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242"/>
        <v>1.75E-3</v>
      </c>
      <c r="AL1404" s="32">
        <f t="shared" si="242"/>
        <v>1.75E-3</v>
      </c>
      <c r="AM1404" s="32">
        <f t="shared" si="243"/>
        <v>0.6855</v>
      </c>
      <c r="AN1404" s="42">
        <v>0.311</v>
      </c>
      <c r="AO1404" s="41" t="s">
        <v>98</v>
      </c>
      <c r="AP1404" s="17" t="s">
        <v>98</v>
      </c>
      <c r="AQ1404">
        <v>0.54800000000000004</v>
      </c>
      <c r="AR1404" s="39">
        <f t="shared" si="238"/>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29</v>
      </c>
      <c r="CZ1404" s="33" t="s">
        <v>85</v>
      </c>
    </row>
    <row r="1405" spans="1:104" x14ac:dyDescent="0.25">
      <c r="A1405">
        <v>1404</v>
      </c>
      <c r="B1405">
        <v>89</v>
      </c>
      <c r="C1405" s="24" t="s">
        <v>4197</v>
      </c>
      <c r="D1405" s="12">
        <v>3.4204697615358488</v>
      </c>
      <c r="E1405" s="13">
        <v>0.40380545795909339</v>
      </c>
      <c r="F1405" s="7">
        <v>8.470588235294116</v>
      </c>
      <c r="G1405" s="7">
        <f t="shared" si="224"/>
        <v>3.0166643035767553</v>
      </c>
      <c r="H1405" s="15">
        <f t="shared" si="225"/>
        <v>3.8242752194949423</v>
      </c>
      <c r="I1405" s="11">
        <f>IFERROR(F1405/SQRT(F1405^2+U1405), "X")</f>
        <v>0.10722477606810527</v>
      </c>
      <c r="J1405" s="32">
        <f>IFERROR(SQRT((1-I1405^2)/U1405), "X")</f>
        <v>1.2658480508040209E-2</v>
      </c>
      <c r="K1405" s="32">
        <f t="shared" si="226"/>
        <v>78.998423180794589</v>
      </c>
      <c r="L1405" s="8">
        <v>0</v>
      </c>
      <c r="M1405" s="9">
        <v>1</v>
      </c>
      <c r="N1405" s="8">
        <v>0</v>
      </c>
      <c r="O1405" s="9">
        <v>0</v>
      </c>
      <c r="P1405" s="9">
        <v>0</v>
      </c>
      <c r="Q1405" s="9">
        <v>1</v>
      </c>
      <c r="R1405" s="9">
        <v>0</v>
      </c>
      <c r="S1405" s="8">
        <v>6184</v>
      </c>
      <c r="T1405" s="9">
        <v>14</v>
      </c>
      <c r="U1405" s="9">
        <f t="shared" si="227"/>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242"/>
        <v>1.75E-3</v>
      </c>
      <c r="AL1405" s="32">
        <f t="shared" si="242"/>
        <v>1.75E-3</v>
      </c>
      <c r="AM1405" s="32">
        <f t="shared" si="243"/>
        <v>0.6855</v>
      </c>
      <c r="AN1405" s="42">
        <v>0.311</v>
      </c>
      <c r="AO1405" s="41" t="s">
        <v>98</v>
      </c>
      <c r="AP1405" s="17" t="s">
        <v>98</v>
      </c>
      <c r="AQ1405">
        <v>0.54800000000000004</v>
      </c>
      <c r="AR1405" s="39">
        <f t="shared" si="238"/>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29</v>
      </c>
      <c r="CZ1405" s="33" t="s">
        <v>85</v>
      </c>
    </row>
    <row r="1406" spans="1:104" x14ac:dyDescent="0.25">
      <c r="A1406">
        <v>1405</v>
      </c>
      <c r="B1406">
        <v>89</v>
      </c>
      <c r="C1406" s="24" t="s">
        <v>4197</v>
      </c>
      <c r="D1406" s="12">
        <v>2.6632299999280522</v>
      </c>
      <c r="E1406" s="13">
        <v>0.29005475246741153</v>
      </c>
      <c r="F1406" s="7">
        <v>9.1818181818181834</v>
      </c>
      <c r="G1406" s="7">
        <f t="shared" si="224"/>
        <v>2.3731752474606407</v>
      </c>
      <c r="H1406" s="15">
        <f t="shared" si="225"/>
        <v>2.9532847523954637</v>
      </c>
      <c r="I1406" s="11">
        <f>IFERROR(F1406/SQRT(F1406^2+U1406), "X")</f>
        <v>0.1161111310477527</v>
      </c>
      <c r="J1406" s="32">
        <f>IFERROR(SQRT((1-I1406^2)/U1406), "X")</f>
        <v>1.2645766747775044E-2</v>
      </c>
      <c r="K1406" s="32">
        <f t="shared" si="226"/>
        <v>79.077846361189984</v>
      </c>
      <c r="L1406" s="8">
        <v>0</v>
      </c>
      <c r="M1406" s="9">
        <v>1</v>
      </c>
      <c r="N1406" s="8">
        <v>0</v>
      </c>
      <c r="O1406" s="9">
        <v>0</v>
      </c>
      <c r="P1406" s="9">
        <v>0</v>
      </c>
      <c r="Q1406" s="9">
        <v>1</v>
      </c>
      <c r="R1406" s="9">
        <v>0</v>
      </c>
      <c r="S1406" s="8">
        <v>6184</v>
      </c>
      <c r="T1406" s="9">
        <v>14</v>
      </c>
      <c r="U1406" s="9">
        <f t="shared" si="227"/>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242"/>
        <v>1.75E-3</v>
      </c>
      <c r="AL1406" s="32">
        <f t="shared" si="242"/>
        <v>1.75E-3</v>
      </c>
      <c r="AM1406" s="32">
        <f t="shared" si="243"/>
        <v>0.6855</v>
      </c>
      <c r="AN1406" s="42">
        <v>0.311</v>
      </c>
      <c r="AO1406" s="41" t="s">
        <v>98</v>
      </c>
      <c r="AP1406" s="17" t="s">
        <v>98</v>
      </c>
      <c r="AQ1406">
        <v>0.54800000000000004</v>
      </c>
      <c r="AR1406" s="39">
        <f t="shared" si="238"/>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29</v>
      </c>
      <c r="CZ1406" s="33" t="s">
        <v>85</v>
      </c>
    </row>
    <row r="1407" spans="1:104" x14ac:dyDescent="0.25">
      <c r="A1407">
        <v>1406</v>
      </c>
      <c r="B1407">
        <v>89</v>
      </c>
      <c r="C1407" s="24" t="s">
        <v>4197</v>
      </c>
      <c r="D1407" s="12">
        <v>2.615788258922414</v>
      </c>
      <c r="E1407" s="13">
        <v>0.93773541357595969</v>
      </c>
      <c r="F1407" s="7">
        <v>2.7894736842105261</v>
      </c>
      <c r="G1407" s="7">
        <f t="shared" si="224"/>
        <v>1.6780528453464543</v>
      </c>
      <c r="H1407" s="15">
        <f t="shared" si="225"/>
        <v>3.5535236724983736</v>
      </c>
      <c r="I1407" s="11">
        <f>IFERROR(F1407/SQRT(F1407^2+U1407), "X")</f>
        <v>3.5498621065217645E-2</v>
      </c>
      <c r="J1407" s="32">
        <f>IFERROR(SQRT((1-I1407^2)/U1407), "X")</f>
        <v>1.2725920759228968E-2</v>
      </c>
      <c r="K1407" s="32">
        <f t="shared" si="226"/>
        <v>78.579775791452249</v>
      </c>
      <c r="L1407" s="8">
        <v>0</v>
      </c>
      <c r="M1407" s="9">
        <v>1</v>
      </c>
      <c r="N1407" s="8">
        <v>0</v>
      </c>
      <c r="O1407" s="9">
        <v>0</v>
      </c>
      <c r="P1407" s="9">
        <v>0</v>
      </c>
      <c r="Q1407" s="9">
        <v>1</v>
      </c>
      <c r="R1407" s="9">
        <v>0</v>
      </c>
      <c r="S1407" s="8">
        <v>6184</v>
      </c>
      <c r="T1407" s="9">
        <v>16</v>
      </c>
      <c r="U1407" s="9">
        <f t="shared" si="227"/>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242"/>
        <v>1.75E-3</v>
      </c>
      <c r="AL1407" s="32">
        <f t="shared" si="242"/>
        <v>1.75E-3</v>
      </c>
      <c r="AM1407" s="32">
        <f t="shared" si="243"/>
        <v>0.6855</v>
      </c>
      <c r="AN1407" s="42">
        <v>0.311</v>
      </c>
      <c r="AO1407" s="41" t="s">
        <v>98</v>
      </c>
      <c r="AP1407" s="17" t="s">
        <v>98</v>
      </c>
      <c r="AQ1407">
        <v>0.54800000000000004</v>
      </c>
      <c r="AR1407" s="39">
        <f t="shared" si="238"/>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29</v>
      </c>
      <c r="CZ1407" s="33" t="s">
        <v>85</v>
      </c>
    </row>
    <row r="1408" spans="1:104" x14ac:dyDescent="0.25">
      <c r="A1408">
        <v>1407</v>
      </c>
      <c r="B1408">
        <v>89</v>
      </c>
      <c r="C1408" s="24" t="s">
        <v>4197</v>
      </c>
      <c r="D1408" s="12">
        <v>2.5182910509144119</v>
      </c>
      <c r="E1408" s="13">
        <v>0.69129558260395629</v>
      </c>
      <c r="F1408" s="7">
        <v>3.6428571428571419</v>
      </c>
      <c r="G1408" s="7">
        <f t="shared" si="224"/>
        <v>1.8269954683104555</v>
      </c>
      <c r="H1408" s="15">
        <f t="shared" si="225"/>
        <v>3.2095866335183683</v>
      </c>
      <c r="I1408" s="11">
        <f>IFERROR(F1408/SQRT(F1408^2+U1408), "X")</f>
        <v>4.6338119127999358E-2</v>
      </c>
      <c r="J1408" s="32">
        <f>IFERROR(SQRT((1-I1408^2)/U1408), "X")</f>
        <v>1.2720267995921398E-2</v>
      </c>
      <c r="K1408" s="32">
        <f t="shared" si="226"/>
        <v>78.614695879099244</v>
      </c>
      <c r="L1408" s="8">
        <v>0</v>
      </c>
      <c r="M1408" s="9">
        <v>1</v>
      </c>
      <c r="N1408" s="8">
        <v>0</v>
      </c>
      <c r="O1408" s="9">
        <v>0</v>
      </c>
      <c r="P1408" s="9">
        <v>0</v>
      </c>
      <c r="Q1408" s="9">
        <v>1</v>
      </c>
      <c r="R1408" s="9">
        <v>0</v>
      </c>
      <c r="S1408" s="8">
        <v>6184</v>
      </c>
      <c r="T1408" s="9">
        <v>16</v>
      </c>
      <c r="U1408" s="9">
        <f t="shared" si="227"/>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242"/>
        <v>1.75E-3</v>
      </c>
      <c r="AL1408" s="32">
        <f t="shared" si="242"/>
        <v>1.75E-3</v>
      </c>
      <c r="AM1408" s="32">
        <f t="shared" si="243"/>
        <v>0.6855</v>
      </c>
      <c r="AN1408" s="42">
        <v>0.311</v>
      </c>
      <c r="AO1408" s="41" t="s">
        <v>98</v>
      </c>
      <c r="AP1408" s="17" t="s">
        <v>98</v>
      </c>
      <c r="AQ1408">
        <v>0.54800000000000004</v>
      </c>
      <c r="AR1408" s="39">
        <f t="shared" si="238"/>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29</v>
      </c>
      <c r="CZ1408" s="33" t="s">
        <v>85</v>
      </c>
    </row>
    <row r="1409" spans="1:104" x14ac:dyDescent="0.25">
      <c r="A1409">
        <v>1408</v>
      </c>
      <c r="B1409">
        <v>89</v>
      </c>
      <c r="C1409" s="24" t="s">
        <v>4197</v>
      </c>
      <c r="D1409" s="12">
        <v>3.3299484758959612</v>
      </c>
      <c r="E1409" s="13">
        <v>0.42813623261519479</v>
      </c>
      <c r="F1409" s="7">
        <v>7.7777777777777786</v>
      </c>
      <c r="G1409" s="7">
        <f t="shared" si="224"/>
        <v>2.9018122432807663</v>
      </c>
      <c r="H1409" s="15">
        <f t="shared" si="225"/>
        <v>3.7580847085111562</v>
      </c>
      <c r="I1409" s="11">
        <f>IFERROR(F1409/SQRT(F1409^2+U1409), "X")</f>
        <v>9.8559587621240299E-2</v>
      </c>
      <c r="J1409" s="32">
        <f>IFERROR(SQRT((1-I1409^2)/U1409), "X")</f>
        <v>1.2671946979873751E-2</v>
      </c>
      <c r="K1409" s="32">
        <f t="shared" si="226"/>
        <v>78.91447159526885</v>
      </c>
      <c r="L1409" s="8">
        <v>0</v>
      </c>
      <c r="M1409" s="9">
        <v>1</v>
      </c>
      <c r="N1409" s="8">
        <v>0</v>
      </c>
      <c r="O1409" s="9">
        <v>0</v>
      </c>
      <c r="P1409" s="9">
        <v>0</v>
      </c>
      <c r="Q1409" s="9">
        <v>1</v>
      </c>
      <c r="R1409" s="9">
        <v>0</v>
      </c>
      <c r="S1409" s="8">
        <v>6184</v>
      </c>
      <c r="T1409" s="9">
        <v>16</v>
      </c>
      <c r="U1409" s="9">
        <f t="shared" si="227"/>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242"/>
        <v>1.75E-3</v>
      </c>
      <c r="AL1409" s="32">
        <f t="shared" si="242"/>
        <v>1.75E-3</v>
      </c>
      <c r="AM1409" s="32">
        <f t="shared" si="243"/>
        <v>0.6855</v>
      </c>
      <c r="AN1409" s="42">
        <v>0.311</v>
      </c>
      <c r="AO1409" s="41" t="s">
        <v>98</v>
      </c>
      <c r="AP1409" s="17" t="s">
        <v>98</v>
      </c>
      <c r="AQ1409">
        <v>0.54800000000000004</v>
      </c>
      <c r="AR1409" s="39">
        <f t="shared" si="238"/>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29</v>
      </c>
      <c r="CZ1409" s="33" t="s">
        <v>85</v>
      </c>
    </row>
    <row r="1410" spans="1:104" x14ac:dyDescent="0.25">
      <c r="A1410">
        <v>1409</v>
      </c>
      <c r="B1410">
        <v>89</v>
      </c>
      <c r="C1410" s="24" t="s">
        <v>4197</v>
      </c>
      <c r="D1410" s="12">
        <v>2.589864035331479</v>
      </c>
      <c r="E1410" s="13">
        <v>0.38319416849292298</v>
      </c>
      <c r="F1410" s="7">
        <v>6.7586206896551726</v>
      </c>
      <c r="G1410" s="7">
        <f t="shared" ref="G1410:G1473" si="244">D1410-E1410</f>
        <v>2.2066698668385563</v>
      </c>
      <c r="H1410" s="15">
        <f t="shared" ref="H1410:H1473" si="245">D1410+E1410</f>
        <v>2.9730582038244018</v>
      </c>
      <c r="I1410" s="11">
        <f>IFERROR(F1410/SQRT(F1410^2+U1410), "X")</f>
        <v>8.5746937448743774E-2</v>
      </c>
      <c r="J1410" s="32">
        <f>IFERROR(SQRT((1-I1410^2)/U1410), "X")</f>
        <v>1.2687046867416171E-2</v>
      </c>
      <c r="K1410" s="32">
        <f t="shared" ref="K1410:K1473" si="246">IFERROR(1/J1410, "X")</f>
        <v>78.820549056871172</v>
      </c>
      <c r="L1410" s="8">
        <v>0</v>
      </c>
      <c r="M1410" s="9">
        <v>1</v>
      </c>
      <c r="N1410" s="8">
        <v>0</v>
      </c>
      <c r="O1410" s="9">
        <v>0</v>
      </c>
      <c r="P1410" s="9">
        <v>0</v>
      </c>
      <c r="Q1410" s="9">
        <v>1</v>
      </c>
      <c r="R1410" s="9">
        <v>0</v>
      </c>
      <c r="S1410" s="8">
        <v>6184</v>
      </c>
      <c r="T1410" s="9">
        <v>16</v>
      </c>
      <c r="U1410" s="9">
        <f t="shared" ref="U1410:U1473" si="247">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242"/>
        <v>1.75E-3</v>
      </c>
      <c r="AL1410" s="32">
        <f t="shared" si="242"/>
        <v>1.75E-3</v>
      </c>
      <c r="AM1410" s="32">
        <f t="shared" si="243"/>
        <v>0.6855</v>
      </c>
      <c r="AN1410" s="42">
        <v>0.311</v>
      </c>
      <c r="AO1410" s="41" t="s">
        <v>98</v>
      </c>
      <c r="AP1410" s="17" t="s">
        <v>98</v>
      </c>
      <c r="AQ1410">
        <v>0.54800000000000004</v>
      </c>
      <c r="AR1410" s="39">
        <f t="shared" si="238"/>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29</v>
      </c>
      <c r="CZ1410" s="33" t="s">
        <v>85</v>
      </c>
    </row>
    <row r="1411" spans="1:104" x14ac:dyDescent="0.25">
      <c r="A1411">
        <v>1410</v>
      </c>
      <c r="B1411">
        <v>89</v>
      </c>
      <c r="C1411" s="24" t="s">
        <v>4197</v>
      </c>
      <c r="D1411" s="12">
        <v>2.3718711365578131</v>
      </c>
      <c r="E1411" s="13">
        <v>0.9388656582208007</v>
      </c>
      <c r="F1411" s="7">
        <v>2.526315789473685</v>
      </c>
      <c r="G1411" s="7">
        <f t="shared" si="244"/>
        <v>1.4330054783370123</v>
      </c>
      <c r="H1411" s="15">
        <f t="shared" si="245"/>
        <v>3.3107367947786139</v>
      </c>
      <c r="I1411" s="11">
        <f>IFERROR(F1411/SQRT(F1411^2+U1411), "X")</f>
        <v>3.2158546561407972E-2</v>
      </c>
      <c r="J1411" s="32">
        <f>IFERROR(SQRT((1-I1411^2)/U1411), "X")</f>
        <v>1.2729424680557318E-2</v>
      </c>
      <c r="K1411" s="32">
        <f t="shared" si="246"/>
        <v>78.558145799580487</v>
      </c>
      <c r="L1411" s="8">
        <v>0</v>
      </c>
      <c r="M1411" s="9">
        <v>1</v>
      </c>
      <c r="N1411" s="8">
        <v>0</v>
      </c>
      <c r="O1411" s="9">
        <v>0</v>
      </c>
      <c r="P1411" s="9">
        <v>0</v>
      </c>
      <c r="Q1411" s="9">
        <v>1</v>
      </c>
      <c r="R1411" s="9">
        <v>0</v>
      </c>
      <c r="S1411" s="8">
        <v>6184</v>
      </c>
      <c r="T1411" s="9">
        <v>18</v>
      </c>
      <c r="U1411" s="9">
        <f t="shared" si="247"/>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242"/>
        <v>1.75E-3</v>
      </c>
      <c r="AL1411" s="32">
        <f t="shared" si="242"/>
        <v>1.75E-3</v>
      </c>
      <c r="AM1411" s="32">
        <f t="shared" si="243"/>
        <v>0.6855</v>
      </c>
      <c r="AN1411" s="42">
        <v>0.311</v>
      </c>
      <c r="AO1411" s="41" t="s">
        <v>98</v>
      </c>
      <c r="AP1411" s="17" t="s">
        <v>98</v>
      </c>
      <c r="AQ1411">
        <v>0.54800000000000004</v>
      </c>
      <c r="AR1411" s="39">
        <f t="shared" si="238"/>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29</v>
      </c>
      <c r="CZ1411" s="33" t="s">
        <v>85</v>
      </c>
    </row>
    <row r="1412" spans="1:104" x14ac:dyDescent="0.25">
      <c r="A1412">
        <v>1411</v>
      </c>
      <c r="B1412">
        <v>89</v>
      </c>
      <c r="C1412" s="24" t="s">
        <v>4197</v>
      </c>
      <c r="D1412" s="12">
        <v>2.1763181955584132</v>
      </c>
      <c r="E1412" s="13">
        <v>0.69246488040494969</v>
      </c>
      <c r="F1412" s="7">
        <v>3.1428571428571428</v>
      </c>
      <c r="G1412" s="7">
        <f t="shared" si="244"/>
        <v>1.4838533151534636</v>
      </c>
      <c r="H1412" s="15">
        <f t="shared" si="245"/>
        <v>2.8687830759633628</v>
      </c>
      <c r="I1412" s="11">
        <f>IFERROR(F1412/SQRT(F1412^2+U1412), "X")</f>
        <v>3.9995438796819105E-2</v>
      </c>
      <c r="J1412" s="32">
        <f>IFERROR(SQRT((1-I1412^2)/U1412), "X")</f>
        <v>1.2725821435351533E-2</v>
      </c>
      <c r="K1412" s="32">
        <f t="shared" si="246"/>
        <v>78.580389099446492</v>
      </c>
      <c r="L1412" s="8">
        <v>0</v>
      </c>
      <c r="M1412" s="9">
        <v>1</v>
      </c>
      <c r="N1412" s="8">
        <v>0</v>
      </c>
      <c r="O1412" s="9">
        <v>0</v>
      </c>
      <c r="P1412" s="9">
        <v>0</v>
      </c>
      <c r="Q1412" s="9">
        <v>1</v>
      </c>
      <c r="R1412" s="9">
        <v>0</v>
      </c>
      <c r="S1412" s="8">
        <v>6184</v>
      </c>
      <c r="T1412" s="9">
        <v>18</v>
      </c>
      <c r="U1412" s="9">
        <f t="shared" si="247"/>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242"/>
        <v>1.75E-3</v>
      </c>
      <c r="AL1412" s="32">
        <f t="shared" si="242"/>
        <v>1.75E-3</v>
      </c>
      <c r="AM1412" s="32">
        <f t="shared" si="243"/>
        <v>0.6855</v>
      </c>
      <c r="AN1412" s="42">
        <v>0.311</v>
      </c>
      <c r="AO1412" s="41" t="s">
        <v>98</v>
      </c>
      <c r="AP1412" s="17" t="s">
        <v>98</v>
      </c>
      <c r="AQ1412">
        <v>0.54800000000000004</v>
      </c>
      <c r="AR1412" s="39">
        <f t="shared" si="238"/>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29</v>
      </c>
      <c r="CZ1412" s="33" t="s">
        <v>85</v>
      </c>
    </row>
    <row r="1413" spans="1:104" x14ac:dyDescent="0.25">
      <c r="A1413">
        <v>1412</v>
      </c>
      <c r="B1413">
        <v>89</v>
      </c>
      <c r="C1413" s="24" t="s">
        <v>4197</v>
      </c>
      <c r="D1413" s="12">
        <v>3.056947547855327</v>
      </c>
      <c r="E1413" s="13">
        <v>0.42988324891715518</v>
      </c>
      <c r="F1413" s="7">
        <v>7.1111111111111116</v>
      </c>
      <c r="G1413" s="7">
        <f t="shared" si="244"/>
        <v>2.6270642989381718</v>
      </c>
      <c r="H1413" s="15">
        <f t="shared" si="245"/>
        <v>3.4868307967724821</v>
      </c>
      <c r="I1413" s="11">
        <f>IFERROR(F1413/SQRT(F1413^2+U1413), "X")</f>
        <v>9.0198030964563858E-2</v>
      </c>
      <c r="J1413" s="32">
        <f>IFERROR(SQRT((1-I1413^2)/U1413), "X")</f>
        <v>1.2684098104391792E-2</v>
      </c>
      <c r="K1413" s="32">
        <f t="shared" si="246"/>
        <v>78.838873033767854</v>
      </c>
      <c r="L1413" s="8">
        <v>0</v>
      </c>
      <c r="M1413" s="9">
        <v>1</v>
      </c>
      <c r="N1413" s="8">
        <v>0</v>
      </c>
      <c r="O1413" s="9">
        <v>0</v>
      </c>
      <c r="P1413" s="9">
        <v>0</v>
      </c>
      <c r="Q1413" s="9">
        <v>1</v>
      </c>
      <c r="R1413" s="9">
        <v>0</v>
      </c>
      <c r="S1413" s="8">
        <v>6184</v>
      </c>
      <c r="T1413" s="9">
        <v>18</v>
      </c>
      <c r="U1413" s="9">
        <f t="shared" si="247"/>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242"/>
        <v>1.75E-3</v>
      </c>
      <c r="AL1413" s="32">
        <f t="shared" si="242"/>
        <v>1.75E-3</v>
      </c>
      <c r="AM1413" s="32">
        <f t="shared" si="243"/>
        <v>0.6855</v>
      </c>
      <c r="AN1413" s="42">
        <v>0.311</v>
      </c>
      <c r="AO1413" s="41" t="s">
        <v>98</v>
      </c>
      <c r="AP1413" s="17" t="s">
        <v>98</v>
      </c>
      <c r="AQ1413">
        <v>0.54800000000000004</v>
      </c>
      <c r="AR1413" s="39">
        <f t="shared" si="238"/>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29</v>
      </c>
      <c r="CZ1413" s="33" t="s">
        <v>85</v>
      </c>
    </row>
    <row r="1414" spans="1:104" x14ac:dyDescent="0.25">
      <c r="A1414">
        <v>1413</v>
      </c>
      <c r="B1414">
        <v>89</v>
      </c>
      <c r="C1414" s="24" t="s">
        <v>4197</v>
      </c>
      <c r="D1414" s="12">
        <v>2.3802670112758939</v>
      </c>
      <c r="E1414" s="13">
        <v>0.38562985098883201</v>
      </c>
      <c r="F1414" s="7">
        <v>6.1724137931034484</v>
      </c>
      <c r="G1414" s="7">
        <f t="shared" si="244"/>
        <v>1.9946371602870618</v>
      </c>
      <c r="H1414" s="15">
        <f t="shared" si="245"/>
        <v>2.765896862264726</v>
      </c>
      <c r="I1414" s="11">
        <f>IFERROR(F1414/SQRT(F1414^2+U1414), "X")</f>
        <v>7.8370151737218535E-2</v>
      </c>
      <c r="J1414" s="32">
        <f>IFERROR(SQRT((1-I1414^2)/U1414), "X")</f>
        <v>1.269684022558289E-2</v>
      </c>
      <c r="K1414" s="32">
        <f t="shared" si="246"/>
        <v>78.759752996268944</v>
      </c>
      <c r="L1414" s="8">
        <v>0</v>
      </c>
      <c r="M1414" s="9">
        <v>1</v>
      </c>
      <c r="N1414" s="8">
        <v>0</v>
      </c>
      <c r="O1414" s="9">
        <v>0</v>
      </c>
      <c r="P1414" s="9">
        <v>0</v>
      </c>
      <c r="Q1414" s="9">
        <v>1</v>
      </c>
      <c r="R1414" s="9">
        <v>0</v>
      </c>
      <c r="S1414" s="8">
        <v>6184</v>
      </c>
      <c r="T1414" s="9">
        <v>18</v>
      </c>
      <c r="U1414" s="9">
        <f t="shared" si="247"/>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242"/>
        <v>1.75E-3</v>
      </c>
      <c r="AL1414" s="32">
        <f t="shared" si="242"/>
        <v>1.75E-3</v>
      </c>
      <c r="AM1414" s="32">
        <f t="shared" si="243"/>
        <v>0.6855</v>
      </c>
      <c r="AN1414" s="42">
        <v>0.311</v>
      </c>
      <c r="AO1414" s="41" t="s">
        <v>98</v>
      </c>
      <c r="AP1414" s="17" t="s">
        <v>98</v>
      </c>
      <c r="AQ1414">
        <v>0.54800000000000004</v>
      </c>
      <c r="AR1414" s="39">
        <f t="shared" si="238"/>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29</v>
      </c>
      <c r="CZ1414" s="33" t="s">
        <v>85</v>
      </c>
    </row>
    <row r="1415" spans="1:104" x14ac:dyDescent="0.25">
      <c r="A1415">
        <v>1414</v>
      </c>
      <c r="B1415">
        <v>89</v>
      </c>
      <c r="C1415" s="24" t="s">
        <v>4197</v>
      </c>
      <c r="D1415" s="12">
        <v>1.5381701627520841</v>
      </c>
      <c r="E1415" s="13">
        <v>1.339696593364718</v>
      </c>
      <c r="F1415" s="7">
        <v>1.1481481481481479</v>
      </c>
      <c r="G1415" s="7">
        <f t="shared" si="244"/>
        <v>0.19847356938736604</v>
      </c>
      <c r="H1415" s="15">
        <f t="shared" si="245"/>
        <v>2.8778667561168021</v>
      </c>
      <c r="I1415" s="11">
        <f>IFERROR(F1415/SQRT(F1415^2+U1415), "X")</f>
        <v>1.4231921486535931E-2</v>
      </c>
      <c r="J1415" s="32">
        <f>IFERROR(SQRT((1-I1415^2)/U1415), "X")</f>
        <v>1.2395544520531298E-2</v>
      </c>
      <c r="K1415" s="32">
        <f t="shared" si="246"/>
        <v>80.67414854939652</v>
      </c>
      <c r="L1415" s="8">
        <v>0</v>
      </c>
      <c r="M1415" s="9">
        <v>1</v>
      </c>
      <c r="N1415" s="8">
        <v>0</v>
      </c>
      <c r="O1415" s="9">
        <v>0</v>
      </c>
      <c r="P1415" s="9">
        <v>0</v>
      </c>
      <c r="Q1415" s="9">
        <v>1</v>
      </c>
      <c r="R1415" s="9">
        <v>0</v>
      </c>
      <c r="S1415" s="8">
        <v>6522</v>
      </c>
      <c r="T1415" s="9">
        <v>14</v>
      </c>
      <c r="U1415" s="9">
        <f t="shared" si="247"/>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243"/>
        <v>0.65100000000000002</v>
      </c>
      <c r="AN1415" s="42">
        <v>0.34649999999999997</v>
      </c>
      <c r="AO1415" s="41" t="s">
        <v>98</v>
      </c>
      <c r="AP1415" s="17" t="s">
        <v>98</v>
      </c>
      <c r="AQ1415">
        <v>0.52980000000000005</v>
      </c>
      <c r="AR1415" s="39">
        <f t="shared" si="238"/>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29</v>
      </c>
      <c r="CZ1415" s="33" t="s">
        <v>85</v>
      </c>
    </row>
    <row r="1416" spans="1:104" x14ac:dyDescent="0.25">
      <c r="A1416">
        <v>1415</v>
      </c>
      <c r="B1416">
        <v>89</v>
      </c>
      <c r="C1416" s="24" t="s">
        <v>4197</v>
      </c>
      <c r="D1416" s="12">
        <v>4.5944549199430584</v>
      </c>
      <c r="E1416" s="13">
        <v>1.1241751399860671</v>
      </c>
      <c r="F1416" s="7">
        <v>4.0869565217391308</v>
      </c>
      <c r="G1416" s="7">
        <f t="shared" si="244"/>
        <v>3.4702797799569911</v>
      </c>
      <c r="H1416" s="15">
        <f t="shared" si="245"/>
        <v>5.7186300599291258</v>
      </c>
      <c r="I1416" s="11">
        <f>IFERROR(F1416/SQRT(F1416^2+U1416), "X")</f>
        <v>5.0600279991548494E-2</v>
      </c>
      <c r="J1416" s="32">
        <f>IFERROR(SQRT((1-I1416^2)/U1416), "X")</f>
        <v>1.2380919572400163E-2</v>
      </c>
      <c r="K1416" s="32">
        <f t="shared" si="246"/>
        <v>80.769444801921139</v>
      </c>
      <c r="L1416" s="8">
        <v>0</v>
      </c>
      <c r="M1416" s="9">
        <v>1</v>
      </c>
      <c r="N1416" s="8">
        <v>0</v>
      </c>
      <c r="O1416" s="9">
        <v>0</v>
      </c>
      <c r="P1416" s="9">
        <v>0</v>
      </c>
      <c r="Q1416" s="9">
        <v>1</v>
      </c>
      <c r="R1416" s="9">
        <v>0</v>
      </c>
      <c r="S1416" s="8">
        <v>6522</v>
      </c>
      <c r="T1416" s="9">
        <v>14</v>
      </c>
      <c r="U1416" s="9">
        <f t="shared" si="247"/>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243"/>
        <v>0.65100000000000002</v>
      </c>
      <c r="AN1416" s="42">
        <v>0.34649999999999997</v>
      </c>
      <c r="AO1416" s="41" t="s">
        <v>98</v>
      </c>
      <c r="AP1416" s="17" t="s">
        <v>98</v>
      </c>
      <c r="AQ1416">
        <v>0.52980000000000005</v>
      </c>
      <c r="AR1416" s="39">
        <f t="shared" si="238"/>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29</v>
      </c>
      <c r="CZ1416" s="33" t="s">
        <v>85</v>
      </c>
    </row>
    <row r="1417" spans="1:104" x14ac:dyDescent="0.25">
      <c r="A1417">
        <v>1416</v>
      </c>
      <c r="B1417">
        <v>89</v>
      </c>
      <c r="C1417" s="24" t="s">
        <v>4197</v>
      </c>
      <c r="D1417" s="12">
        <v>4.8808848170151631</v>
      </c>
      <c r="E1417" s="13">
        <v>0.62754233361623524</v>
      </c>
      <c r="F1417" s="7">
        <v>7.7777777777777777</v>
      </c>
      <c r="G1417" s="7">
        <f t="shared" si="244"/>
        <v>4.253342483398928</v>
      </c>
      <c r="H1417" s="15">
        <f t="shared" si="245"/>
        <v>5.5084271506313982</v>
      </c>
      <c r="I1417" s="11">
        <f>IFERROR(F1417/SQRT(F1417^2+U1417), "X")</f>
        <v>9.5974463691500686E-2</v>
      </c>
      <c r="J1417" s="32">
        <f>IFERROR(SQRT((1-I1417^2)/U1417), "X")</f>
        <v>1.2339573903192945E-2</v>
      </c>
      <c r="K1417" s="32">
        <f t="shared" si="246"/>
        <v>81.04007543901038</v>
      </c>
      <c r="L1417" s="8">
        <v>0</v>
      </c>
      <c r="M1417" s="9">
        <v>1</v>
      </c>
      <c r="N1417" s="8">
        <v>0</v>
      </c>
      <c r="O1417" s="9">
        <v>0</v>
      </c>
      <c r="P1417" s="9">
        <v>0</v>
      </c>
      <c r="Q1417" s="9">
        <v>1</v>
      </c>
      <c r="R1417" s="9">
        <v>0</v>
      </c>
      <c r="S1417" s="8">
        <v>6522</v>
      </c>
      <c r="T1417" s="9">
        <v>14</v>
      </c>
      <c r="U1417" s="9">
        <f t="shared" si="247"/>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243"/>
        <v>0.65100000000000002</v>
      </c>
      <c r="AN1417" s="42">
        <v>0.34649999999999997</v>
      </c>
      <c r="AO1417" s="41" t="s">
        <v>98</v>
      </c>
      <c r="AP1417" s="17" t="s">
        <v>98</v>
      </c>
      <c r="AQ1417">
        <v>0.52980000000000005</v>
      </c>
      <c r="AR1417" s="39">
        <f t="shared" si="238"/>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29</v>
      </c>
      <c r="CZ1417" s="33" t="s">
        <v>85</v>
      </c>
    </row>
    <row r="1418" spans="1:104" x14ac:dyDescent="0.25">
      <c r="A1418">
        <v>1417</v>
      </c>
      <c r="B1418">
        <v>89</v>
      </c>
      <c r="C1418" s="24" t="s">
        <v>4197</v>
      </c>
      <c r="D1418" s="12">
        <v>4.0007702094714936</v>
      </c>
      <c r="E1418" s="13">
        <v>0.43046261747478098</v>
      </c>
      <c r="F1418" s="7">
        <v>9.2941176470588225</v>
      </c>
      <c r="G1418" s="7">
        <f t="shared" si="244"/>
        <v>3.5703075919967127</v>
      </c>
      <c r="H1418" s="15">
        <f t="shared" si="245"/>
        <v>4.4312328269462746</v>
      </c>
      <c r="I1418" s="11">
        <f>IFERROR(F1418/SQRT(F1418^2+U1418), "X")</f>
        <v>0.11446009232003097</v>
      </c>
      <c r="J1418" s="32">
        <f>IFERROR(SQRT((1-I1418^2)/U1418), "X")</f>
        <v>1.2315326388864095E-2</v>
      </c>
      <c r="K1418" s="32">
        <f t="shared" si="246"/>
        <v>81.199634376254238</v>
      </c>
      <c r="L1418" s="8">
        <v>0</v>
      </c>
      <c r="M1418" s="9">
        <v>1</v>
      </c>
      <c r="N1418" s="8">
        <v>0</v>
      </c>
      <c r="O1418" s="9">
        <v>0</v>
      </c>
      <c r="P1418" s="9">
        <v>0</v>
      </c>
      <c r="Q1418" s="9">
        <v>1</v>
      </c>
      <c r="R1418" s="9">
        <v>0</v>
      </c>
      <c r="S1418" s="8">
        <v>6522</v>
      </c>
      <c r="T1418" s="9">
        <v>14</v>
      </c>
      <c r="U1418" s="9">
        <f t="shared" si="247"/>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243"/>
        <v>0.65100000000000002</v>
      </c>
      <c r="AN1418" s="42">
        <v>0.34649999999999997</v>
      </c>
      <c r="AO1418" s="41" t="s">
        <v>98</v>
      </c>
      <c r="AP1418" s="17" t="s">
        <v>98</v>
      </c>
      <c r="AQ1418">
        <v>0.52980000000000005</v>
      </c>
      <c r="AR1418" s="39">
        <f t="shared" si="238"/>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29</v>
      </c>
      <c r="CZ1418" s="33" t="s">
        <v>85</v>
      </c>
    </row>
    <row r="1419" spans="1:104" x14ac:dyDescent="0.25">
      <c r="A1419">
        <v>1418</v>
      </c>
      <c r="B1419">
        <v>89</v>
      </c>
      <c r="C1419" s="24" t="s">
        <v>4197</v>
      </c>
      <c r="D1419" s="12">
        <v>1.390334845092611</v>
      </c>
      <c r="E1419" s="13">
        <v>1.340680029196446</v>
      </c>
      <c r="F1419" s="7">
        <v>1.037037037037037</v>
      </c>
      <c r="G1419" s="7">
        <f t="shared" si="244"/>
        <v>4.9654815896164939E-2</v>
      </c>
      <c r="H1419" s="15">
        <f t="shared" si="245"/>
        <v>2.7310148742890572</v>
      </c>
      <c r="I1419" s="11">
        <f>IFERROR(F1419/SQRT(F1419^2+U1419), "X")</f>
        <v>1.2856854220391076E-2</v>
      </c>
      <c r="J1419" s="32">
        <f>IFERROR(SQRT((1-I1419^2)/U1419), "X")</f>
        <v>1.2397680855377109E-2</v>
      </c>
      <c r="K1419" s="32">
        <f t="shared" si="246"/>
        <v>80.660246998234442</v>
      </c>
      <c r="L1419" s="8">
        <v>0</v>
      </c>
      <c r="M1419" s="9">
        <v>1</v>
      </c>
      <c r="N1419" s="8">
        <v>0</v>
      </c>
      <c r="O1419" s="9">
        <v>0</v>
      </c>
      <c r="P1419" s="9">
        <v>0</v>
      </c>
      <c r="Q1419" s="9">
        <v>1</v>
      </c>
      <c r="R1419" s="9">
        <v>0</v>
      </c>
      <c r="S1419" s="8">
        <v>6522</v>
      </c>
      <c r="T1419" s="9">
        <v>16</v>
      </c>
      <c r="U1419" s="9">
        <f t="shared" si="247"/>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243"/>
        <v>0.65100000000000002</v>
      </c>
      <c r="AN1419" s="42">
        <v>0.34649999999999997</v>
      </c>
      <c r="AO1419" s="41" t="s">
        <v>98</v>
      </c>
      <c r="AP1419" s="17" t="s">
        <v>98</v>
      </c>
      <c r="AQ1419">
        <v>0.52980000000000005</v>
      </c>
      <c r="AR1419" s="39">
        <f t="shared" si="238"/>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29</v>
      </c>
      <c r="CZ1419" s="33" t="s">
        <v>85</v>
      </c>
    </row>
    <row r="1420" spans="1:104" x14ac:dyDescent="0.25">
      <c r="A1420">
        <v>1419</v>
      </c>
      <c r="B1420">
        <v>89</v>
      </c>
      <c r="C1420" s="24" t="s">
        <v>4197</v>
      </c>
      <c r="D1420" s="12">
        <v>4.3551627855565211</v>
      </c>
      <c r="E1420" s="13">
        <v>1.125491506379775</v>
      </c>
      <c r="F1420" s="7">
        <v>3.8695652173913042</v>
      </c>
      <c r="G1420" s="7">
        <f t="shared" si="244"/>
        <v>3.2296712791767463</v>
      </c>
      <c r="H1420" s="15">
        <f t="shared" si="245"/>
        <v>5.4806542919362959</v>
      </c>
      <c r="I1420" s="11">
        <f>IFERROR(F1420/SQRT(F1420^2+U1420), "X")</f>
        <v>4.7922476619836757E-2</v>
      </c>
      <c r="J1420" s="32">
        <f>IFERROR(SQRT((1-I1420^2)/U1420), "X")</f>
        <v>1.2384460250070175E-2</v>
      </c>
      <c r="K1420" s="32">
        <f t="shared" si="246"/>
        <v>80.746353075365846</v>
      </c>
      <c r="L1420" s="8">
        <v>0</v>
      </c>
      <c r="M1420" s="9">
        <v>1</v>
      </c>
      <c r="N1420" s="8">
        <v>0</v>
      </c>
      <c r="O1420" s="9">
        <v>0</v>
      </c>
      <c r="P1420" s="9">
        <v>0</v>
      </c>
      <c r="Q1420" s="9">
        <v>1</v>
      </c>
      <c r="R1420" s="9">
        <v>0</v>
      </c>
      <c r="S1420" s="8">
        <v>6522</v>
      </c>
      <c r="T1420" s="9">
        <v>16</v>
      </c>
      <c r="U1420" s="9">
        <f t="shared" si="247"/>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243"/>
        <v>0.65100000000000002</v>
      </c>
      <c r="AN1420" s="42">
        <v>0.34649999999999997</v>
      </c>
      <c r="AO1420" s="41" t="s">
        <v>98</v>
      </c>
      <c r="AP1420" s="17" t="s">
        <v>98</v>
      </c>
      <c r="AQ1420">
        <v>0.52980000000000005</v>
      </c>
      <c r="AR1420" s="39">
        <f t="shared" si="238"/>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29</v>
      </c>
      <c r="CZ1420" s="33" t="s">
        <v>85</v>
      </c>
    </row>
    <row r="1421" spans="1:104" x14ac:dyDescent="0.25">
      <c r="A1421">
        <v>1420</v>
      </c>
      <c r="B1421">
        <v>89</v>
      </c>
      <c r="C1421" s="24" t="s">
        <v>4197</v>
      </c>
      <c r="D1421" s="12">
        <v>4.7288673984255958</v>
      </c>
      <c r="E1421" s="13">
        <v>0.62896265890389691</v>
      </c>
      <c r="F1421" s="7">
        <v>7.518518518518519</v>
      </c>
      <c r="G1421" s="7">
        <f t="shared" si="244"/>
        <v>4.0999047395216985</v>
      </c>
      <c r="H1421" s="15">
        <f t="shared" si="245"/>
        <v>5.357830057329493</v>
      </c>
      <c r="I1421" s="11">
        <f>IFERROR(F1421/SQRT(F1421^2+U1421), "X")</f>
        <v>9.2817480731005889E-2</v>
      </c>
      <c r="J1421" s="32">
        <f>IFERROR(SQRT((1-I1421^2)/U1421), "X")</f>
        <v>1.2345182166192899E-2</v>
      </c>
      <c r="K1421" s="32">
        <f t="shared" si="246"/>
        <v>81.003259938803126</v>
      </c>
      <c r="L1421" s="8">
        <v>0</v>
      </c>
      <c r="M1421" s="9">
        <v>1</v>
      </c>
      <c r="N1421" s="8">
        <v>0</v>
      </c>
      <c r="O1421" s="9">
        <v>0</v>
      </c>
      <c r="P1421" s="9">
        <v>0</v>
      </c>
      <c r="Q1421" s="9">
        <v>1</v>
      </c>
      <c r="R1421" s="9">
        <v>0</v>
      </c>
      <c r="S1421" s="8">
        <v>6522</v>
      </c>
      <c r="T1421" s="9">
        <v>16</v>
      </c>
      <c r="U1421" s="9">
        <f t="shared" si="247"/>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243"/>
        <v>0.65100000000000002</v>
      </c>
      <c r="AN1421" s="42">
        <v>0.34649999999999997</v>
      </c>
      <c r="AO1421" s="41" t="s">
        <v>98</v>
      </c>
      <c r="AP1421" s="17" t="s">
        <v>98</v>
      </c>
      <c r="AQ1421">
        <v>0.52980000000000005</v>
      </c>
      <c r="AR1421" s="39">
        <f t="shared" si="238"/>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29</v>
      </c>
      <c r="CZ1421" s="33" t="s">
        <v>85</v>
      </c>
    </row>
    <row r="1422" spans="1:104" x14ac:dyDescent="0.25">
      <c r="A1422">
        <v>1421</v>
      </c>
      <c r="B1422">
        <v>89</v>
      </c>
      <c r="C1422" s="24" t="s">
        <v>4197</v>
      </c>
      <c r="D1422" s="12">
        <v>3.8875037491050262</v>
      </c>
      <c r="E1422" s="13">
        <v>0.43194486101166951</v>
      </c>
      <c r="F1422" s="7">
        <v>9</v>
      </c>
      <c r="G1422" s="7">
        <f t="shared" si="244"/>
        <v>3.4555588880933565</v>
      </c>
      <c r="H1422" s="15">
        <f t="shared" si="245"/>
        <v>4.3194486101166953</v>
      </c>
      <c r="I1422" s="11">
        <f>IFERROR(F1422/SQRT(F1422^2+U1422), "X")</f>
        <v>0.11090002556177427</v>
      </c>
      <c r="J1422" s="32">
        <f>IFERROR(SQRT((1-I1422^2)/U1422), "X")</f>
        <v>1.2322225062419362E-2</v>
      </c>
      <c r="K1422" s="32">
        <f t="shared" si="246"/>
        <v>81.154174261093928</v>
      </c>
      <c r="L1422" s="8">
        <v>0</v>
      </c>
      <c r="M1422" s="9">
        <v>1</v>
      </c>
      <c r="N1422" s="8">
        <v>0</v>
      </c>
      <c r="O1422" s="9">
        <v>0</v>
      </c>
      <c r="P1422" s="9">
        <v>0</v>
      </c>
      <c r="Q1422" s="9">
        <v>1</v>
      </c>
      <c r="R1422" s="9">
        <v>0</v>
      </c>
      <c r="S1422" s="8">
        <v>6522</v>
      </c>
      <c r="T1422" s="9">
        <v>16</v>
      </c>
      <c r="U1422" s="9">
        <f t="shared" si="247"/>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243"/>
        <v>0.65100000000000002</v>
      </c>
      <c r="AN1422" s="42">
        <v>0.34649999999999997</v>
      </c>
      <c r="AO1422" s="41" t="s">
        <v>98</v>
      </c>
      <c r="AP1422" s="17" t="s">
        <v>98</v>
      </c>
      <c r="AQ1422">
        <v>0.52980000000000005</v>
      </c>
      <c r="AR1422" s="39">
        <f t="shared" si="238"/>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29</v>
      </c>
      <c r="CZ1422" s="33" t="s">
        <v>85</v>
      </c>
    </row>
    <row r="1423" spans="1:104" x14ac:dyDescent="0.25">
      <c r="A1423">
        <v>1422</v>
      </c>
      <c r="B1423">
        <v>89</v>
      </c>
      <c r="C1423" s="24" t="s">
        <v>4197</v>
      </c>
      <c r="D1423" s="12">
        <v>1.143462467922252</v>
      </c>
      <c r="E1423" s="13">
        <v>1.342325505821774</v>
      </c>
      <c r="F1423" s="7">
        <v>0.85185185185185186</v>
      </c>
      <c r="G1423" s="7">
        <f t="shared" si="244"/>
        <v>-0.19886303789952198</v>
      </c>
      <c r="H1423" s="15">
        <f t="shared" si="245"/>
        <v>2.485787973744026</v>
      </c>
      <c r="I1423" s="11">
        <f>IFERROR(F1423/SQRT(F1423^2+U1423), "X")</f>
        <v>1.0562895063906431E-2</v>
      </c>
      <c r="J1423" s="32">
        <f>IFERROR(SQRT((1-I1423^2)/U1423), "X")</f>
        <v>1.2399920292411899E-2</v>
      </c>
      <c r="K1423" s="32">
        <f t="shared" si="246"/>
        <v>80.645679683275674</v>
      </c>
      <c r="L1423" s="8">
        <v>0</v>
      </c>
      <c r="M1423" s="9">
        <v>1</v>
      </c>
      <c r="N1423" s="8">
        <v>0</v>
      </c>
      <c r="O1423" s="9">
        <v>0</v>
      </c>
      <c r="P1423" s="9">
        <v>0</v>
      </c>
      <c r="Q1423" s="9">
        <v>1</v>
      </c>
      <c r="R1423" s="9">
        <v>0</v>
      </c>
      <c r="S1423" s="8">
        <v>6522</v>
      </c>
      <c r="T1423" s="9">
        <v>18</v>
      </c>
      <c r="U1423" s="9">
        <f t="shared" si="247"/>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243"/>
        <v>0.65100000000000002</v>
      </c>
      <c r="AN1423" s="42">
        <v>0.34649999999999997</v>
      </c>
      <c r="AO1423" s="41" t="s">
        <v>98</v>
      </c>
      <c r="AP1423" s="17" t="s">
        <v>98</v>
      </c>
      <c r="AQ1423">
        <v>0.52980000000000005</v>
      </c>
      <c r="AR1423" s="39">
        <f t="shared" si="238"/>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29</v>
      </c>
      <c r="CZ1423" s="33" t="s">
        <v>85</v>
      </c>
    </row>
    <row r="1424" spans="1:104" x14ac:dyDescent="0.25">
      <c r="A1424">
        <v>1423</v>
      </c>
      <c r="B1424">
        <v>89</v>
      </c>
      <c r="C1424" s="24" t="s">
        <v>4197</v>
      </c>
      <c r="D1424" s="12">
        <v>3.97114984456024</v>
      </c>
      <c r="E1424" s="13">
        <v>1.1276104496899451</v>
      </c>
      <c r="F1424" s="7">
        <v>3.5217391304347831</v>
      </c>
      <c r="G1424" s="7">
        <f t="shared" si="244"/>
        <v>2.8435393948702949</v>
      </c>
      <c r="H1424" s="15">
        <f t="shared" si="245"/>
        <v>5.0987602942501855</v>
      </c>
      <c r="I1424" s="11">
        <f>IFERROR(F1424/SQRT(F1424^2+U1424), "X")</f>
        <v>4.3630134610473811E-2</v>
      </c>
      <c r="J1424" s="32">
        <f>IFERROR(SQRT((1-I1424^2)/U1424), "X")</f>
        <v>1.2388803654825895E-2</v>
      </c>
      <c r="K1424" s="32">
        <f t="shared" si="246"/>
        <v>80.718044119656639</v>
      </c>
      <c r="L1424" s="8">
        <v>0</v>
      </c>
      <c r="M1424" s="9">
        <v>1</v>
      </c>
      <c r="N1424" s="8">
        <v>0</v>
      </c>
      <c r="O1424" s="9">
        <v>0</v>
      </c>
      <c r="P1424" s="9">
        <v>0</v>
      </c>
      <c r="Q1424" s="9">
        <v>1</v>
      </c>
      <c r="R1424" s="9">
        <v>0</v>
      </c>
      <c r="S1424" s="8">
        <v>6522</v>
      </c>
      <c r="T1424" s="9">
        <v>18</v>
      </c>
      <c r="U1424" s="9">
        <f t="shared" si="247"/>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243"/>
        <v>0.65100000000000002</v>
      </c>
      <c r="AN1424" s="42">
        <v>0.34649999999999997</v>
      </c>
      <c r="AO1424" s="41" t="s">
        <v>98</v>
      </c>
      <c r="AP1424" s="17" t="s">
        <v>98</v>
      </c>
      <c r="AQ1424">
        <v>0.52980000000000005</v>
      </c>
      <c r="AR1424" s="39">
        <f t="shared" si="238"/>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29</v>
      </c>
      <c r="CZ1424" s="33" t="s">
        <v>85</v>
      </c>
    </row>
    <row r="1425" spans="1:104" x14ac:dyDescent="0.25">
      <c r="A1425">
        <v>1424</v>
      </c>
      <c r="B1425">
        <v>89</v>
      </c>
      <c r="C1425" s="24" t="s">
        <v>4197</v>
      </c>
      <c r="D1425" s="12">
        <v>4.4228311186168989</v>
      </c>
      <c r="E1425" s="13">
        <v>0.63183301694527128</v>
      </c>
      <c r="F1425" s="7">
        <v>7</v>
      </c>
      <c r="G1425" s="7">
        <f t="shared" si="244"/>
        <v>3.7909981016716277</v>
      </c>
      <c r="H1425" s="15">
        <f t="shared" si="245"/>
        <v>5.0546641355621702</v>
      </c>
      <c r="I1425" s="11">
        <f>IFERROR(F1425/SQRT(F1425^2+U1425), "X")</f>
        <v>8.647908694379515E-2</v>
      </c>
      <c r="J1425" s="32">
        <f>IFERROR(SQRT((1-I1425^2)/U1425), "X")</f>
        <v>1.2354155277685019E-2</v>
      </c>
      <c r="K1425" s="32">
        <f t="shared" si="246"/>
        <v>80.944425379392257</v>
      </c>
      <c r="L1425" s="8">
        <v>0</v>
      </c>
      <c r="M1425" s="9">
        <v>1</v>
      </c>
      <c r="N1425" s="8">
        <v>0</v>
      </c>
      <c r="O1425" s="9">
        <v>0</v>
      </c>
      <c r="P1425" s="9">
        <v>0</v>
      </c>
      <c r="Q1425" s="9">
        <v>1</v>
      </c>
      <c r="R1425" s="9">
        <v>0</v>
      </c>
      <c r="S1425" s="8">
        <v>6522</v>
      </c>
      <c r="T1425" s="9">
        <v>18</v>
      </c>
      <c r="U1425" s="9">
        <f t="shared" si="247"/>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243"/>
        <v>0.65100000000000002</v>
      </c>
      <c r="AN1425" s="42">
        <v>0.34649999999999997</v>
      </c>
      <c r="AO1425" s="41" t="s">
        <v>98</v>
      </c>
      <c r="AP1425" s="17" t="s">
        <v>98</v>
      </c>
      <c r="AQ1425">
        <v>0.52980000000000005</v>
      </c>
      <c r="AR1425" s="39">
        <f t="shared" si="238"/>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29</v>
      </c>
      <c r="CZ1425" s="33" t="s">
        <v>85</v>
      </c>
    </row>
    <row r="1426" spans="1:104" x14ac:dyDescent="0.25">
      <c r="A1426">
        <v>1425</v>
      </c>
      <c r="B1426">
        <v>89</v>
      </c>
      <c r="C1426" s="24" t="s">
        <v>4197</v>
      </c>
      <c r="D1426" s="12">
        <v>3.6932333398746349</v>
      </c>
      <c r="E1426" s="13">
        <v>0.43449803998525133</v>
      </c>
      <c r="F1426" s="7">
        <v>8.4999999999999982</v>
      </c>
      <c r="G1426" s="7">
        <f t="shared" si="244"/>
        <v>3.2587352998893837</v>
      </c>
      <c r="H1426" s="15">
        <f t="shared" si="245"/>
        <v>4.1277313798598865</v>
      </c>
      <c r="I1426" s="11">
        <f>IFERROR(F1426/SQRT(F1426^2+U1426), "X")</f>
        <v>0.1048244978740621</v>
      </c>
      <c r="J1426" s="32">
        <f>IFERROR(SQRT((1-I1426^2)/U1426), "X")</f>
        <v>1.2332293867536722E-2</v>
      </c>
      <c r="K1426" s="32">
        <f t="shared" si="246"/>
        <v>81.08791525252083</v>
      </c>
      <c r="L1426" s="8">
        <v>0</v>
      </c>
      <c r="M1426" s="9">
        <v>1</v>
      </c>
      <c r="N1426" s="8">
        <v>0</v>
      </c>
      <c r="O1426" s="9">
        <v>0</v>
      </c>
      <c r="P1426" s="9">
        <v>0</v>
      </c>
      <c r="Q1426" s="9">
        <v>1</v>
      </c>
      <c r="R1426" s="9">
        <v>0</v>
      </c>
      <c r="S1426" s="8">
        <v>6522</v>
      </c>
      <c r="T1426" s="9">
        <v>18</v>
      </c>
      <c r="U1426" s="9">
        <f t="shared" si="247"/>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243"/>
        <v>0.64149999999999996</v>
      </c>
      <c r="AN1426" s="42">
        <v>0.35249999999999998</v>
      </c>
      <c r="AO1426" s="41" t="s">
        <v>98</v>
      </c>
      <c r="AP1426" s="17" t="s">
        <v>98</v>
      </c>
      <c r="AQ1426">
        <v>0.52980000000000005</v>
      </c>
      <c r="AR1426" s="39">
        <f t="shared" si="238"/>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29</v>
      </c>
      <c r="CZ1426" s="33" t="s">
        <v>85</v>
      </c>
    </row>
    <row r="1427" spans="1:104" x14ac:dyDescent="0.25">
      <c r="A1427">
        <v>1426</v>
      </c>
      <c r="B1427">
        <v>89</v>
      </c>
      <c r="C1427" s="24" t="s">
        <v>4197</v>
      </c>
      <c r="D1427" s="12">
        <v>4.1153206785629726</v>
      </c>
      <c r="E1427" s="13">
        <v>1.077822082480778</v>
      </c>
      <c r="F1427" s="7">
        <v>3.8181818181818188</v>
      </c>
      <c r="G1427" s="7">
        <f t="shared" si="244"/>
        <v>3.0374985960821945</v>
      </c>
      <c r="H1427" s="15">
        <f t="shared" si="245"/>
        <v>5.1931427610437506</v>
      </c>
      <c r="I1427" s="11">
        <f>IFERROR(F1427/SQRT(F1427^2+U1427), "X")</f>
        <v>4.7447935274824424E-2</v>
      </c>
      <c r="J1427" s="32">
        <f>IFERROR(SQRT((1-I1427^2)/U1427), "X")</f>
        <v>1.2426840191025442E-2</v>
      </c>
      <c r="K1427" s="32">
        <f t="shared" si="246"/>
        <v>80.47097931799199</v>
      </c>
      <c r="L1427" s="8">
        <v>0</v>
      </c>
      <c r="M1427" s="9">
        <v>1</v>
      </c>
      <c r="N1427" s="8">
        <v>0</v>
      </c>
      <c r="O1427" s="9">
        <v>0</v>
      </c>
      <c r="P1427" s="9">
        <v>0</v>
      </c>
      <c r="Q1427" s="9">
        <v>1</v>
      </c>
      <c r="R1427" s="9">
        <v>0</v>
      </c>
      <c r="S1427" s="8">
        <v>6476</v>
      </c>
      <c r="T1427" s="9">
        <v>14</v>
      </c>
      <c r="U1427" s="9">
        <f t="shared" si="247"/>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243"/>
        <v>0.64149999999999996</v>
      </c>
      <c r="AN1427" s="42">
        <v>0.35249999999999998</v>
      </c>
      <c r="AO1427" s="41" t="s">
        <v>98</v>
      </c>
      <c r="AP1427" s="17" t="s">
        <v>98</v>
      </c>
      <c r="AQ1427">
        <v>0.49149999999999999</v>
      </c>
      <c r="AR1427" s="39">
        <f t="shared" si="238"/>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29</v>
      </c>
      <c r="CZ1427" s="33" t="s">
        <v>85</v>
      </c>
    </row>
    <row r="1428" spans="1:104" x14ac:dyDescent="0.25">
      <c r="A1428">
        <v>1427</v>
      </c>
      <c r="B1428">
        <v>89</v>
      </c>
      <c r="C1428" s="24" t="s">
        <v>4197</v>
      </c>
      <c r="D1428" s="12">
        <v>3.5374328443582792</v>
      </c>
      <c r="E1428" s="13">
        <v>0.83522719936237166</v>
      </c>
      <c r="F1428" s="7">
        <v>4.235294117647058</v>
      </c>
      <c r="G1428" s="7">
        <f t="shared" si="244"/>
        <v>2.7022056449959075</v>
      </c>
      <c r="H1428" s="15">
        <f t="shared" si="245"/>
        <v>4.3726600437206509</v>
      </c>
      <c r="I1428" s="11">
        <f>IFERROR(F1428/SQRT(F1428^2+U1428), "X")</f>
        <v>5.2617677231538242E-2</v>
      </c>
      <c r="J1428" s="32">
        <f>IFERROR(SQRT((1-I1428^2)/U1428), "X")</f>
        <v>1.242361823522431E-2</v>
      </c>
      <c r="K1428" s="32">
        <f t="shared" si="246"/>
        <v>80.491848756647258</v>
      </c>
      <c r="L1428" s="8">
        <v>0</v>
      </c>
      <c r="M1428" s="9">
        <v>1</v>
      </c>
      <c r="N1428" s="8">
        <v>0</v>
      </c>
      <c r="O1428" s="9">
        <v>0</v>
      </c>
      <c r="P1428" s="9">
        <v>0</v>
      </c>
      <c r="Q1428" s="9">
        <v>1</v>
      </c>
      <c r="R1428" s="9">
        <v>0</v>
      </c>
      <c r="S1428" s="8">
        <v>6476</v>
      </c>
      <c r="T1428" s="9">
        <v>14</v>
      </c>
      <c r="U1428" s="9">
        <f t="shared" si="247"/>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243"/>
        <v>0.64149999999999996</v>
      </c>
      <c r="AN1428" s="42">
        <v>0.35249999999999998</v>
      </c>
      <c r="AO1428" s="41" t="s">
        <v>98</v>
      </c>
      <c r="AP1428" s="17" t="s">
        <v>98</v>
      </c>
      <c r="AQ1428">
        <v>0.49149999999999999</v>
      </c>
      <c r="AR1428" s="39">
        <f t="shared" si="238"/>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29</v>
      </c>
      <c r="CZ1428" s="33" t="s">
        <v>85</v>
      </c>
    </row>
    <row r="1429" spans="1:104" x14ac:dyDescent="0.25">
      <c r="A1429">
        <v>1428</v>
      </c>
      <c r="B1429">
        <v>89</v>
      </c>
      <c r="C1429" s="24" t="s">
        <v>4197</v>
      </c>
      <c r="D1429" s="12">
        <v>5.6948060928972746</v>
      </c>
      <c r="E1429" s="13">
        <v>0.48222148367275319</v>
      </c>
      <c r="F1429" s="7">
        <v>11.80952380952381</v>
      </c>
      <c r="G1429" s="7">
        <f t="shared" si="244"/>
        <v>5.2125846092245212</v>
      </c>
      <c r="H1429" s="15">
        <f t="shared" si="245"/>
        <v>6.177027576570028</v>
      </c>
      <c r="I1429" s="11">
        <f>IFERROR(F1429/SQRT(F1429^2+U1429), "X")</f>
        <v>0.14536007042141241</v>
      </c>
      <c r="J1429" s="32">
        <f>IFERROR(SQRT((1-I1429^2)/U1429), "X")</f>
        <v>1.2308715640522824E-2</v>
      </c>
      <c r="K1429" s="32">
        <f t="shared" si="246"/>
        <v>81.243244966013705</v>
      </c>
      <c r="L1429" s="8">
        <v>0</v>
      </c>
      <c r="M1429" s="9">
        <v>1</v>
      </c>
      <c r="N1429" s="8">
        <v>0</v>
      </c>
      <c r="O1429" s="9">
        <v>0</v>
      </c>
      <c r="P1429" s="9">
        <v>0</v>
      </c>
      <c r="Q1429" s="9">
        <v>1</v>
      </c>
      <c r="R1429" s="9">
        <v>0</v>
      </c>
      <c r="S1429" s="8">
        <v>6476</v>
      </c>
      <c r="T1429" s="9">
        <v>14</v>
      </c>
      <c r="U1429" s="9">
        <f t="shared" si="247"/>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243"/>
        <v>0.64149999999999996</v>
      </c>
      <c r="AN1429" s="42">
        <v>0.35249999999999998</v>
      </c>
      <c r="AO1429" s="41" t="s">
        <v>98</v>
      </c>
      <c r="AP1429" s="17" t="s">
        <v>98</v>
      </c>
      <c r="AQ1429">
        <v>0.49149999999999999</v>
      </c>
      <c r="AR1429" s="39">
        <f t="shared" si="238"/>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29</v>
      </c>
      <c r="CZ1429" s="33" t="s">
        <v>85</v>
      </c>
    </row>
    <row r="1430" spans="1:104" x14ac:dyDescent="0.25">
      <c r="A1430">
        <v>1429</v>
      </c>
      <c r="B1430">
        <v>89</v>
      </c>
      <c r="C1430" s="24" t="s">
        <v>4197</v>
      </c>
      <c r="D1430" s="12">
        <v>5.4202582729393711</v>
      </c>
      <c r="E1430" s="13">
        <v>0.43653086761927817</v>
      </c>
      <c r="F1430" s="7">
        <v>12.41666666666667</v>
      </c>
      <c r="G1430" s="7">
        <f t="shared" si="244"/>
        <v>4.9837274053200931</v>
      </c>
      <c r="H1430" s="15">
        <f t="shared" si="245"/>
        <v>5.8567891405586492</v>
      </c>
      <c r="I1430" s="11">
        <f>IFERROR(F1430/SQRT(F1430^2+U1430), "X")</f>
        <v>0.15266321324194931</v>
      </c>
      <c r="J1430" s="32">
        <f>IFERROR(SQRT((1-I1430^2)/U1430), "X")</f>
        <v>1.2295023885257661E-2</v>
      </c>
      <c r="K1430" s="32">
        <f t="shared" si="246"/>
        <v>81.333717553737273</v>
      </c>
      <c r="L1430" s="8">
        <v>0</v>
      </c>
      <c r="M1430" s="9">
        <v>1</v>
      </c>
      <c r="N1430" s="8">
        <v>0</v>
      </c>
      <c r="O1430" s="9">
        <v>0</v>
      </c>
      <c r="P1430" s="9">
        <v>0</v>
      </c>
      <c r="Q1430" s="9">
        <v>1</v>
      </c>
      <c r="R1430" s="9">
        <v>0</v>
      </c>
      <c r="S1430" s="8">
        <v>6476</v>
      </c>
      <c r="T1430" s="9">
        <v>14</v>
      </c>
      <c r="U1430" s="9">
        <f t="shared" si="247"/>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243"/>
        <v>0.64149999999999996</v>
      </c>
      <c r="AN1430" s="42">
        <v>0.35249999999999998</v>
      </c>
      <c r="AO1430" s="41" t="s">
        <v>98</v>
      </c>
      <c r="AP1430" s="17" t="s">
        <v>98</v>
      </c>
      <c r="AQ1430">
        <v>0.49149999999999999</v>
      </c>
      <c r="AR1430" s="39">
        <f t="shared" si="238"/>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29</v>
      </c>
      <c r="CZ1430" s="33" t="s">
        <v>85</v>
      </c>
    </row>
    <row r="1431" spans="1:104" x14ac:dyDescent="0.25">
      <c r="A1431">
        <v>1430</v>
      </c>
      <c r="B1431">
        <v>89</v>
      </c>
      <c r="C1431" s="24" t="s">
        <v>4197</v>
      </c>
      <c r="D1431" s="12">
        <v>4.0192289915667478</v>
      </c>
      <c r="E1431" s="13">
        <v>1.127344717146771</v>
      </c>
      <c r="F1431" s="7">
        <v>3.5652173913043481</v>
      </c>
      <c r="G1431" s="7">
        <f t="shared" si="244"/>
        <v>2.8918842744199766</v>
      </c>
      <c r="H1431" s="15">
        <f t="shared" si="245"/>
        <v>5.146573708713519</v>
      </c>
      <c r="I1431" s="11">
        <f>IFERROR(F1431/SQRT(F1431^2+U1431), "X")</f>
        <v>4.4317623773070566E-2</v>
      </c>
      <c r="J1431" s="32">
        <f>IFERROR(SQRT((1-I1431^2)/U1431), "X")</f>
        <v>1.2430553009519793E-2</v>
      </c>
      <c r="K1431" s="32">
        <f t="shared" si="246"/>
        <v>80.446943851505381</v>
      </c>
      <c r="L1431" s="8">
        <v>0</v>
      </c>
      <c r="M1431" s="9">
        <v>1</v>
      </c>
      <c r="N1431" s="8">
        <v>0</v>
      </c>
      <c r="O1431" s="9">
        <v>0</v>
      </c>
      <c r="P1431" s="9">
        <v>0</v>
      </c>
      <c r="Q1431" s="9">
        <v>1</v>
      </c>
      <c r="R1431" s="9">
        <v>0</v>
      </c>
      <c r="S1431" s="8">
        <v>6476</v>
      </c>
      <c r="T1431" s="9">
        <v>16</v>
      </c>
      <c r="U1431" s="9">
        <f t="shared" si="247"/>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243"/>
        <v>0.64149999999999996</v>
      </c>
      <c r="AN1431" s="42">
        <v>0.35249999999999998</v>
      </c>
      <c r="AO1431" s="41" t="s">
        <v>98</v>
      </c>
      <c r="AP1431" s="17" t="s">
        <v>98</v>
      </c>
      <c r="AQ1431">
        <v>0.49149999999999999</v>
      </c>
      <c r="AR1431" s="39">
        <f t="shared" si="238"/>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29</v>
      </c>
      <c r="CZ1431" s="33" t="s">
        <v>85</v>
      </c>
    </row>
    <row r="1432" spans="1:104" x14ac:dyDescent="0.25">
      <c r="A1432">
        <v>1431</v>
      </c>
      <c r="B1432">
        <v>89</v>
      </c>
      <c r="C1432" s="24" t="s">
        <v>4197</v>
      </c>
      <c r="D1432" s="12">
        <v>3.585713300628468</v>
      </c>
      <c r="E1432" s="13">
        <v>0.8350291248038898</v>
      </c>
      <c r="F1432" s="7">
        <v>4.2941176470588234</v>
      </c>
      <c r="G1432" s="7">
        <f t="shared" si="244"/>
        <v>2.7506841758245781</v>
      </c>
      <c r="H1432" s="15">
        <f t="shared" si="245"/>
        <v>4.4207424254323575</v>
      </c>
      <c r="I1432" s="11">
        <f>IFERROR(F1432/SQRT(F1432^2+U1432), "X")</f>
        <v>5.3354647856083397E-2</v>
      </c>
      <c r="J1432" s="32">
        <f>IFERROR(SQRT((1-I1432^2)/U1432), "X")</f>
        <v>1.2425054980183805E-2</v>
      </c>
      <c r="K1432" s="32">
        <f t="shared" si="246"/>
        <v>80.482541251918619</v>
      </c>
      <c r="L1432" s="8">
        <v>0</v>
      </c>
      <c r="M1432" s="9">
        <v>1</v>
      </c>
      <c r="N1432" s="8">
        <v>0</v>
      </c>
      <c r="O1432" s="9">
        <v>0</v>
      </c>
      <c r="P1432" s="9">
        <v>0</v>
      </c>
      <c r="Q1432" s="9">
        <v>1</v>
      </c>
      <c r="R1432" s="9">
        <v>0</v>
      </c>
      <c r="S1432" s="8">
        <v>6476</v>
      </c>
      <c r="T1432" s="9">
        <v>16</v>
      </c>
      <c r="U1432" s="9">
        <f t="shared" si="247"/>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243"/>
        <v>0.64149999999999996</v>
      </c>
      <c r="AN1432" s="42">
        <v>0.35249999999999998</v>
      </c>
      <c r="AO1432" s="41" t="s">
        <v>98</v>
      </c>
      <c r="AP1432" s="17" t="s">
        <v>98</v>
      </c>
      <c r="AQ1432">
        <v>0.49149999999999999</v>
      </c>
      <c r="AR1432" s="39">
        <f t="shared" si="238"/>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29</v>
      </c>
      <c r="CZ1432" s="33" t="s">
        <v>85</v>
      </c>
    </row>
    <row r="1433" spans="1:104" x14ac:dyDescent="0.25">
      <c r="A1433">
        <v>1432</v>
      </c>
      <c r="B1433">
        <v>89</v>
      </c>
      <c r="C1433" s="24" t="s">
        <v>4197</v>
      </c>
      <c r="D1433" s="12">
        <v>5.6524349454410761</v>
      </c>
      <c r="E1433" s="13">
        <v>0.48252493436692118</v>
      </c>
      <c r="F1433" s="7">
        <v>11.71428571428571</v>
      </c>
      <c r="G1433" s="7">
        <f t="shared" si="244"/>
        <v>5.1699100110741547</v>
      </c>
      <c r="H1433" s="15">
        <f t="shared" si="245"/>
        <v>6.1349598798079974</v>
      </c>
      <c r="I1433" s="11">
        <f>IFERROR(F1433/SQRT(F1433^2+U1433), "X")</f>
        <v>0.14423414969083709</v>
      </c>
      <c r="J1433" s="32">
        <f>IFERROR(SQRT((1-I1433^2)/U1433), "X")</f>
        <v>1.2312671315071463E-2</v>
      </c>
      <c r="K1433" s="32">
        <f t="shared" si="246"/>
        <v>81.217144063282092</v>
      </c>
      <c r="L1433" s="8">
        <v>0</v>
      </c>
      <c r="M1433" s="9">
        <v>1</v>
      </c>
      <c r="N1433" s="8">
        <v>0</v>
      </c>
      <c r="O1433" s="9">
        <v>0</v>
      </c>
      <c r="P1433" s="9">
        <v>0</v>
      </c>
      <c r="Q1433" s="9">
        <v>1</v>
      </c>
      <c r="R1433" s="9">
        <v>0</v>
      </c>
      <c r="S1433" s="8">
        <v>6476</v>
      </c>
      <c r="T1433" s="9">
        <v>16</v>
      </c>
      <c r="U1433" s="9">
        <f t="shared" si="247"/>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243"/>
        <v>0.64149999999999996</v>
      </c>
      <c r="AN1433" s="42">
        <v>0.35249999999999998</v>
      </c>
      <c r="AO1433" s="41" t="s">
        <v>98</v>
      </c>
      <c r="AP1433" s="17" t="s">
        <v>98</v>
      </c>
      <c r="AQ1433">
        <v>0.49149999999999999</v>
      </c>
      <c r="AR1433" s="39">
        <f t="shared" si="238"/>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29</v>
      </c>
      <c r="CZ1433" s="33" t="s">
        <v>85</v>
      </c>
    </row>
    <row r="1434" spans="1:104" x14ac:dyDescent="0.25">
      <c r="A1434">
        <v>1433</v>
      </c>
      <c r="B1434">
        <v>89</v>
      </c>
      <c r="C1434" s="24" t="s">
        <v>4197</v>
      </c>
      <c r="D1434" s="12">
        <v>5.3785778047359623</v>
      </c>
      <c r="E1434" s="13">
        <v>0.43708532950450252</v>
      </c>
      <c r="F1434" s="7">
        <v>12.305555555555561</v>
      </c>
      <c r="G1434" s="7">
        <f t="shared" si="244"/>
        <v>4.9414924752314597</v>
      </c>
      <c r="H1434" s="15">
        <f t="shared" si="245"/>
        <v>5.8156631342404648</v>
      </c>
      <c r="I1434" s="11">
        <f>IFERROR(F1434/SQRT(F1434^2+U1434), "X")</f>
        <v>0.15135141256459131</v>
      </c>
      <c r="J1434" s="32">
        <f>IFERROR(SQRT((1-I1434^2)/U1434), "X")</f>
        <v>1.2299437589899063E-2</v>
      </c>
      <c r="K1434" s="32">
        <f t="shared" si="246"/>
        <v>81.304530608883439</v>
      </c>
      <c r="L1434" s="8">
        <v>0</v>
      </c>
      <c r="M1434" s="9">
        <v>1</v>
      </c>
      <c r="N1434" s="8">
        <v>0</v>
      </c>
      <c r="O1434" s="9">
        <v>0</v>
      </c>
      <c r="P1434" s="9">
        <v>0</v>
      </c>
      <c r="Q1434" s="9">
        <v>1</v>
      </c>
      <c r="R1434" s="9">
        <v>0</v>
      </c>
      <c r="S1434" s="8">
        <v>6476</v>
      </c>
      <c r="T1434" s="9">
        <v>16</v>
      </c>
      <c r="U1434" s="9">
        <f t="shared" si="247"/>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243"/>
        <v>0.64149999999999996</v>
      </c>
      <c r="AN1434" s="42">
        <v>0.35249999999999998</v>
      </c>
      <c r="AO1434" s="41" t="s">
        <v>98</v>
      </c>
      <c r="AP1434" s="17" t="s">
        <v>98</v>
      </c>
      <c r="AQ1434">
        <v>0.49149999999999999</v>
      </c>
      <c r="AR1434" s="39">
        <f t="shared" si="238"/>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29</v>
      </c>
      <c r="CZ1434" s="33" t="s">
        <v>85</v>
      </c>
    </row>
    <row r="1435" spans="1:104" x14ac:dyDescent="0.25">
      <c r="A1435">
        <v>1434</v>
      </c>
      <c r="B1435">
        <v>89</v>
      </c>
      <c r="C1435" s="24" t="s">
        <v>4197</v>
      </c>
      <c r="D1435" s="12">
        <v>4.2113237609042287</v>
      </c>
      <c r="E1435" s="13">
        <v>1.322159785400165</v>
      </c>
      <c r="F1435" s="7">
        <v>3.1851851851851851</v>
      </c>
      <c r="G1435" s="7">
        <f t="shared" si="244"/>
        <v>2.8891639755040637</v>
      </c>
      <c r="H1435" s="15">
        <f t="shared" si="245"/>
        <v>5.5334835463043941</v>
      </c>
      <c r="I1435" s="11">
        <f>IFERROR(F1435/SQRT(F1435^2+U1435), "X")</f>
        <v>3.9607586040185508E-2</v>
      </c>
      <c r="J1435" s="32">
        <f>IFERROR(SQRT((1-I1435^2)/U1435), "X")</f>
        <v>1.2434939803314055E-2</v>
      </c>
      <c r="K1435" s="32">
        <f t="shared" si="246"/>
        <v>80.418563806275003</v>
      </c>
      <c r="L1435" s="8">
        <v>0</v>
      </c>
      <c r="M1435" s="9">
        <v>1</v>
      </c>
      <c r="N1435" s="8">
        <v>0</v>
      </c>
      <c r="O1435" s="9">
        <v>0</v>
      </c>
      <c r="P1435" s="9">
        <v>0</v>
      </c>
      <c r="Q1435" s="9">
        <v>1</v>
      </c>
      <c r="R1435" s="9">
        <v>0</v>
      </c>
      <c r="S1435" s="8">
        <v>6476</v>
      </c>
      <c r="T1435" s="9">
        <v>18</v>
      </c>
      <c r="U1435" s="9">
        <f t="shared" si="247"/>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243"/>
        <v>0.64149999999999996</v>
      </c>
      <c r="AN1435" s="42">
        <v>0.35249999999999998</v>
      </c>
      <c r="AO1435" s="41" t="s">
        <v>98</v>
      </c>
      <c r="AP1435" s="17" t="s">
        <v>98</v>
      </c>
      <c r="AQ1435">
        <v>0.49149999999999999</v>
      </c>
      <c r="AR1435" s="39">
        <f t="shared" si="238"/>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29</v>
      </c>
      <c r="CZ1435" s="33" t="s">
        <v>85</v>
      </c>
    </row>
    <row r="1436" spans="1:104" x14ac:dyDescent="0.25">
      <c r="A1436">
        <v>1435</v>
      </c>
      <c r="B1436">
        <v>89</v>
      </c>
      <c r="C1436" s="24" t="s">
        <v>4197</v>
      </c>
      <c r="D1436" s="12">
        <v>3.3440854621105132</v>
      </c>
      <c r="E1436" s="13">
        <v>0.83602136552762829</v>
      </c>
      <c r="F1436" s="7">
        <v>4</v>
      </c>
      <c r="G1436" s="7">
        <f t="shared" si="244"/>
        <v>2.5080640965828849</v>
      </c>
      <c r="H1436" s="15">
        <f t="shared" si="245"/>
        <v>4.1801068276381415</v>
      </c>
      <c r="I1436" s="11">
        <f>IFERROR(F1436/SQRT(F1436^2+U1436), "X")</f>
        <v>4.9717260214455564E-2</v>
      </c>
      <c r="J1436" s="32">
        <f>IFERROR(SQRT((1-I1436^2)/U1436), "X")</f>
        <v>1.2429315053613891E-2</v>
      </c>
      <c r="K1436" s="32">
        <f t="shared" si="246"/>
        <v>80.454956342042721</v>
      </c>
      <c r="L1436" s="8">
        <v>0</v>
      </c>
      <c r="M1436" s="9">
        <v>1</v>
      </c>
      <c r="N1436" s="8">
        <v>0</v>
      </c>
      <c r="O1436" s="9">
        <v>0</v>
      </c>
      <c r="P1436" s="9">
        <v>0</v>
      </c>
      <c r="Q1436" s="9">
        <v>1</v>
      </c>
      <c r="R1436" s="9">
        <v>0</v>
      </c>
      <c r="S1436" s="8">
        <v>6476</v>
      </c>
      <c r="T1436" s="9">
        <v>18</v>
      </c>
      <c r="U1436" s="9">
        <f t="shared" si="247"/>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243"/>
        <v>0.64149999999999996</v>
      </c>
      <c r="AN1436" s="42">
        <v>0.35249999999999998</v>
      </c>
      <c r="AO1436" s="41" t="s">
        <v>98</v>
      </c>
      <c r="AP1436" s="17" t="s">
        <v>98</v>
      </c>
      <c r="AQ1436">
        <v>0.49149999999999999</v>
      </c>
      <c r="AR1436" s="39">
        <f t="shared" si="238"/>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29</v>
      </c>
      <c r="CZ1436" s="33" t="s">
        <v>85</v>
      </c>
    </row>
    <row r="1437" spans="1:104" x14ac:dyDescent="0.25">
      <c r="A1437">
        <v>1436</v>
      </c>
      <c r="B1437">
        <v>89</v>
      </c>
      <c r="C1437" s="24" t="s">
        <v>4197</v>
      </c>
      <c r="D1437" s="12">
        <v>5.4824385220634708</v>
      </c>
      <c r="E1437" s="13">
        <v>0.48374457547618871</v>
      </c>
      <c r="F1437" s="7">
        <v>11.33333333333333</v>
      </c>
      <c r="G1437" s="7">
        <f t="shared" si="244"/>
        <v>4.9986939465872817</v>
      </c>
      <c r="H1437" s="15">
        <f t="shared" si="245"/>
        <v>5.9661830975396599</v>
      </c>
      <c r="I1437" s="11">
        <f>IFERROR(F1437/SQRT(F1437^2+U1437), "X")</f>
        <v>0.13965777451211497</v>
      </c>
      <c r="J1437" s="32">
        <f>IFERROR(SQRT((1-I1437^2)/U1437), "X")</f>
        <v>1.2322744809892502E-2</v>
      </c>
      <c r="K1437" s="32">
        <f t="shared" si="246"/>
        <v>81.150751348613184</v>
      </c>
      <c r="L1437" s="8">
        <v>0</v>
      </c>
      <c r="M1437" s="9">
        <v>1</v>
      </c>
      <c r="N1437" s="8">
        <v>0</v>
      </c>
      <c r="O1437" s="9">
        <v>0</v>
      </c>
      <c r="P1437" s="9">
        <v>0</v>
      </c>
      <c r="Q1437" s="9">
        <v>1</v>
      </c>
      <c r="R1437" s="9">
        <v>0</v>
      </c>
      <c r="S1437" s="8">
        <v>6476</v>
      </c>
      <c r="T1437" s="9">
        <v>18</v>
      </c>
      <c r="U1437" s="9">
        <f t="shared" si="247"/>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243"/>
        <v>0.64149999999999996</v>
      </c>
      <c r="AN1437" s="42">
        <v>0.35249999999999998</v>
      </c>
      <c r="AO1437" s="41" t="s">
        <v>98</v>
      </c>
      <c r="AP1437" s="17" t="s">
        <v>98</v>
      </c>
      <c r="AQ1437">
        <v>0.49149999999999999</v>
      </c>
      <c r="AR1437" s="39">
        <f t="shared" ref="AR1437:AR1456" si="2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29</v>
      </c>
      <c r="CZ1437" s="33" t="s">
        <v>85</v>
      </c>
    </row>
    <row r="1438" spans="1:104" x14ac:dyDescent="0.25">
      <c r="A1438">
        <v>1437</v>
      </c>
      <c r="B1438">
        <v>89</v>
      </c>
      <c r="C1438" s="24" t="s">
        <v>4197</v>
      </c>
      <c r="D1438" s="12">
        <v>5.2634437270888226</v>
      </c>
      <c r="E1438" s="13">
        <v>0.43862031059073531</v>
      </c>
      <c r="F1438" s="7">
        <v>12</v>
      </c>
      <c r="G1438" s="7">
        <f t="shared" si="244"/>
        <v>4.824823416498087</v>
      </c>
      <c r="H1438" s="15">
        <f t="shared" si="245"/>
        <v>5.7020640376795582</v>
      </c>
      <c r="I1438" s="11">
        <f>IFERROR(F1438/SQRT(F1438^2+U1438), "X")</f>
        <v>0.14769860031110146</v>
      </c>
      <c r="J1438" s="32">
        <f>IFERROR(SQRT((1-I1438^2)/U1438), "X")</f>
        <v>1.230821669259179E-2</v>
      </c>
      <c r="K1438" s="32">
        <f t="shared" si="246"/>
        <v>81.24653838779841</v>
      </c>
      <c r="L1438" s="8">
        <v>0</v>
      </c>
      <c r="M1438" s="9">
        <v>1</v>
      </c>
      <c r="N1438" s="8">
        <v>0</v>
      </c>
      <c r="O1438" s="9">
        <v>0</v>
      </c>
      <c r="P1438" s="9">
        <v>0</v>
      </c>
      <c r="Q1438" s="9">
        <v>1</v>
      </c>
      <c r="R1438" s="9">
        <v>0</v>
      </c>
      <c r="S1438" s="8">
        <v>6476</v>
      </c>
      <c r="T1438" s="9">
        <v>18</v>
      </c>
      <c r="U1438" s="9">
        <f t="shared" si="247"/>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243"/>
        <v>0.64149999999999996</v>
      </c>
      <c r="AN1438" s="42">
        <v>0.35249999999999998</v>
      </c>
      <c r="AO1438" s="41" t="s">
        <v>98</v>
      </c>
      <c r="AP1438" s="17" t="s">
        <v>98</v>
      </c>
      <c r="AQ1438">
        <v>0.49149999999999999</v>
      </c>
      <c r="AR1438" s="39">
        <f t="shared" si="2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29</v>
      </c>
      <c r="CZ1438" s="33" t="s">
        <v>85</v>
      </c>
    </row>
    <row r="1439" spans="1:104" x14ac:dyDescent="0.25">
      <c r="A1439">
        <v>1438</v>
      </c>
      <c r="B1439">
        <v>90</v>
      </c>
      <c r="C1439" s="24" t="s">
        <v>4207</v>
      </c>
      <c r="D1439" s="12">
        <v>7.6568622986941781</v>
      </c>
      <c r="E1439" s="13">
        <v>1.4446909997536179</v>
      </c>
      <c r="F1439" s="7">
        <v>5.3000000000000007</v>
      </c>
      <c r="G1439" s="7">
        <f t="shared" si="244"/>
        <v>6.21217129894056</v>
      </c>
      <c r="H1439" s="15">
        <f t="shared" si="245"/>
        <v>9.1015532984477954</v>
      </c>
      <c r="I1439" s="11">
        <f>IFERROR(F1439/SQRT(F1439^2+U1439), "X")</f>
        <v>0.13350125944584387</v>
      </c>
      <c r="J1439" s="32">
        <f>IFERROR(SQRT((1-I1439^2)/U1439), "X")</f>
        <v>2.5188916876574308E-2</v>
      </c>
      <c r="K1439" s="32">
        <f t="shared" si="246"/>
        <v>39.699999999999996</v>
      </c>
      <c r="L1439" s="8">
        <v>1</v>
      </c>
      <c r="M1439" s="9">
        <v>0</v>
      </c>
      <c r="N1439" s="8">
        <v>0</v>
      </c>
      <c r="O1439" s="9">
        <v>0</v>
      </c>
      <c r="P1439" s="9">
        <v>0</v>
      </c>
      <c r="Q1439" s="9">
        <v>1</v>
      </c>
      <c r="R1439" s="9">
        <v>0</v>
      </c>
      <c r="S1439" s="8">
        <v>1566</v>
      </c>
      <c r="T1439" s="9">
        <v>17</v>
      </c>
      <c r="U1439" s="9">
        <f t="shared" si="247"/>
        <v>1548</v>
      </c>
      <c r="V1439" s="9">
        <f>COUNTIF(B:B,B1439)</f>
        <v>18</v>
      </c>
      <c r="W1439" s="7">
        <v>13</v>
      </c>
      <c r="X1439" s="7">
        <f t="shared" ref="X1439:X1447" si="2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250">1-AM1439-AL1439-AK1439</f>
        <v>0.61099999999999999</v>
      </c>
      <c r="AO1439" s="41">
        <v>1</v>
      </c>
      <c r="AP1439" s="17">
        <v>0</v>
      </c>
      <c r="AQ1439">
        <v>1</v>
      </c>
      <c r="AR1439" s="39">
        <f t="shared" si="2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21</v>
      </c>
      <c r="CZ1439" s="33" t="s">
        <v>85</v>
      </c>
    </row>
    <row r="1440" spans="1:104" x14ac:dyDescent="0.25">
      <c r="A1440">
        <v>1439</v>
      </c>
      <c r="B1440">
        <v>90</v>
      </c>
      <c r="C1440" s="24" t="s">
        <v>4207</v>
      </c>
      <c r="D1440" s="12">
        <v>7.9704382534185436</v>
      </c>
      <c r="E1440" s="13">
        <v>0.73265866953429526</v>
      </c>
      <c r="F1440" s="7">
        <v>10.878787878787881</v>
      </c>
      <c r="G1440" s="7">
        <f t="shared" si="244"/>
        <v>7.2377795838842482</v>
      </c>
      <c r="H1440" s="15">
        <f t="shared" si="245"/>
        <v>8.7030969229528381</v>
      </c>
      <c r="I1440" s="11">
        <f>IFERROR(F1440/SQRT(F1440^2+U1440), "X")</f>
        <v>0.26650026981793479</v>
      </c>
      <c r="J1440" s="32">
        <f>IFERROR(SQRT((1-I1440^2)/U1440), "X")</f>
        <v>2.4497239286885367E-2</v>
      </c>
      <c r="K1440" s="32">
        <f t="shared" si="246"/>
        <v>40.820926321087597</v>
      </c>
      <c r="L1440" s="8">
        <v>1</v>
      </c>
      <c r="M1440" s="9">
        <v>0</v>
      </c>
      <c r="N1440" s="8">
        <v>0</v>
      </c>
      <c r="O1440" s="9">
        <v>0</v>
      </c>
      <c r="P1440" s="9">
        <v>0</v>
      </c>
      <c r="Q1440" s="9">
        <v>1</v>
      </c>
      <c r="R1440" s="9">
        <v>0</v>
      </c>
      <c r="S1440" s="8">
        <v>1566</v>
      </c>
      <c r="T1440" s="9">
        <v>17</v>
      </c>
      <c r="U1440" s="9">
        <f t="shared" si="247"/>
        <v>1548</v>
      </c>
      <c r="V1440" s="9">
        <f>COUNTIF(B:B,B1440)</f>
        <v>18</v>
      </c>
      <c r="W1440" s="7">
        <v>15</v>
      </c>
      <c r="X1440" s="7">
        <f t="shared" si="2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250"/>
        <v>0.61099999999999999</v>
      </c>
      <c r="AO1440" s="41">
        <v>1</v>
      </c>
      <c r="AP1440" s="17">
        <v>0</v>
      </c>
      <c r="AQ1440">
        <v>1</v>
      </c>
      <c r="AR1440" s="39">
        <f t="shared" si="2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21</v>
      </c>
      <c r="CZ1440" s="33" t="s">
        <v>85</v>
      </c>
    </row>
    <row r="1441" spans="1:104" x14ac:dyDescent="0.25">
      <c r="A1441">
        <v>1440</v>
      </c>
      <c r="B1441">
        <v>90</v>
      </c>
      <c r="C1441" s="24" t="s">
        <v>4207</v>
      </c>
      <c r="D1441" s="12">
        <v>7.2512696422972533</v>
      </c>
      <c r="E1441" s="13">
        <v>0.77791398461426475</v>
      </c>
      <c r="F1441" s="7">
        <v>9.3214285714285712</v>
      </c>
      <c r="G1441" s="7">
        <f t="shared" si="244"/>
        <v>6.4733556576829887</v>
      </c>
      <c r="H1441" s="15">
        <f t="shared" si="245"/>
        <v>8.029183626911518</v>
      </c>
      <c r="I1441" s="11">
        <f>IFERROR(F1441/SQRT(F1441^2+U1441), "X")</f>
        <v>0.23053577839832154</v>
      </c>
      <c r="J1441" s="32">
        <f>IFERROR(SQRT((1-I1441^2)/U1441), "X")</f>
        <v>2.4731807644264379E-2</v>
      </c>
      <c r="K1441" s="32">
        <f t="shared" si="246"/>
        <v>40.433761024819901</v>
      </c>
      <c r="L1441" s="8">
        <v>1</v>
      </c>
      <c r="M1441" s="9">
        <v>0</v>
      </c>
      <c r="N1441" s="8">
        <v>0</v>
      </c>
      <c r="O1441" s="9">
        <v>0</v>
      </c>
      <c r="P1441" s="9">
        <v>0</v>
      </c>
      <c r="Q1441" s="9">
        <v>1</v>
      </c>
      <c r="R1441" s="9">
        <v>0</v>
      </c>
      <c r="S1441" s="8">
        <v>1566</v>
      </c>
      <c r="T1441" s="9">
        <v>17</v>
      </c>
      <c r="U1441" s="9">
        <f t="shared" si="247"/>
        <v>1548</v>
      </c>
      <c r="V1441" s="9">
        <f>COUNTIF(B:B,B1441)</f>
        <v>18</v>
      </c>
      <c r="W1441" s="7">
        <v>17</v>
      </c>
      <c r="X1441" s="7">
        <f t="shared" si="2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250"/>
        <v>0.61099999999999999</v>
      </c>
      <c r="AO1441" s="41">
        <v>1</v>
      </c>
      <c r="AP1441" s="17">
        <v>0</v>
      </c>
      <c r="AQ1441">
        <v>1</v>
      </c>
      <c r="AR1441" s="39">
        <f t="shared" si="2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21</v>
      </c>
      <c r="CZ1441" s="33" t="s">
        <v>85</v>
      </c>
    </row>
    <row r="1442" spans="1:104" x14ac:dyDescent="0.25">
      <c r="A1442">
        <v>1441</v>
      </c>
      <c r="B1442">
        <v>90</v>
      </c>
      <c r="C1442" s="24" t="s">
        <v>4207</v>
      </c>
      <c r="D1442" s="12">
        <v>10.905365064094161</v>
      </c>
      <c r="E1442" s="13">
        <v>1.8965852285381151</v>
      </c>
      <c r="F1442" s="7">
        <v>5.75</v>
      </c>
      <c r="G1442" s="7">
        <f t="shared" si="244"/>
        <v>9.0087798355560462</v>
      </c>
      <c r="H1442" s="15">
        <f t="shared" si="245"/>
        <v>12.801950292632275</v>
      </c>
      <c r="I1442" s="11">
        <f>IFERROR(F1442/SQRT(F1442^2+U1442), "X")</f>
        <v>0.14488350667597027</v>
      </c>
      <c r="J1442" s="32">
        <f>IFERROR(SQRT((1-I1442^2)/U1442), "X")</f>
        <v>2.5197131595820918E-2</v>
      </c>
      <c r="K1442" s="32">
        <f t="shared" si="246"/>
        <v>39.687057084142687</v>
      </c>
      <c r="L1442" s="8">
        <v>1</v>
      </c>
      <c r="M1442" s="9">
        <v>0</v>
      </c>
      <c r="N1442" s="8">
        <v>0</v>
      </c>
      <c r="O1442" s="9">
        <v>0</v>
      </c>
      <c r="P1442" s="9">
        <v>0</v>
      </c>
      <c r="Q1442" s="9">
        <v>1</v>
      </c>
      <c r="R1442" s="9">
        <v>0</v>
      </c>
      <c r="S1442" s="8">
        <v>1566</v>
      </c>
      <c r="T1442" s="9">
        <v>23</v>
      </c>
      <c r="U1442" s="9">
        <f t="shared" si="247"/>
        <v>1542</v>
      </c>
      <c r="V1442" s="9">
        <f>COUNTIF(B:B,B1442)</f>
        <v>18</v>
      </c>
      <c r="W1442" s="7">
        <v>13</v>
      </c>
      <c r="X1442" s="7">
        <f t="shared" si="2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250"/>
        <v>0.61099999999999999</v>
      </c>
      <c r="AO1442" s="41">
        <v>1</v>
      </c>
      <c r="AP1442" s="17">
        <v>0</v>
      </c>
      <c r="AQ1442">
        <v>1</v>
      </c>
      <c r="AR1442" s="39">
        <f t="shared" si="2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21</v>
      </c>
      <c r="CZ1442" s="33" t="s">
        <v>85</v>
      </c>
    </row>
    <row r="1443" spans="1:104" x14ac:dyDescent="0.25">
      <c r="A1443">
        <v>1442</v>
      </c>
      <c r="B1443">
        <v>90</v>
      </c>
      <c r="C1443" s="24" t="s">
        <v>4207</v>
      </c>
      <c r="D1443" s="12">
        <v>9.046656055817671</v>
      </c>
      <c r="E1443" s="13">
        <v>0.78666574398414535</v>
      </c>
      <c r="F1443" s="7">
        <v>11.5</v>
      </c>
      <c r="G1443" s="7">
        <f t="shared" si="244"/>
        <v>8.2599903118335263</v>
      </c>
      <c r="H1443" s="15">
        <f t="shared" si="245"/>
        <v>9.8333217998018156</v>
      </c>
      <c r="I1443" s="11">
        <f>IFERROR(F1443/SQRT(F1443^2+U1443), "X")</f>
        <v>0.28105265129997881</v>
      </c>
      <c r="J1443" s="32">
        <f>IFERROR(SQRT((1-I1443^2)/U1443), "X")</f>
        <v>2.4439360982606857E-2</v>
      </c>
      <c r="K1443" s="32">
        <f t="shared" si="246"/>
        <v>40.917600125129525</v>
      </c>
      <c r="L1443" s="8">
        <v>1</v>
      </c>
      <c r="M1443" s="9">
        <v>0</v>
      </c>
      <c r="N1443" s="8">
        <v>0</v>
      </c>
      <c r="O1443" s="9">
        <v>0</v>
      </c>
      <c r="P1443" s="9">
        <v>0</v>
      </c>
      <c r="Q1443" s="9">
        <v>1</v>
      </c>
      <c r="R1443" s="9">
        <v>0</v>
      </c>
      <c r="S1443" s="8">
        <v>1566</v>
      </c>
      <c r="T1443" s="9">
        <v>23</v>
      </c>
      <c r="U1443" s="9">
        <f t="shared" si="247"/>
        <v>1542</v>
      </c>
      <c r="V1443" s="9">
        <f>COUNTIF(B:B,B1443)</f>
        <v>18</v>
      </c>
      <c r="W1443" s="7">
        <v>15</v>
      </c>
      <c r="X1443" s="7">
        <f t="shared" si="2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250"/>
        <v>0.61099999999999999</v>
      </c>
      <c r="AO1443" s="41">
        <v>1</v>
      </c>
      <c r="AP1443" s="17">
        <v>0</v>
      </c>
      <c r="AQ1443">
        <v>1</v>
      </c>
      <c r="AR1443" s="39">
        <f t="shared" si="2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21</v>
      </c>
      <c r="CZ1443" s="33" t="s">
        <v>85</v>
      </c>
    </row>
    <row r="1444" spans="1:104" x14ac:dyDescent="0.25">
      <c r="A1444">
        <v>1443</v>
      </c>
      <c r="B1444">
        <v>90</v>
      </c>
      <c r="C1444" s="24" t="s">
        <v>4207</v>
      </c>
      <c r="D1444" s="12">
        <v>7.9218830688083894</v>
      </c>
      <c r="E1444" s="13">
        <v>0.79218830688083897</v>
      </c>
      <c r="F1444" s="7">
        <v>9.9999999999999982</v>
      </c>
      <c r="G1444" s="7">
        <f t="shared" si="244"/>
        <v>7.1296947619275501</v>
      </c>
      <c r="H1444" s="15">
        <f t="shared" si="245"/>
        <v>8.7140713756892278</v>
      </c>
      <c r="I1444" s="11">
        <f>IFERROR(F1444/SQRT(F1444^2+U1444), "X")</f>
        <v>0.24678196820164194</v>
      </c>
      <c r="J1444" s="32">
        <f>IFERROR(SQRT((1-I1444^2)/U1444), "X")</f>
        <v>2.4678196820164203E-2</v>
      </c>
      <c r="K1444" s="32">
        <f t="shared" si="246"/>
        <v>40.521599178709614</v>
      </c>
      <c r="L1444" s="8">
        <v>1</v>
      </c>
      <c r="M1444" s="9">
        <v>0</v>
      </c>
      <c r="N1444" s="8">
        <v>0</v>
      </c>
      <c r="O1444" s="9">
        <v>0</v>
      </c>
      <c r="P1444" s="9">
        <v>0</v>
      </c>
      <c r="Q1444" s="9">
        <v>1</v>
      </c>
      <c r="R1444" s="9">
        <v>0</v>
      </c>
      <c r="S1444" s="8">
        <v>1566</v>
      </c>
      <c r="T1444" s="9">
        <v>23</v>
      </c>
      <c r="U1444" s="9">
        <f t="shared" si="247"/>
        <v>1542</v>
      </c>
      <c r="V1444" s="9">
        <f>COUNTIF(B:B,B1444)</f>
        <v>18</v>
      </c>
      <c r="W1444" s="7">
        <v>17</v>
      </c>
      <c r="X1444" s="7">
        <f t="shared" si="2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250"/>
        <v>0.61099999999999999</v>
      </c>
      <c r="AO1444" s="41">
        <v>1</v>
      </c>
      <c r="AP1444" s="17">
        <v>0</v>
      </c>
      <c r="AQ1444">
        <v>1</v>
      </c>
      <c r="AR1444" s="39">
        <f t="shared" si="2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21</v>
      </c>
      <c r="CZ1444" s="33" t="s">
        <v>85</v>
      </c>
    </row>
    <row r="1445" spans="1:104" x14ac:dyDescent="0.25">
      <c r="A1445">
        <v>1444</v>
      </c>
      <c r="B1445">
        <v>90</v>
      </c>
      <c r="C1445" s="24" t="s">
        <v>4207</v>
      </c>
      <c r="D1445" s="12">
        <v>7.2846680565308084</v>
      </c>
      <c r="E1445" s="13">
        <v>2.7980844190648129</v>
      </c>
      <c r="F1445" s="7">
        <v>2.603448275862069</v>
      </c>
      <c r="G1445" s="7">
        <f t="shared" si="244"/>
        <v>4.486583637465996</v>
      </c>
      <c r="H1445" s="15">
        <f t="shared" si="245"/>
        <v>10.082752475595621</v>
      </c>
      <c r="I1445" s="11">
        <f>IFERROR(F1445/SQRT(F1445^2+U1445), "X")</f>
        <v>6.6325254849382717E-2</v>
      </c>
      <c r="J1445" s="32">
        <f>IFERROR(SQRT((1-I1445^2)/U1445), "X")</f>
        <v>2.5475925703736413E-2</v>
      </c>
      <c r="K1445" s="32">
        <f t="shared" si="246"/>
        <v>39.252744399915386</v>
      </c>
      <c r="L1445" s="8">
        <v>1</v>
      </c>
      <c r="M1445" s="9">
        <v>0</v>
      </c>
      <c r="N1445" s="8">
        <v>0</v>
      </c>
      <c r="O1445" s="9">
        <v>0</v>
      </c>
      <c r="P1445" s="9">
        <v>0</v>
      </c>
      <c r="Q1445" s="9">
        <v>1</v>
      </c>
      <c r="R1445" s="9">
        <v>0</v>
      </c>
      <c r="S1445" s="8">
        <v>1566</v>
      </c>
      <c r="T1445" s="9">
        <v>31</v>
      </c>
      <c r="U1445" s="9">
        <f t="shared" si="247"/>
        <v>1534</v>
      </c>
      <c r="V1445" s="9">
        <f>COUNTIF(B:B,B1445)</f>
        <v>18</v>
      </c>
      <c r="W1445" s="7">
        <v>13</v>
      </c>
      <c r="X1445" s="7">
        <f t="shared" si="2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250"/>
        <v>0.61099999999999999</v>
      </c>
      <c r="AO1445" s="41">
        <v>1</v>
      </c>
      <c r="AP1445" s="17">
        <v>0</v>
      </c>
      <c r="AQ1445">
        <v>1</v>
      </c>
      <c r="AR1445" s="39">
        <f t="shared" si="2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21</v>
      </c>
      <c r="CZ1445" s="33" t="s">
        <v>85</v>
      </c>
    </row>
    <row r="1446" spans="1:104" x14ac:dyDescent="0.25">
      <c r="A1446">
        <v>1445</v>
      </c>
      <c r="B1446">
        <v>90</v>
      </c>
      <c r="C1446" s="24" t="s">
        <v>4207</v>
      </c>
      <c r="D1446" s="12">
        <v>7.2279155884504176</v>
      </c>
      <c r="E1446" s="13">
        <v>1.3019226836339259</v>
      </c>
      <c r="F1446" s="7">
        <v>5.5517241379310347</v>
      </c>
      <c r="G1446" s="7">
        <f t="shared" si="244"/>
        <v>5.9259929048164919</v>
      </c>
      <c r="H1446" s="15">
        <f t="shared" si="245"/>
        <v>8.5298382720843442</v>
      </c>
      <c r="I1446" s="11">
        <f>IFERROR(F1446/SQRT(F1446^2+U1446), "X")</f>
        <v>0.14034451897206907</v>
      </c>
      <c r="J1446" s="32">
        <f>IFERROR(SQRT((1-I1446^2)/U1446), "X")</f>
        <v>2.5279447516708096E-2</v>
      </c>
      <c r="K1446" s="32">
        <f t="shared" si="246"/>
        <v>39.55782654423377</v>
      </c>
      <c r="L1446" s="8">
        <v>1</v>
      </c>
      <c r="M1446" s="9">
        <v>0</v>
      </c>
      <c r="N1446" s="8">
        <v>0</v>
      </c>
      <c r="O1446" s="9">
        <v>0</v>
      </c>
      <c r="P1446" s="9">
        <v>0</v>
      </c>
      <c r="Q1446" s="9">
        <v>1</v>
      </c>
      <c r="R1446" s="9">
        <v>0</v>
      </c>
      <c r="S1446" s="8">
        <v>1566</v>
      </c>
      <c r="T1446" s="9">
        <v>31</v>
      </c>
      <c r="U1446" s="9">
        <f t="shared" si="247"/>
        <v>1534</v>
      </c>
      <c r="V1446" s="9">
        <f>COUNTIF(B:B,B1446)</f>
        <v>18</v>
      </c>
      <c r="W1446" s="7">
        <v>15</v>
      </c>
      <c r="X1446" s="7">
        <f t="shared" si="2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250"/>
        <v>0.61099999999999999</v>
      </c>
      <c r="AO1446" s="41">
        <v>1</v>
      </c>
      <c r="AP1446" s="17">
        <v>0</v>
      </c>
      <c r="AQ1446">
        <v>1</v>
      </c>
      <c r="AR1446" s="39">
        <f t="shared" si="2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21</v>
      </c>
      <c r="CZ1446" s="33" t="s">
        <v>85</v>
      </c>
    </row>
    <row r="1447" spans="1:104" x14ac:dyDescent="0.25">
      <c r="A1447">
        <v>1446</v>
      </c>
      <c r="B1447">
        <v>90</v>
      </c>
      <c r="C1447" s="24" t="s">
        <v>4207</v>
      </c>
      <c r="D1447" s="12">
        <v>7.9218830688083894</v>
      </c>
      <c r="E1447" s="13">
        <v>0.77852988779668653</v>
      </c>
      <c r="F1447" s="7">
        <v>10.17543859649123</v>
      </c>
      <c r="G1447" s="7">
        <f t="shared" si="244"/>
        <v>7.1433531810117028</v>
      </c>
      <c r="H1447" s="15">
        <f t="shared" si="245"/>
        <v>8.7004129566050761</v>
      </c>
      <c r="I1447" s="11">
        <f>IFERROR(F1447/SQRT(F1447^2+U1447), "X")</f>
        <v>0.25145324169736732</v>
      </c>
      <c r="J1447" s="32">
        <f>IFERROR(SQRT((1-I1447^2)/U1447), "X")</f>
        <v>2.4711784097844719E-2</v>
      </c>
      <c r="K1447" s="32">
        <f t="shared" si="246"/>
        <v>40.466523826874024</v>
      </c>
      <c r="L1447" s="8">
        <v>1</v>
      </c>
      <c r="M1447" s="9">
        <v>0</v>
      </c>
      <c r="N1447" s="8">
        <v>0</v>
      </c>
      <c r="O1447" s="9">
        <v>0</v>
      </c>
      <c r="P1447" s="9">
        <v>0</v>
      </c>
      <c r="Q1447" s="9">
        <v>1</v>
      </c>
      <c r="R1447" s="9">
        <v>0</v>
      </c>
      <c r="S1447" s="8">
        <v>1566</v>
      </c>
      <c r="T1447" s="9">
        <v>31</v>
      </c>
      <c r="U1447" s="9">
        <f t="shared" si="247"/>
        <v>1534</v>
      </c>
      <c r="V1447" s="9">
        <f>COUNTIF(B:B,B1447)</f>
        <v>18</v>
      </c>
      <c r="W1447" s="7">
        <v>17</v>
      </c>
      <c r="X1447" s="7">
        <f t="shared" si="2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250"/>
        <v>0.61099999999999999</v>
      </c>
      <c r="AO1447" s="41">
        <v>1</v>
      </c>
      <c r="AP1447" s="17">
        <v>0</v>
      </c>
      <c r="AQ1447">
        <v>1</v>
      </c>
      <c r="AR1447" s="39">
        <f t="shared" si="2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21</v>
      </c>
      <c r="CZ1447" s="33" t="s">
        <v>85</v>
      </c>
    </row>
    <row r="1448" spans="1:104" x14ac:dyDescent="0.25">
      <c r="A1448">
        <v>1447</v>
      </c>
      <c r="B1448">
        <v>90</v>
      </c>
      <c r="C1448" s="24" t="s">
        <v>4207</v>
      </c>
      <c r="D1448" s="12">
        <v>4.833200847823016</v>
      </c>
      <c r="E1448" s="13">
        <v>1.464606317522126</v>
      </c>
      <c r="F1448" s="7">
        <v>3.3</v>
      </c>
      <c r="G1448" s="7">
        <f t="shared" si="244"/>
        <v>3.3685945303008902</v>
      </c>
      <c r="H1448" s="15">
        <f t="shared" si="245"/>
        <v>6.2978071653451417</v>
      </c>
      <c r="I1448" s="11">
        <f>IFERROR(F1448/SQRT(F1448^2+U1448), "X")</f>
        <v>9.278709123312523E-2</v>
      </c>
      <c r="J1448" s="32">
        <f>IFERROR(SQRT((1-I1448^2)/U1448), "X")</f>
        <v>2.8117300373674312E-2</v>
      </c>
      <c r="K1448" s="32">
        <f t="shared" si="246"/>
        <v>35.565292069656898</v>
      </c>
      <c r="L1448" s="8">
        <v>1</v>
      </c>
      <c r="M1448" s="9">
        <v>0</v>
      </c>
      <c r="N1448" s="8">
        <v>0</v>
      </c>
      <c r="O1448" s="9">
        <v>0</v>
      </c>
      <c r="P1448" s="9">
        <v>0</v>
      </c>
      <c r="Q1448" s="9">
        <v>1</v>
      </c>
      <c r="R1448" s="9">
        <v>0</v>
      </c>
      <c r="S1448" s="8">
        <v>1272</v>
      </c>
      <c r="T1448" s="9">
        <v>17</v>
      </c>
      <c r="U1448" s="9">
        <f t="shared" si="247"/>
        <v>1254</v>
      </c>
      <c r="V1448" s="9">
        <f>COUNTIF(B:B,B1448)</f>
        <v>18</v>
      </c>
      <c r="W1448" s="7">
        <v>13</v>
      </c>
      <c r="X1448" s="7">
        <f t="shared" ref="X1448:X1456" si="2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250"/>
        <v>0.70400000000000007</v>
      </c>
      <c r="AO1448" s="41">
        <v>1</v>
      </c>
      <c r="AP1448" s="17">
        <v>0</v>
      </c>
      <c r="AQ1448">
        <v>0</v>
      </c>
      <c r="AR1448" s="39">
        <f t="shared" si="2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21</v>
      </c>
      <c r="CZ1448" s="33" t="s">
        <v>85</v>
      </c>
    </row>
    <row r="1449" spans="1:104" x14ac:dyDescent="0.25">
      <c r="A1449">
        <v>1448</v>
      </c>
      <c r="B1449">
        <v>90</v>
      </c>
      <c r="C1449" s="24" t="s">
        <v>4207</v>
      </c>
      <c r="D1449" s="12">
        <v>9.046656055817671</v>
      </c>
      <c r="E1449" s="13">
        <v>0.76481391776236352</v>
      </c>
      <c r="F1449" s="7">
        <v>11.828571428571429</v>
      </c>
      <c r="G1449" s="7">
        <f t="shared" si="244"/>
        <v>8.2818421380553069</v>
      </c>
      <c r="H1449" s="15">
        <f t="shared" si="245"/>
        <v>9.811469973580035</v>
      </c>
      <c r="I1449" s="11">
        <f>IFERROR(F1449/SQRT(F1449^2+U1449), "X")</f>
        <v>0.31682112741525387</v>
      </c>
      <c r="J1449" s="32">
        <f>IFERROR(SQRT((1-I1449^2)/U1449), "X")</f>
        <v>2.6784394829791988E-2</v>
      </c>
      <c r="K1449" s="32">
        <f t="shared" si="246"/>
        <v>37.335172452271017</v>
      </c>
      <c r="L1449" s="8">
        <v>1</v>
      </c>
      <c r="M1449" s="9">
        <v>0</v>
      </c>
      <c r="N1449" s="8">
        <v>0</v>
      </c>
      <c r="O1449" s="9">
        <v>0</v>
      </c>
      <c r="P1449" s="9">
        <v>0</v>
      </c>
      <c r="Q1449" s="9">
        <v>1</v>
      </c>
      <c r="R1449" s="9">
        <v>0</v>
      </c>
      <c r="S1449" s="8">
        <v>1272</v>
      </c>
      <c r="T1449" s="9">
        <v>17</v>
      </c>
      <c r="U1449" s="9">
        <f t="shared" si="247"/>
        <v>1254</v>
      </c>
      <c r="V1449" s="9">
        <f>COUNTIF(B:B,B1449)</f>
        <v>18</v>
      </c>
      <c r="W1449" s="7">
        <v>15</v>
      </c>
      <c r="X1449" s="7">
        <f t="shared" si="2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250"/>
        <v>0.70400000000000007</v>
      </c>
      <c r="AO1449" s="41">
        <v>1</v>
      </c>
      <c r="AP1449" s="17">
        <v>0</v>
      </c>
      <c r="AQ1449">
        <v>0</v>
      </c>
      <c r="AR1449" s="39">
        <f t="shared" si="2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21</v>
      </c>
      <c r="CZ1449" s="33" t="s">
        <v>85</v>
      </c>
    </row>
    <row r="1450" spans="1:104" x14ac:dyDescent="0.25">
      <c r="A1450">
        <v>1449</v>
      </c>
      <c r="B1450">
        <v>90</v>
      </c>
      <c r="C1450" s="24" t="s">
        <v>4207</v>
      </c>
      <c r="D1450" s="12">
        <v>8.2383111716979087</v>
      </c>
      <c r="E1450" s="13">
        <v>0.8400909418507736</v>
      </c>
      <c r="F1450" s="7">
        <v>9.806451612903226</v>
      </c>
      <c r="G1450" s="7">
        <f t="shared" si="244"/>
        <v>7.3982202298471353</v>
      </c>
      <c r="H1450" s="15">
        <f t="shared" si="245"/>
        <v>9.0784021135486821</v>
      </c>
      <c r="I1450" s="11">
        <f>IFERROR(F1450/SQRT(F1450^2+U1450), "X")</f>
        <v>0.26688135059160811</v>
      </c>
      <c r="J1450" s="32">
        <f>IFERROR(SQRT((1-I1450^2)/U1450), "X")</f>
        <v>2.72148745669074E-2</v>
      </c>
      <c r="K1450" s="32">
        <f t="shared" si="246"/>
        <v>36.744611757864753</v>
      </c>
      <c r="L1450" s="8">
        <v>1</v>
      </c>
      <c r="M1450" s="9">
        <v>0</v>
      </c>
      <c r="N1450" s="8">
        <v>0</v>
      </c>
      <c r="O1450" s="9">
        <v>0</v>
      </c>
      <c r="P1450" s="9">
        <v>0</v>
      </c>
      <c r="Q1450" s="9">
        <v>1</v>
      </c>
      <c r="R1450" s="9">
        <v>0</v>
      </c>
      <c r="S1450" s="8">
        <v>1272</v>
      </c>
      <c r="T1450" s="9">
        <v>17</v>
      </c>
      <c r="U1450" s="9">
        <f t="shared" si="247"/>
        <v>1254</v>
      </c>
      <c r="V1450" s="9">
        <f>COUNTIF(B:B,B1450)</f>
        <v>18</v>
      </c>
      <c r="W1450" s="7">
        <v>17</v>
      </c>
      <c r="X1450" s="7">
        <f t="shared" si="2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250"/>
        <v>0.70400000000000007</v>
      </c>
      <c r="AO1450" s="41">
        <v>1</v>
      </c>
      <c r="AP1450" s="17">
        <v>0</v>
      </c>
      <c r="AQ1450">
        <v>0</v>
      </c>
      <c r="AR1450" s="39">
        <f t="shared" si="2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21</v>
      </c>
      <c r="CZ1450" s="33" t="s">
        <v>85</v>
      </c>
    </row>
    <row r="1451" spans="1:104" x14ac:dyDescent="0.25">
      <c r="A1451">
        <v>1450</v>
      </c>
      <c r="B1451">
        <v>90</v>
      </c>
      <c r="C1451" s="24" t="s">
        <v>4207</v>
      </c>
      <c r="D1451" s="12">
        <v>7.4709263010233951</v>
      </c>
      <c r="E1451" s="13">
        <v>2.024380029954727</v>
      </c>
      <c r="F1451" s="7">
        <v>3.6904761904761898</v>
      </c>
      <c r="G1451" s="7">
        <f t="shared" si="244"/>
        <v>5.4465462710686676</v>
      </c>
      <c r="H1451" s="15">
        <f t="shared" si="245"/>
        <v>9.4953063309781225</v>
      </c>
      <c r="I1451" s="11">
        <f>IFERROR(F1451/SQRT(F1451^2+U1451), "X")</f>
        <v>0.1039006325537985</v>
      </c>
      <c r="J1451" s="32">
        <f>IFERROR(SQRT((1-I1451^2)/U1451), "X")</f>
        <v>2.8153719788771216E-2</v>
      </c>
      <c r="K1451" s="32">
        <f t="shared" si="246"/>
        <v>35.519285107001686</v>
      </c>
      <c r="L1451" s="8">
        <v>1</v>
      </c>
      <c r="M1451" s="9">
        <v>0</v>
      </c>
      <c r="N1451" s="8">
        <v>0</v>
      </c>
      <c r="O1451" s="9">
        <v>0</v>
      </c>
      <c r="P1451" s="9">
        <v>0</v>
      </c>
      <c r="Q1451" s="9">
        <v>1</v>
      </c>
      <c r="R1451" s="9">
        <v>0</v>
      </c>
      <c r="S1451" s="8">
        <v>1272</v>
      </c>
      <c r="T1451" s="9">
        <v>23</v>
      </c>
      <c r="U1451" s="9">
        <f t="shared" si="247"/>
        <v>1248</v>
      </c>
      <c r="V1451" s="9">
        <f>COUNTIF(B:B,B1451)</f>
        <v>18</v>
      </c>
      <c r="W1451" s="7">
        <v>13</v>
      </c>
      <c r="X1451" s="7">
        <f t="shared" si="2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250"/>
        <v>0.70400000000000007</v>
      </c>
      <c r="AO1451" s="41">
        <v>1</v>
      </c>
      <c r="AP1451" s="17">
        <v>0</v>
      </c>
      <c r="AQ1451">
        <v>0</v>
      </c>
      <c r="AR1451" s="39">
        <f t="shared" si="2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21</v>
      </c>
      <c r="CZ1451" s="33" t="s">
        <v>85</v>
      </c>
    </row>
    <row r="1452" spans="1:104" x14ac:dyDescent="0.25">
      <c r="A1452">
        <v>1451</v>
      </c>
      <c r="B1452">
        <v>90</v>
      </c>
      <c r="C1452" s="24" t="s">
        <v>4207</v>
      </c>
      <c r="D1452" s="12">
        <v>10.241502538451799</v>
      </c>
      <c r="E1452" s="13">
        <v>0.83735555345832313</v>
      </c>
      <c r="F1452" s="7">
        <v>12.23076923076923</v>
      </c>
      <c r="G1452" s="7">
        <f t="shared" si="244"/>
        <v>9.404146984993476</v>
      </c>
      <c r="H1452" s="15">
        <f t="shared" si="245"/>
        <v>11.078858091910122</v>
      </c>
      <c r="I1452" s="11">
        <f>IFERROR(F1452/SQRT(F1452^2+U1452), "X")</f>
        <v>0.3271625715313366</v>
      </c>
      <c r="J1452" s="32">
        <f>IFERROR(SQRT((1-I1452^2)/U1452), "X")</f>
        <v>2.6749141068599849E-2</v>
      </c>
      <c r="K1452" s="32">
        <f t="shared" si="246"/>
        <v>37.384377966957416</v>
      </c>
      <c r="L1452" s="8">
        <v>1</v>
      </c>
      <c r="M1452" s="9">
        <v>0</v>
      </c>
      <c r="N1452" s="8">
        <v>0</v>
      </c>
      <c r="O1452" s="9">
        <v>0</v>
      </c>
      <c r="P1452" s="9">
        <v>0</v>
      </c>
      <c r="Q1452" s="9">
        <v>1</v>
      </c>
      <c r="R1452" s="9">
        <v>0</v>
      </c>
      <c r="S1452" s="8">
        <v>1272</v>
      </c>
      <c r="T1452" s="9">
        <v>23</v>
      </c>
      <c r="U1452" s="9">
        <f t="shared" si="247"/>
        <v>1248</v>
      </c>
      <c r="V1452" s="9">
        <f>COUNTIF(B:B,B1452)</f>
        <v>18</v>
      </c>
      <c r="W1452" s="7">
        <v>15</v>
      </c>
      <c r="X1452" s="7">
        <f t="shared" si="2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250"/>
        <v>0.70400000000000007</v>
      </c>
      <c r="AO1452" s="41">
        <v>1</v>
      </c>
      <c r="AP1452" s="17">
        <v>0</v>
      </c>
      <c r="AQ1452">
        <v>0</v>
      </c>
      <c r="AR1452" s="39">
        <f t="shared" si="2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21</v>
      </c>
      <c r="CZ1452" s="33" t="s">
        <v>85</v>
      </c>
    </row>
    <row r="1453" spans="1:104" x14ac:dyDescent="0.25">
      <c r="A1453">
        <v>1452</v>
      </c>
      <c r="B1453">
        <v>90</v>
      </c>
      <c r="C1453" s="24" t="s">
        <v>4207</v>
      </c>
      <c r="D1453" s="12">
        <v>8.9338220753653275</v>
      </c>
      <c r="E1453" s="13">
        <v>0.85210821583216234</v>
      </c>
      <c r="F1453" s="7">
        <v>10.484375</v>
      </c>
      <c r="G1453" s="7">
        <f t="shared" si="244"/>
        <v>8.0817138595331652</v>
      </c>
      <c r="H1453" s="15">
        <f t="shared" si="245"/>
        <v>9.7859302911974897</v>
      </c>
      <c r="I1453" s="11">
        <f>IFERROR(F1453/SQRT(F1453^2+U1453), "X")</f>
        <v>0.28451496527239201</v>
      </c>
      <c r="J1453" s="32">
        <f>IFERROR(SQRT((1-I1453^2)/U1453), "X")</f>
        <v>2.7137045868007581E-2</v>
      </c>
      <c r="K1453" s="32">
        <f t="shared" si="246"/>
        <v>36.849994832301199</v>
      </c>
      <c r="L1453" s="8">
        <v>1</v>
      </c>
      <c r="M1453" s="9">
        <v>0</v>
      </c>
      <c r="N1453" s="8">
        <v>0</v>
      </c>
      <c r="O1453" s="9">
        <v>0</v>
      </c>
      <c r="P1453" s="9">
        <v>0</v>
      </c>
      <c r="Q1453" s="9">
        <v>1</v>
      </c>
      <c r="R1453" s="9">
        <v>0</v>
      </c>
      <c r="S1453" s="8">
        <v>1272</v>
      </c>
      <c r="T1453" s="9">
        <v>23</v>
      </c>
      <c r="U1453" s="9">
        <f t="shared" si="247"/>
        <v>1248</v>
      </c>
      <c r="V1453" s="9">
        <f>COUNTIF(B:B,B1453)</f>
        <v>18</v>
      </c>
      <c r="W1453" s="7">
        <v>17</v>
      </c>
      <c r="X1453" s="7">
        <f t="shared" si="2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250"/>
        <v>0.70400000000000007</v>
      </c>
      <c r="AO1453" s="41">
        <v>1</v>
      </c>
      <c r="AP1453" s="17">
        <v>0</v>
      </c>
      <c r="AQ1453">
        <v>0</v>
      </c>
      <c r="AR1453" s="39">
        <f t="shared" si="2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21</v>
      </c>
      <c r="CZ1453" s="33" t="s">
        <v>85</v>
      </c>
    </row>
    <row r="1454" spans="1:104" x14ac:dyDescent="0.25">
      <c r="A1454">
        <v>1453</v>
      </c>
      <c r="B1454">
        <v>90</v>
      </c>
      <c r="C1454" s="24" t="s">
        <v>4207</v>
      </c>
      <c r="D1454" s="12">
        <v>7.5174404457248878</v>
      </c>
      <c r="E1454" s="13">
        <v>2.7949458067438679</v>
      </c>
      <c r="F1454" s="7">
        <v>2.6896551724137931</v>
      </c>
      <c r="G1454" s="7">
        <f t="shared" si="244"/>
        <v>4.7224946389810203</v>
      </c>
      <c r="H1454" s="15">
        <f t="shared" si="245"/>
        <v>10.312386252468755</v>
      </c>
      <c r="I1454" s="11">
        <f>IFERROR(F1454/SQRT(F1454^2+U1454), "X")</f>
        <v>7.6159238235334756E-2</v>
      </c>
      <c r="J1454" s="32">
        <f>IFERROR(SQRT((1-I1454^2)/U1454), "X")</f>
        <v>2.8315614215701383E-2</v>
      </c>
      <c r="K1454" s="32">
        <f t="shared" si="246"/>
        <v>35.316203716516476</v>
      </c>
      <c r="L1454" s="8">
        <v>1</v>
      </c>
      <c r="M1454" s="9">
        <v>0</v>
      </c>
      <c r="N1454" s="8">
        <v>0</v>
      </c>
      <c r="O1454" s="9">
        <v>0</v>
      </c>
      <c r="P1454" s="9">
        <v>0</v>
      </c>
      <c r="Q1454" s="9">
        <v>1</v>
      </c>
      <c r="R1454" s="9">
        <v>0</v>
      </c>
      <c r="S1454" s="8">
        <v>1272</v>
      </c>
      <c r="T1454" s="9">
        <v>31</v>
      </c>
      <c r="U1454" s="9">
        <f t="shared" si="247"/>
        <v>1240</v>
      </c>
      <c r="V1454" s="9">
        <f>COUNTIF(B:B,B1454)</f>
        <v>18</v>
      </c>
      <c r="W1454" s="7">
        <v>13</v>
      </c>
      <c r="X1454" s="7">
        <f t="shared" si="2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250"/>
        <v>0.70400000000000007</v>
      </c>
      <c r="AO1454" s="41">
        <v>1</v>
      </c>
      <c r="AP1454" s="17">
        <v>0</v>
      </c>
      <c r="AQ1454">
        <v>0</v>
      </c>
      <c r="AR1454" s="39">
        <f t="shared" si="2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21</v>
      </c>
      <c r="CZ1454" s="33" t="s">
        <v>85</v>
      </c>
    </row>
    <row r="1455" spans="1:104" x14ac:dyDescent="0.25">
      <c r="A1455">
        <v>1454</v>
      </c>
      <c r="B1455">
        <v>90</v>
      </c>
      <c r="C1455" s="24" t="s">
        <v>4207</v>
      </c>
      <c r="D1455" s="12">
        <v>10.390477881717411</v>
      </c>
      <c r="E1455" s="13">
        <v>1.2854199441299889</v>
      </c>
      <c r="F1455" s="7">
        <v>8.0833333333333339</v>
      </c>
      <c r="G1455" s="7">
        <f t="shared" si="244"/>
        <v>9.1050579375874214</v>
      </c>
      <c r="H1455" s="15">
        <f t="shared" si="245"/>
        <v>11.6758978258474</v>
      </c>
      <c r="I1455" s="11">
        <f>IFERROR(F1455/SQRT(F1455^2+U1455), "X")</f>
        <v>0.22373226471866162</v>
      </c>
      <c r="J1455" s="32">
        <f>IFERROR(SQRT((1-I1455^2)/U1455), "X")</f>
        <v>2.7678218315710715E-2</v>
      </c>
      <c r="K1455" s="32">
        <f t="shared" si="246"/>
        <v>36.129493184623804</v>
      </c>
      <c r="L1455" s="8">
        <v>1</v>
      </c>
      <c r="M1455" s="9">
        <v>0</v>
      </c>
      <c r="N1455" s="8">
        <v>0</v>
      </c>
      <c r="O1455" s="9">
        <v>0</v>
      </c>
      <c r="P1455" s="9">
        <v>0</v>
      </c>
      <c r="Q1455" s="9">
        <v>1</v>
      </c>
      <c r="R1455" s="9">
        <v>0</v>
      </c>
      <c r="S1455" s="8">
        <v>1272</v>
      </c>
      <c r="T1455" s="9">
        <v>31</v>
      </c>
      <c r="U1455" s="9">
        <f t="shared" si="247"/>
        <v>1240</v>
      </c>
      <c r="V1455" s="9">
        <f>COUNTIF(B:B,B1455)</f>
        <v>18</v>
      </c>
      <c r="W1455" s="7">
        <v>15</v>
      </c>
      <c r="X1455" s="7">
        <f t="shared" si="2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250"/>
        <v>0.70400000000000007</v>
      </c>
      <c r="AO1455" s="41">
        <v>1</v>
      </c>
      <c r="AP1455" s="17">
        <v>0</v>
      </c>
      <c r="AQ1455">
        <v>0</v>
      </c>
      <c r="AR1455" s="39">
        <f t="shared" si="2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21</v>
      </c>
      <c r="CZ1455" s="33" t="s">
        <v>85</v>
      </c>
    </row>
    <row r="1456" spans="1:104" x14ac:dyDescent="0.25">
      <c r="A1456">
        <v>1455</v>
      </c>
      <c r="B1456">
        <v>90</v>
      </c>
      <c r="C1456" s="24" t="s">
        <v>4207</v>
      </c>
      <c r="D1456" s="12">
        <v>8.9555415120525339</v>
      </c>
      <c r="E1456" s="13">
        <v>0.85164139193367339</v>
      </c>
      <c r="F1456" s="7">
        <v>10.515625</v>
      </c>
      <c r="G1456" s="7">
        <f t="shared" si="244"/>
        <v>8.1039001201188601</v>
      </c>
      <c r="H1456" s="15">
        <f t="shared" si="245"/>
        <v>9.8071829039862077</v>
      </c>
      <c r="I1456" s="11">
        <f>IFERROR(F1456/SQRT(F1456^2+U1456), "X")</f>
        <v>0.28613777472451407</v>
      </c>
      <c r="J1456" s="32">
        <f>IFERROR(SQRT((1-I1456^2)/U1456), "X")</f>
        <v>2.72107244908899E-2</v>
      </c>
      <c r="K1456" s="32">
        <f t="shared" si="246"/>
        <v>36.75021590604095</v>
      </c>
      <c r="L1456" s="8">
        <v>1</v>
      </c>
      <c r="M1456" s="9">
        <v>0</v>
      </c>
      <c r="N1456" s="8">
        <v>0</v>
      </c>
      <c r="O1456" s="9">
        <v>0</v>
      </c>
      <c r="P1456" s="9">
        <v>0</v>
      </c>
      <c r="Q1456" s="9">
        <v>1</v>
      </c>
      <c r="R1456" s="9">
        <v>0</v>
      </c>
      <c r="S1456" s="8">
        <v>1272</v>
      </c>
      <c r="T1456" s="9">
        <v>31</v>
      </c>
      <c r="U1456" s="9">
        <f t="shared" si="247"/>
        <v>1240</v>
      </c>
      <c r="V1456" s="9">
        <f>COUNTIF(B:B,B1456)</f>
        <v>18</v>
      </c>
      <c r="W1456" s="7">
        <v>17</v>
      </c>
      <c r="X1456" s="7">
        <f t="shared" si="2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250"/>
        <v>0.70400000000000007</v>
      </c>
      <c r="AO1456" s="41">
        <v>1</v>
      </c>
      <c r="AP1456" s="17">
        <v>0</v>
      </c>
      <c r="AQ1456">
        <v>0</v>
      </c>
      <c r="AR1456" s="39">
        <f t="shared" si="2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21</v>
      </c>
      <c r="CZ1456" s="33" t="s">
        <v>85</v>
      </c>
    </row>
    <row r="1457" spans="1:104" x14ac:dyDescent="0.25">
      <c r="A1457">
        <v>1456</v>
      </c>
      <c r="B1457">
        <v>91</v>
      </c>
      <c r="C1457" s="24" t="s">
        <v>4215</v>
      </c>
      <c r="D1457" s="12">
        <v>2.8</v>
      </c>
      <c r="E1457" s="13">
        <v>0.3</v>
      </c>
      <c r="F1457" s="7">
        <f t="shared" ref="F1457:F1476" si="252">D1457/E1457</f>
        <v>9.3333333333333339</v>
      </c>
      <c r="G1457" s="7">
        <f t="shared" si="244"/>
        <v>2.5</v>
      </c>
      <c r="H1457" s="15">
        <f t="shared" si="245"/>
        <v>3.0999999999999996</v>
      </c>
      <c r="I1457" s="11">
        <f>IFERROR(F1457/SQRT(F1457^2+U1457), "X")</f>
        <v>0.14415190435277792</v>
      </c>
      <c r="J1457" s="32">
        <f>IFERROR(SQRT((1-I1457^2)/U1457), "X")</f>
        <v>1.544484689494049E-2</v>
      </c>
      <c r="K1457" s="32">
        <f t="shared" si="246"/>
        <v>64.746514277689968</v>
      </c>
      <c r="L1457" s="8">
        <v>0</v>
      </c>
      <c r="M1457" s="9">
        <v>1</v>
      </c>
      <c r="N1457" s="8">
        <v>0</v>
      </c>
      <c r="O1457" s="9">
        <v>0</v>
      </c>
      <c r="P1457" s="9">
        <v>0</v>
      </c>
      <c r="Q1457" s="9">
        <v>0</v>
      </c>
      <c r="R1457" s="9">
        <v>1</v>
      </c>
      <c r="S1457" s="8">
        <v>4111</v>
      </c>
      <c r="T1457" s="9">
        <v>5</v>
      </c>
      <c r="U1457" s="9">
        <f t="shared" si="247"/>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253">1-AP1457</f>
        <v>0.72199999999999998</v>
      </c>
      <c r="AP1457" s="17">
        <v>0.27800000000000002</v>
      </c>
      <c r="AQ1457" s="38">
        <f t="shared" ref="AQ1457:AQ1476" si="254">1-AR1457</f>
        <v>0.51800000000000002</v>
      </c>
      <c r="AR1457" s="39">
        <v>0.48199999999999998</v>
      </c>
      <c r="AS1457" s="38">
        <v>0.33943833943833951</v>
      </c>
      <c r="AT1457" s="39">
        <f t="shared" ref="AT1457:AT1476" si="255">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26</v>
      </c>
      <c r="CZ1457" s="33" t="s">
        <v>85</v>
      </c>
    </row>
    <row r="1458" spans="1:104" x14ac:dyDescent="0.25">
      <c r="A1458">
        <v>1457</v>
      </c>
      <c r="B1458">
        <v>91</v>
      </c>
      <c r="C1458" s="24" t="s">
        <v>4215</v>
      </c>
      <c r="D1458" s="12">
        <v>3.9</v>
      </c>
      <c r="E1458" s="13">
        <v>0.4</v>
      </c>
      <c r="F1458" s="7">
        <f t="shared" si="252"/>
        <v>9.75</v>
      </c>
      <c r="G1458" s="7">
        <f t="shared" si="244"/>
        <v>3.5</v>
      </c>
      <c r="H1458" s="15">
        <f t="shared" si="245"/>
        <v>4.3</v>
      </c>
      <c r="I1458" s="11">
        <f>IFERROR(F1458/SQRT(F1458^2+U1458), "X")</f>
        <v>0.15682899347119775</v>
      </c>
      <c r="J1458" s="32">
        <f>IFERROR(SQRT((1-I1458^2)/U1458), "X")</f>
        <v>1.6085024971404897E-2</v>
      </c>
      <c r="K1458" s="32">
        <f t="shared" si="246"/>
        <v>62.169626828540636</v>
      </c>
      <c r="L1458" s="8">
        <v>0</v>
      </c>
      <c r="M1458" s="9">
        <v>1</v>
      </c>
      <c r="N1458" s="8">
        <v>0</v>
      </c>
      <c r="O1458" s="9">
        <v>0</v>
      </c>
      <c r="P1458" s="9">
        <v>0</v>
      </c>
      <c r="Q1458" s="9">
        <v>0</v>
      </c>
      <c r="R1458" s="9">
        <v>1</v>
      </c>
      <c r="S1458" s="8">
        <v>3776</v>
      </c>
      <c r="T1458" s="9">
        <v>5</v>
      </c>
      <c r="U1458" s="9">
        <f t="shared" si="247"/>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253"/>
        <v>0.72199999999999998</v>
      </c>
      <c r="AP1458" s="17">
        <v>0.27800000000000002</v>
      </c>
      <c r="AQ1458" s="38">
        <f t="shared" si="254"/>
        <v>0.52500000000000002</v>
      </c>
      <c r="AR1458" s="39">
        <v>0.47499999999999998</v>
      </c>
      <c r="AS1458" s="38">
        <v>0.33943833943833951</v>
      </c>
      <c r="AT1458" s="39">
        <f t="shared" si="255"/>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X1458+W1458+6</f>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26</v>
      </c>
      <c r="CZ1458" s="33" t="s">
        <v>85</v>
      </c>
    </row>
    <row r="1459" spans="1:104" x14ac:dyDescent="0.25">
      <c r="A1459">
        <v>1458</v>
      </c>
      <c r="B1459">
        <v>91</v>
      </c>
      <c r="C1459" s="24" t="s">
        <v>4215</v>
      </c>
      <c r="D1459" s="12">
        <v>8.1</v>
      </c>
      <c r="E1459" s="13">
        <v>0.7</v>
      </c>
      <c r="F1459" s="7">
        <f t="shared" si="252"/>
        <v>11.571428571428571</v>
      </c>
      <c r="G1459" s="7">
        <f t="shared" si="244"/>
        <v>7.3999999999999995</v>
      </c>
      <c r="H1459" s="15">
        <f t="shared" si="245"/>
        <v>8.7999999999999989</v>
      </c>
      <c r="I1459" s="11">
        <f>IFERROR(F1459/SQRT(F1459^2+U1459), "X")</f>
        <v>0.19219367272872254</v>
      </c>
      <c r="J1459" s="32">
        <f>IFERROR(SQRT((1-I1459^2)/U1459), "X")</f>
        <v>1.6609329741988366E-2</v>
      </c>
      <c r="K1459" s="32">
        <f t="shared" si="246"/>
        <v>60.207125485142321</v>
      </c>
      <c r="L1459" s="8">
        <v>0</v>
      </c>
      <c r="M1459" s="9">
        <v>1</v>
      </c>
      <c r="N1459" s="8">
        <v>0</v>
      </c>
      <c r="O1459" s="9">
        <v>0</v>
      </c>
      <c r="P1459" s="9">
        <v>0</v>
      </c>
      <c r="Q1459" s="9">
        <v>0</v>
      </c>
      <c r="R1459" s="9">
        <v>1</v>
      </c>
      <c r="S1459" s="8">
        <v>3497</v>
      </c>
      <c r="T1459" s="9">
        <v>5</v>
      </c>
      <c r="U1459" s="9">
        <f t="shared" si="247"/>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253"/>
        <v>0.72199999999999998</v>
      </c>
      <c r="AP1459" s="17">
        <v>0.27800000000000002</v>
      </c>
      <c r="AQ1459" s="38">
        <f t="shared" si="254"/>
        <v>0.495</v>
      </c>
      <c r="AR1459" s="39">
        <v>0.505</v>
      </c>
      <c r="AS1459" s="38">
        <v>0.33943833943833951</v>
      </c>
      <c r="AT1459" s="39">
        <f t="shared" si="255"/>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X1459+W1459+6</f>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26</v>
      </c>
      <c r="CZ1459" s="33" t="s">
        <v>85</v>
      </c>
    </row>
    <row r="1460" spans="1:104" x14ac:dyDescent="0.25">
      <c r="A1460">
        <v>1459</v>
      </c>
      <c r="B1460">
        <v>91</v>
      </c>
      <c r="C1460" s="24" t="s">
        <v>4215</v>
      </c>
      <c r="D1460" s="12">
        <v>9.1</v>
      </c>
      <c r="E1460" s="13">
        <v>0.6</v>
      </c>
      <c r="F1460" s="7">
        <f t="shared" si="252"/>
        <v>15.166666666666666</v>
      </c>
      <c r="G1460" s="7">
        <f t="shared" si="244"/>
        <v>8.5</v>
      </c>
      <c r="H1460" s="15">
        <f t="shared" si="245"/>
        <v>9.6999999999999993</v>
      </c>
      <c r="I1460" s="11">
        <f>IFERROR(F1460/SQRT(F1460^2+U1460), "X")</f>
        <v>0.25433584351173949</v>
      </c>
      <c r="J1460" s="32">
        <f>IFERROR(SQRT((1-I1460^2)/U1460), "X")</f>
        <v>1.6769396275499306E-2</v>
      </c>
      <c r="K1460" s="32">
        <f t="shared" si="246"/>
        <v>59.632438972238738</v>
      </c>
      <c r="L1460" s="8">
        <v>0</v>
      </c>
      <c r="M1460" s="9">
        <v>1</v>
      </c>
      <c r="N1460" s="8">
        <v>0</v>
      </c>
      <c r="O1460" s="9">
        <v>0</v>
      </c>
      <c r="P1460" s="9">
        <v>0</v>
      </c>
      <c r="Q1460" s="9">
        <v>0</v>
      </c>
      <c r="R1460" s="9">
        <v>1</v>
      </c>
      <c r="S1460" s="8">
        <v>3332</v>
      </c>
      <c r="T1460" s="9">
        <v>5</v>
      </c>
      <c r="U1460" s="9">
        <f t="shared" si="247"/>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253"/>
        <v>0.70500000000000007</v>
      </c>
      <c r="AP1460" s="17">
        <v>0.29499999999999998</v>
      </c>
      <c r="AQ1460" s="38">
        <f t="shared" si="254"/>
        <v>0.499</v>
      </c>
      <c r="AR1460" s="39">
        <v>0.501</v>
      </c>
      <c r="AS1460" s="38">
        <v>0.36330049261083741</v>
      </c>
      <c r="AT1460" s="39">
        <f t="shared" si="255"/>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X1460+W1460+6</f>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26</v>
      </c>
      <c r="CZ1460" s="33" t="s">
        <v>85</v>
      </c>
    </row>
    <row r="1461" spans="1:104" x14ac:dyDescent="0.25">
      <c r="A1461">
        <v>1460</v>
      </c>
      <c r="B1461">
        <v>91</v>
      </c>
      <c r="C1461" s="24" t="s">
        <v>4215</v>
      </c>
      <c r="D1461" s="12">
        <v>9.3000000000000007</v>
      </c>
      <c r="E1461" s="13">
        <v>0.7</v>
      </c>
      <c r="F1461" s="7">
        <f t="shared" si="252"/>
        <v>13.285714285714288</v>
      </c>
      <c r="G1461" s="7">
        <f t="shared" si="244"/>
        <v>8.6000000000000014</v>
      </c>
      <c r="H1461" s="15">
        <f t="shared" si="245"/>
        <v>10</v>
      </c>
      <c r="I1461" s="11">
        <f>IFERROR(F1461/SQRT(F1461^2+U1461), "X")</f>
        <v>0.22990240854722813</v>
      </c>
      <c r="J1461" s="32">
        <f>IFERROR(SQRT((1-I1461^2)/U1461), "X")</f>
        <v>1.7304482363769854E-2</v>
      </c>
      <c r="K1461" s="32">
        <f t="shared" si="246"/>
        <v>57.788495430160083</v>
      </c>
      <c r="L1461" s="8">
        <v>0</v>
      </c>
      <c r="M1461" s="9">
        <v>1</v>
      </c>
      <c r="N1461" s="8">
        <v>0</v>
      </c>
      <c r="O1461" s="9">
        <v>0</v>
      </c>
      <c r="P1461" s="9">
        <v>0</v>
      </c>
      <c r="Q1461" s="9">
        <v>0</v>
      </c>
      <c r="R1461" s="9">
        <v>1</v>
      </c>
      <c r="S1461" s="8">
        <v>3169</v>
      </c>
      <c r="T1461" s="9">
        <v>5</v>
      </c>
      <c r="U1461" s="9">
        <f t="shared" si="247"/>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253"/>
        <v>0.66300000000000003</v>
      </c>
      <c r="AP1461" s="17">
        <v>0.33700000000000002</v>
      </c>
      <c r="AQ1461" s="38">
        <f t="shared" si="254"/>
        <v>0.50900000000000001</v>
      </c>
      <c r="AR1461" s="39">
        <v>0.49099999999999999</v>
      </c>
      <c r="AS1461" s="38">
        <v>0.40947752126366949</v>
      </c>
      <c r="AT1461" s="39">
        <f t="shared" si="255"/>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X1461+W1461+6</f>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26</v>
      </c>
      <c r="CZ1461" s="33" t="s">
        <v>85</v>
      </c>
    </row>
    <row r="1462" spans="1:104" x14ac:dyDescent="0.25">
      <c r="A1462">
        <v>1461</v>
      </c>
      <c r="B1462">
        <v>91</v>
      </c>
      <c r="C1462" s="24" t="s">
        <v>4215</v>
      </c>
      <c r="D1462" s="12">
        <v>9.1999999999999993</v>
      </c>
      <c r="E1462" s="13">
        <v>0.6</v>
      </c>
      <c r="F1462" s="7">
        <f t="shared" si="252"/>
        <v>15.333333333333332</v>
      </c>
      <c r="G1462" s="7">
        <f t="shared" si="244"/>
        <v>8.6</v>
      </c>
      <c r="H1462" s="15">
        <f t="shared" si="245"/>
        <v>9.7999999999999989</v>
      </c>
      <c r="I1462" s="11">
        <f>IFERROR(F1462/SQRT(F1462^2+U1462), "X")</f>
        <v>0.25662307853753452</v>
      </c>
      <c r="J1462" s="32">
        <f>IFERROR(SQRT((1-I1462^2)/U1462), "X")</f>
        <v>1.6736287730708774E-2</v>
      </c>
      <c r="K1462" s="32">
        <f t="shared" si="246"/>
        <v>59.750406786155942</v>
      </c>
      <c r="L1462" s="8">
        <v>0</v>
      </c>
      <c r="M1462" s="9">
        <v>1</v>
      </c>
      <c r="N1462" s="8">
        <v>0</v>
      </c>
      <c r="O1462" s="9">
        <v>0</v>
      </c>
      <c r="P1462" s="9">
        <v>0</v>
      </c>
      <c r="Q1462" s="9">
        <v>0</v>
      </c>
      <c r="R1462" s="9">
        <v>1</v>
      </c>
      <c r="S1462" s="8">
        <v>3341</v>
      </c>
      <c r="T1462" s="9">
        <v>5</v>
      </c>
      <c r="U1462" s="9">
        <f t="shared" si="247"/>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253"/>
        <v>0.59000000000000008</v>
      </c>
      <c r="AP1462" s="17">
        <v>0.41</v>
      </c>
      <c r="AQ1462" s="38">
        <f t="shared" si="254"/>
        <v>0.497</v>
      </c>
      <c r="AR1462" s="39">
        <v>0.503</v>
      </c>
      <c r="AS1462" s="38">
        <v>0.46750285062713792</v>
      </c>
      <c r="AT1462" s="39">
        <f t="shared" si="255"/>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X1462+W1462+6</f>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26</v>
      </c>
      <c r="CZ1462" s="33" t="s">
        <v>85</v>
      </c>
    </row>
    <row r="1463" spans="1:104" x14ac:dyDescent="0.25">
      <c r="A1463">
        <v>1462</v>
      </c>
      <c r="B1463">
        <v>91</v>
      </c>
      <c r="C1463" s="24" t="s">
        <v>4215</v>
      </c>
      <c r="D1463" s="12">
        <v>3.4</v>
      </c>
      <c r="E1463" s="13">
        <v>0.4</v>
      </c>
      <c r="F1463" s="7">
        <f t="shared" si="252"/>
        <v>8.5</v>
      </c>
      <c r="G1463" s="7">
        <f t="shared" si="244"/>
        <v>3</v>
      </c>
      <c r="H1463" s="15">
        <f t="shared" si="245"/>
        <v>3.8</v>
      </c>
      <c r="I1463" s="11">
        <f>IFERROR(F1463/SQRT(F1463^2+U1463), "X")</f>
        <v>0.13027298026199041</v>
      </c>
      <c r="J1463" s="32">
        <f>IFERROR(SQRT((1-I1463^2)/U1463), "X")</f>
        <v>1.5326232971998874E-2</v>
      </c>
      <c r="K1463" s="32">
        <f t="shared" si="246"/>
        <v>65.247605320042211</v>
      </c>
      <c r="L1463" s="8">
        <v>0</v>
      </c>
      <c r="M1463" s="9">
        <v>1</v>
      </c>
      <c r="N1463" s="8">
        <v>0</v>
      </c>
      <c r="O1463" s="9">
        <v>0</v>
      </c>
      <c r="P1463" s="9">
        <v>0</v>
      </c>
      <c r="Q1463" s="9">
        <v>0</v>
      </c>
      <c r="R1463" s="9">
        <v>1</v>
      </c>
      <c r="S1463" s="8">
        <v>4191</v>
      </c>
      <c r="T1463" s="9">
        <v>5</v>
      </c>
      <c r="U1463" s="9">
        <f t="shared" si="247"/>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253"/>
        <v>0.89600000000000002</v>
      </c>
      <c r="AP1463" s="17">
        <v>0.104</v>
      </c>
      <c r="AQ1463" s="38">
        <f t="shared" si="254"/>
        <v>0.504</v>
      </c>
      <c r="AR1463" s="39">
        <v>0.496</v>
      </c>
      <c r="AS1463" s="38">
        <v>0.1051567239635996</v>
      </c>
      <c r="AT1463" s="39">
        <f t="shared" si="255"/>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X1463+W1463+6</f>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26</v>
      </c>
      <c r="CZ1463" s="33" t="s">
        <v>85</v>
      </c>
    </row>
    <row r="1464" spans="1:104" x14ac:dyDescent="0.25">
      <c r="A1464">
        <v>1463</v>
      </c>
      <c r="B1464">
        <v>91</v>
      </c>
      <c r="C1464" s="24" t="s">
        <v>4215</v>
      </c>
      <c r="D1464" s="12">
        <v>3.9</v>
      </c>
      <c r="E1464" s="13">
        <v>0.5</v>
      </c>
      <c r="F1464" s="7">
        <f t="shared" si="252"/>
        <v>7.8</v>
      </c>
      <c r="G1464" s="7">
        <f t="shared" si="244"/>
        <v>3.4</v>
      </c>
      <c r="H1464" s="15">
        <f t="shared" si="245"/>
        <v>4.4000000000000004</v>
      </c>
      <c r="I1464" s="11">
        <f>IFERROR(F1464/SQRT(F1464^2+U1464), "X")</f>
        <v>0.13031094540577859</v>
      </c>
      <c r="J1464" s="32">
        <f>IFERROR(SQRT((1-I1464^2)/U1464), "X")</f>
        <v>1.6706531462279309E-2</v>
      </c>
      <c r="K1464" s="32">
        <f t="shared" si="246"/>
        <v>59.856829184312794</v>
      </c>
      <c r="L1464" s="8">
        <v>0</v>
      </c>
      <c r="M1464" s="9">
        <v>1</v>
      </c>
      <c r="N1464" s="8">
        <v>0</v>
      </c>
      <c r="O1464" s="9">
        <v>0</v>
      </c>
      <c r="P1464" s="9">
        <v>0</v>
      </c>
      <c r="Q1464" s="9">
        <v>0</v>
      </c>
      <c r="R1464" s="9">
        <v>1</v>
      </c>
      <c r="S1464" s="8">
        <v>3528</v>
      </c>
      <c r="T1464" s="9">
        <v>5</v>
      </c>
      <c r="U1464" s="9">
        <f t="shared" si="247"/>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253"/>
        <v>0.84599999999999997</v>
      </c>
      <c r="AP1464" s="17">
        <v>0.154</v>
      </c>
      <c r="AQ1464" s="38">
        <f t="shared" si="254"/>
        <v>0.51700000000000002</v>
      </c>
      <c r="AR1464" s="39">
        <v>0.48299999999999998</v>
      </c>
      <c r="AS1464" s="38">
        <v>0.15682281059063141</v>
      </c>
      <c r="AT1464" s="39">
        <f t="shared" si="255"/>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X1464+W1464+6</f>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26</v>
      </c>
      <c r="CZ1464" s="33" t="s">
        <v>85</v>
      </c>
    </row>
    <row r="1465" spans="1:104" x14ac:dyDescent="0.25">
      <c r="A1465">
        <v>1464</v>
      </c>
      <c r="B1465">
        <v>91</v>
      </c>
      <c r="C1465" s="24" t="s">
        <v>4215</v>
      </c>
      <c r="D1465" s="12">
        <v>3.7</v>
      </c>
      <c r="E1465" s="13">
        <v>0.5</v>
      </c>
      <c r="F1465" s="7">
        <f t="shared" si="252"/>
        <v>7.4</v>
      </c>
      <c r="G1465" s="7">
        <f t="shared" si="244"/>
        <v>3.2</v>
      </c>
      <c r="H1465" s="15">
        <f t="shared" si="245"/>
        <v>4.2</v>
      </c>
      <c r="I1465" s="11">
        <f>IFERROR(F1465/SQRT(F1465^2+U1465), "X")</f>
        <v>0.1352230439227779</v>
      </c>
      <c r="J1465" s="32">
        <f>IFERROR(SQRT((1-I1465^2)/U1465), "X")</f>
        <v>1.8273384313888905E-2</v>
      </c>
      <c r="K1465" s="32">
        <f t="shared" si="246"/>
        <v>54.724400407861943</v>
      </c>
      <c r="L1465" s="8">
        <v>0</v>
      </c>
      <c r="M1465" s="9">
        <v>1</v>
      </c>
      <c r="N1465" s="8">
        <v>0</v>
      </c>
      <c r="O1465" s="9">
        <v>0</v>
      </c>
      <c r="P1465" s="9">
        <v>0</v>
      </c>
      <c r="Q1465" s="9">
        <v>0</v>
      </c>
      <c r="R1465" s="9">
        <v>1</v>
      </c>
      <c r="S1465" s="8">
        <v>2946</v>
      </c>
      <c r="T1465" s="9">
        <v>5</v>
      </c>
      <c r="U1465" s="9">
        <f t="shared" si="247"/>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253"/>
        <v>0.77600000000000002</v>
      </c>
      <c r="AP1465" s="17">
        <v>0.224</v>
      </c>
      <c r="AQ1465" s="38">
        <f t="shared" si="254"/>
        <v>0.46299999999999997</v>
      </c>
      <c r="AR1465" s="39">
        <v>0.53700000000000003</v>
      </c>
      <c r="AS1465" s="38">
        <v>0.23140495867768601</v>
      </c>
      <c r="AT1465" s="39">
        <f t="shared" si="255"/>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X1465+W1465+6</f>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26</v>
      </c>
      <c r="CZ1465" s="33" t="s">
        <v>85</v>
      </c>
    </row>
    <row r="1466" spans="1:104" x14ac:dyDescent="0.25">
      <c r="A1466">
        <v>1465</v>
      </c>
      <c r="B1466">
        <v>91</v>
      </c>
      <c r="C1466" s="24" t="s">
        <v>4215</v>
      </c>
      <c r="D1466" s="12">
        <v>3.9</v>
      </c>
      <c r="E1466" s="13">
        <v>0.5</v>
      </c>
      <c r="F1466" s="7">
        <f t="shared" si="252"/>
        <v>7.8</v>
      </c>
      <c r="G1466" s="7">
        <f t="shared" si="244"/>
        <v>3.4</v>
      </c>
      <c r="H1466" s="15">
        <f t="shared" si="245"/>
        <v>4.4000000000000004</v>
      </c>
      <c r="I1466" s="11">
        <f>IFERROR(F1466/SQRT(F1466^2+U1466), "X")</f>
        <v>0.14567763254841509</v>
      </c>
      <c r="J1466" s="32">
        <f>IFERROR(SQRT((1-I1466^2)/U1466), "X")</f>
        <v>1.8676619557489116E-2</v>
      </c>
      <c r="K1466" s="32">
        <f t="shared" si="246"/>
        <v>53.5428800121921</v>
      </c>
      <c r="L1466" s="8">
        <v>0</v>
      </c>
      <c r="M1466" s="9">
        <v>1</v>
      </c>
      <c r="N1466" s="8">
        <v>0</v>
      </c>
      <c r="O1466" s="9">
        <v>0</v>
      </c>
      <c r="P1466" s="9">
        <v>0</v>
      </c>
      <c r="Q1466" s="9">
        <v>0</v>
      </c>
      <c r="R1466" s="9">
        <v>1</v>
      </c>
      <c r="S1466" s="8">
        <v>2812</v>
      </c>
      <c r="T1466" s="9">
        <v>5</v>
      </c>
      <c r="U1466" s="9">
        <f t="shared" si="247"/>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253"/>
        <v>0.75800000000000001</v>
      </c>
      <c r="AP1466" s="17">
        <v>0.24199999999999999</v>
      </c>
      <c r="AQ1466" s="38">
        <f t="shared" si="254"/>
        <v>0.46099999999999997</v>
      </c>
      <c r="AR1466" s="39">
        <v>0.53900000000000003</v>
      </c>
      <c r="AS1466" s="38">
        <v>0.25077720207253879</v>
      </c>
      <c r="AT1466" s="39">
        <f t="shared" si="255"/>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X1466+W1466+6</f>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26</v>
      </c>
      <c r="CZ1466" s="33" t="s">
        <v>85</v>
      </c>
    </row>
    <row r="1467" spans="1:104" x14ac:dyDescent="0.25">
      <c r="A1467">
        <v>1466</v>
      </c>
      <c r="B1467">
        <v>91</v>
      </c>
      <c r="C1467" s="24" t="s">
        <v>4215</v>
      </c>
      <c r="D1467" s="12">
        <v>3.7</v>
      </c>
      <c r="E1467" s="13">
        <v>0.5</v>
      </c>
      <c r="F1467" s="7">
        <f t="shared" si="252"/>
        <v>7.4</v>
      </c>
      <c r="G1467" s="7">
        <f t="shared" si="244"/>
        <v>3.2</v>
      </c>
      <c r="H1467" s="15">
        <f t="shared" si="245"/>
        <v>4.2</v>
      </c>
      <c r="I1467" s="11">
        <f>IFERROR(F1467/SQRT(F1467^2+U1467), "X")</f>
        <v>0.13569966077307918</v>
      </c>
      <c r="J1467" s="32">
        <f>IFERROR(SQRT((1-I1467^2)/U1467), "X")</f>
        <v>1.8337791996362051E-2</v>
      </c>
      <c r="K1467" s="32">
        <f t="shared" si="246"/>
        <v>54.532192327101612</v>
      </c>
      <c r="L1467" s="8">
        <v>0</v>
      </c>
      <c r="M1467" s="9">
        <v>1</v>
      </c>
      <c r="N1467" s="8">
        <v>0</v>
      </c>
      <c r="O1467" s="9">
        <v>0</v>
      </c>
      <c r="P1467" s="9">
        <v>0</v>
      </c>
      <c r="Q1467" s="9">
        <v>0</v>
      </c>
      <c r="R1467" s="9">
        <v>1</v>
      </c>
      <c r="S1467" s="8">
        <v>2925</v>
      </c>
      <c r="T1467" s="9">
        <v>5</v>
      </c>
      <c r="U1467" s="9">
        <f t="shared" si="247"/>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253"/>
        <v>0.72399999999999998</v>
      </c>
      <c r="AP1467" s="17">
        <v>0.27600000000000002</v>
      </c>
      <c r="AQ1467" s="38">
        <f t="shared" si="254"/>
        <v>0.46199999999999997</v>
      </c>
      <c r="AR1467" s="39">
        <v>0.53800000000000003</v>
      </c>
      <c r="AS1467" s="38">
        <v>0.28779979144942652</v>
      </c>
      <c r="AT1467" s="39">
        <f t="shared" si="255"/>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X1467+W1467+6</f>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26</v>
      </c>
      <c r="CZ1467" s="33" t="s">
        <v>85</v>
      </c>
    </row>
    <row r="1468" spans="1:104" x14ac:dyDescent="0.25">
      <c r="A1468">
        <v>1467</v>
      </c>
      <c r="B1468">
        <v>91</v>
      </c>
      <c r="C1468" s="24" t="s">
        <v>4215</v>
      </c>
      <c r="D1468" s="12">
        <v>4.5</v>
      </c>
      <c r="E1468" s="13">
        <v>0.5</v>
      </c>
      <c r="F1468" s="7">
        <f t="shared" si="252"/>
        <v>9</v>
      </c>
      <c r="G1468" s="7">
        <f t="shared" si="244"/>
        <v>4</v>
      </c>
      <c r="H1468" s="15">
        <f t="shared" si="245"/>
        <v>5</v>
      </c>
      <c r="I1468" s="11">
        <f>IFERROR(F1468/SQRT(F1468^2+U1468), "X")</f>
        <v>0.15517241379310345</v>
      </c>
      <c r="J1468" s="32">
        <f>IFERROR(SQRT((1-I1468^2)/U1468), "X")</f>
        <v>1.7241379310344827E-2</v>
      </c>
      <c r="K1468" s="32">
        <f t="shared" si="246"/>
        <v>58</v>
      </c>
      <c r="L1468" s="8">
        <v>0</v>
      </c>
      <c r="M1468" s="9">
        <v>1</v>
      </c>
      <c r="N1468" s="8">
        <v>0</v>
      </c>
      <c r="O1468" s="9">
        <v>0</v>
      </c>
      <c r="P1468" s="9">
        <v>0</v>
      </c>
      <c r="Q1468" s="9">
        <v>0</v>
      </c>
      <c r="R1468" s="9">
        <v>1</v>
      </c>
      <c r="S1468" s="8">
        <v>3289</v>
      </c>
      <c r="T1468" s="9">
        <v>5</v>
      </c>
      <c r="U1468" s="9">
        <f t="shared" si="247"/>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253"/>
        <v>0.70199999999999996</v>
      </c>
      <c r="AP1468" s="17">
        <v>0.29799999999999999</v>
      </c>
      <c r="AQ1468" s="38">
        <f t="shared" si="254"/>
        <v>0.47</v>
      </c>
      <c r="AR1468" s="39">
        <v>0.53</v>
      </c>
      <c r="AS1468" s="38">
        <v>0.31368421052631579</v>
      </c>
      <c r="AT1468" s="39">
        <f t="shared" si="255"/>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X1468+W1468+6</f>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26</v>
      </c>
      <c r="CZ1468" s="33" t="s">
        <v>85</v>
      </c>
    </row>
    <row r="1469" spans="1:104" x14ac:dyDescent="0.25">
      <c r="A1469">
        <v>1468</v>
      </c>
      <c r="B1469">
        <v>91</v>
      </c>
      <c r="C1469" s="24" t="s">
        <v>4215</v>
      </c>
      <c r="D1469" s="12">
        <v>7.9</v>
      </c>
      <c r="E1469" s="13">
        <v>0.7</v>
      </c>
      <c r="F1469" s="7">
        <f t="shared" si="252"/>
        <v>11.285714285714286</v>
      </c>
      <c r="G1469" s="7">
        <f t="shared" si="244"/>
        <v>7.2</v>
      </c>
      <c r="H1469" s="15">
        <f t="shared" si="245"/>
        <v>8.6</v>
      </c>
      <c r="I1469" s="11">
        <f>IFERROR(F1469/SQRT(F1469^2+U1469), "X")</f>
        <v>0.19007581550375655</v>
      </c>
      <c r="J1469" s="32">
        <f>IFERROR(SQRT((1-I1469^2)/U1469), "X")</f>
        <v>1.6842160867421466E-2</v>
      </c>
      <c r="K1469" s="32">
        <f t="shared" si="246"/>
        <v>59.374803973897677</v>
      </c>
      <c r="L1469" s="8">
        <v>0</v>
      </c>
      <c r="M1469" s="9">
        <v>1</v>
      </c>
      <c r="N1469" s="8">
        <v>0</v>
      </c>
      <c r="O1469" s="9">
        <v>0</v>
      </c>
      <c r="P1469" s="9">
        <v>0</v>
      </c>
      <c r="Q1469" s="9">
        <v>0</v>
      </c>
      <c r="R1469" s="9">
        <v>1</v>
      </c>
      <c r="S1469" s="8">
        <v>3413</v>
      </c>
      <c r="T1469" s="9">
        <v>14</v>
      </c>
      <c r="U1469" s="9">
        <f t="shared" si="247"/>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253"/>
        <v>0.72199999999999998</v>
      </c>
      <c r="AP1469" s="17">
        <v>0.27800000000000002</v>
      </c>
      <c r="AQ1469" s="38">
        <f t="shared" si="254"/>
        <v>0.495</v>
      </c>
      <c r="AR1469" s="39">
        <v>0.505</v>
      </c>
      <c r="AS1469" s="38">
        <v>0.33943833943833951</v>
      </c>
      <c r="AT1469" s="39">
        <f t="shared" si="255"/>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X1469+W1469+6</f>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26</v>
      </c>
      <c r="CZ1469" s="33" t="s">
        <v>85</v>
      </c>
    </row>
    <row r="1470" spans="1:104" x14ac:dyDescent="0.25">
      <c r="A1470">
        <v>1469</v>
      </c>
      <c r="B1470">
        <v>91</v>
      </c>
      <c r="C1470" s="24" t="s">
        <v>4215</v>
      </c>
      <c r="D1470" s="12">
        <v>9.1</v>
      </c>
      <c r="E1470" s="13">
        <v>0.6</v>
      </c>
      <c r="F1470" s="7">
        <f t="shared" si="252"/>
        <v>15.166666666666666</v>
      </c>
      <c r="G1470" s="7">
        <f t="shared" si="244"/>
        <v>8.5</v>
      </c>
      <c r="H1470" s="15">
        <f t="shared" si="245"/>
        <v>9.6999999999999993</v>
      </c>
      <c r="I1470" s="11">
        <f>IFERROR(F1470/SQRT(F1470^2+U1470), "X")</f>
        <v>0.25672945575259404</v>
      </c>
      <c r="J1470" s="32">
        <f>IFERROR(SQRT((1-I1470^2)/U1470), "X")</f>
        <v>1.69272168628084E-2</v>
      </c>
      <c r="K1470" s="32">
        <f t="shared" si="246"/>
        <v>59.076457051669728</v>
      </c>
      <c r="L1470" s="8">
        <v>0</v>
      </c>
      <c r="M1470" s="9">
        <v>1</v>
      </c>
      <c r="N1470" s="8">
        <v>0</v>
      </c>
      <c r="O1470" s="9">
        <v>0</v>
      </c>
      <c r="P1470" s="9">
        <v>0</v>
      </c>
      <c r="Q1470" s="9">
        <v>0</v>
      </c>
      <c r="R1470" s="9">
        <v>1</v>
      </c>
      <c r="S1470" s="8">
        <v>3275</v>
      </c>
      <c r="T1470" s="9">
        <v>14</v>
      </c>
      <c r="U1470" s="9">
        <f t="shared" si="247"/>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253"/>
        <v>0.70500000000000007</v>
      </c>
      <c r="AP1470" s="17">
        <v>0.29499999999999998</v>
      </c>
      <c r="AQ1470" s="38">
        <f t="shared" si="254"/>
        <v>0.499</v>
      </c>
      <c r="AR1470" s="39">
        <v>0.501</v>
      </c>
      <c r="AS1470" s="38">
        <v>0.36330049261083741</v>
      </c>
      <c r="AT1470" s="39">
        <f t="shared" si="255"/>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X1470+W1470+6</f>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26</v>
      </c>
      <c r="CZ1470" s="33" t="s">
        <v>85</v>
      </c>
    </row>
    <row r="1471" spans="1:104" x14ac:dyDescent="0.25">
      <c r="A1471">
        <v>1470</v>
      </c>
      <c r="B1471">
        <v>91</v>
      </c>
      <c r="C1471" s="24" t="s">
        <v>4215</v>
      </c>
      <c r="D1471" s="12">
        <v>9.4</v>
      </c>
      <c r="E1471" s="13">
        <v>0.7</v>
      </c>
      <c r="F1471" s="7">
        <f t="shared" si="252"/>
        <v>13.428571428571431</v>
      </c>
      <c r="G1471" s="7">
        <f t="shared" si="244"/>
        <v>8.7000000000000011</v>
      </c>
      <c r="H1471" s="15">
        <f t="shared" si="245"/>
        <v>10.1</v>
      </c>
      <c r="I1471" s="11">
        <f>IFERROR(F1471/SQRT(F1471^2+U1471), "X")</f>
        <v>0.23360833544640278</v>
      </c>
      <c r="J1471" s="32">
        <f>IFERROR(SQRT((1-I1471^2)/U1471), "X")</f>
        <v>1.7396365405583186E-2</v>
      </c>
      <c r="K1471" s="32">
        <f t="shared" si="246"/>
        <v>57.483271745893553</v>
      </c>
      <c r="L1471" s="8">
        <v>0</v>
      </c>
      <c r="M1471" s="9">
        <v>1</v>
      </c>
      <c r="N1471" s="8">
        <v>0</v>
      </c>
      <c r="O1471" s="9">
        <v>0</v>
      </c>
      <c r="P1471" s="9">
        <v>0</v>
      </c>
      <c r="Q1471" s="9">
        <v>0</v>
      </c>
      <c r="R1471" s="9">
        <v>1</v>
      </c>
      <c r="S1471" s="8">
        <v>3139</v>
      </c>
      <c r="T1471" s="9">
        <v>14</v>
      </c>
      <c r="U1471" s="9">
        <f t="shared" si="247"/>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253"/>
        <v>0.66300000000000003</v>
      </c>
      <c r="AP1471" s="17">
        <v>0.33700000000000002</v>
      </c>
      <c r="AQ1471" s="38">
        <f t="shared" si="254"/>
        <v>0.50900000000000001</v>
      </c>
      <c r="AR1471" s="39">
        <v>0.49099999999999999</v>
      </c>
      <c r="AS1471" s="38">
        <v>0.40947752126366949</v>
      </c>
      <c r="AT1471" s="39">
        <f t="shared" si="255"/>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X1471+W1471+6</f>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26</v>
      </c>
      <c r="CZ1471" s="33" t="s">
        <v>85</v>
      </c>
    </row>
    <row r="1472" spans="1:104" x14ac:dyDescent="0.25">
      <c r="A1472">
        <v>1471</v>
      </c>
      <c r="B1472">
        <v>91</v>
      </c>
      <c r="C1472" s="24" t="s">
        <v>4215</v>
      </c>
      <c r="D1472" s="12">
        <v>9.6999999999999993</v>
      </c>
      <c r="E1472" s="13">
        <v>0.6</v>
      </c>
      <c r="F1472" s="7">
        <f t="shared" si="252"/>
        <v>16.166666666666668</v>
      </c>
      <c r="G1472" s="7">
        <f t="shared" si="244"/>
        <v>9.1</v>
      </c>
      <c r="H1472" s="15">
        <f t="shared" si="245"/>
        <v>10.299999999999999</v>
      </c>
      <c r="I1472" s="11">
        <f>IFERROR(F1472/SQRT(F1472^2+U1472), "X")</f>
        <v>0.27208895874288952</v>
      </c>
      <c r="J1472" s="32">
        <f>IFERROR(SQRT((1-I1472^2)/U1472), "X")</f>
        <v>1.6830244870694198E-2</v>
      </c>
      <c r="K1472" s="32">
        <f t="shared" si="246"/>
        <v>59.416841981976042</v>
      </c>
      <c r="L1472" s="8">
        <v>0</v>
      </c>
      <c r="M1472" s="9">
        <v>1</v>
      </c>
      <c r="N1472" s="8">
        <v>0</v>
      </c>
      <c r="O1472" s="9">
        <v>0</v>
      </c>
      <c r="P1472" s="9">
        <v>0</v>
      </c>
      <c r="Q1472" s="9">
        <v>0</v>
      </c>
      <c r="R1472" s="9">
        <v>1</v>
      </c>
      <c r="S1472" s="8">
        <v>3284</v>
      </c>
      <c r="T1472" s="9">
        <v>14</v>
      </c>
      <c r="U1472" s="9">
        <f t="shared" si="247"/>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253"/>
        <v>0.59000000000000008</v>
      </c>
      <c r="AP1472" s="17">
        <v>0.41</v>
      </c>
      <c r="AQ1472" s="38">
        <f t="shared" si="254"/>
        <v>0.497</v>
      </c>
      <c r="AR1472" s="39">
        <v>0.503</v>
      </c>
      <c r="AS1472" s="38">
        <v>0.46750285062713792</v>
      </c>
      <c r="AT1472" s="39">
        <f t="shared" si="255"/>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X1472+W1472+6</f>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26</v>
      </c>
      <c r="CZ1472" s="33" t="s">
        <v>85</v>
      </c>
    </row>
    <row r="1473" spans="1:104" x14ac:dyDescent="0.25">
      <c r="A1473">
        <v>1472</v>
      </c>
      <c r="B1473">
        <v>91</v>
      </c>
      <c r="C1473" s="24" t="s">
        <v>4215</v>
      </c>
      <c r="D1473" s="12">
        <v>3.6</v>
      </c>
      <c r="E1473" s="13">
        <v>0.5</v>
      </c>
      <c r="F1473" s="7">
        <f t="shared" si="252"/>
        <v>7.2</v>
      </c>
      <c r="G1473" s="7">
        <f t="shared" si="244"/>
        <v>3.1</v>
      </c>
      <c r="H1473" s="15">
        <f t="shared" si="245"/>
        <v>4.0999999999999996</v>
      </c>
      <c r="I1473" s="11">
        <f>IFERROR(F1473/SQRT(F1473^2+U1473), "X")</f>
        <v>0.13214145973828678</v>
      </c>
      <c r="J1473" s="32">
        <f>IFERROR(SQRT((1-I1473^2)/U1473), "X")</f>
        <v>1.8352980519206499E-2</v>
      </c>
      <c r="K1473" s="32">
        <f t="shared" si="246"/>
        <v>54.487062684641018</v>
      </c>
      <c r="L1473" s="8">
        <v>0</v>
      </c>
      <c r="M1473" s="9">
        <v>1</v>
      </c>
      <c r="N1473" s="8">
        <v>0</v>
      </c>
      <c r="O1473" s="9">
        <v>0</v>
      </c>
      <c r="P1473" s="9">
        <v>0</v>
      </c>
      <c r="Q1473" s="9">
        <v>0</v>
      </c>
      <c r="R1473" s="9">
        <v>1</v>
      </c>
      <c r="S1473" s="8">
        <v>2932</v>
      </c>
      <c r="T1473" s="9">
        <v>14</v>
      </c>
      <c r="U1473" s="9">
        <f t="shared" si="247"/>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253"/>
        <v>0.77600000000000002</v>
      </c>
      <c r="AP1473" s="17">
        <v>0.224</v>
      </c>
      <c r="AQ1473" s="38">
        <f t="shared" si="254"/>
        <v>0.46299999999999997</v>
      </c>
      <c r="AR1473" s="39">
        <v>0.53700000000000003</v>
      </c>
      <c r="AS1473" s="38">
        <v>0.23140495867768601</v>
      </c>
      <c r="AT1473" s="39">
        <f t="shared" si="255"/>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X1473+W1473+6</f>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26</v>
      </c>
      <c r="CZ1473" s="33" t="s">
        <v>85</v>
      </c>
    </row>
    <row r="1474" spans="1:104" x14ac:dyDescent="0.25">
      <c r="A1474">
        <v>1473</v>
      </c>
      <c r="B1474">
        <v>91</v>
      </c>
      <c r="C1474" s="24" t="s">
        <v>4215</v>
      </c>
      <c r="D1474" s="12">
        <v>4</v>
      </c>
      <c r="E1474" s="13">
        <v>0.5</v>
      </c>
      <c r="F1474" s="7">
        <f t="shared" si="252"/>
        <v>8</v>
      </c>
      <c r="G1474" s="7">
        <f t="shared" ref="G1474:G1537" si="256">D1474-E1474</f>
        <v>3.5</v>
      </c>
      <c r="H1474" s="15">
        <f t="shared" ref="H1474:H1537" si="257">D1474+E1474</f>
        <v>4.5</v>
      </c>
      <c r="I1474" s="11">
        <f>IFERROR(F1474/SQRT(F1474^2+U1474), "X")</f>
        <v>0.14982744664145906</v>
      </c>
      <c r="J1474" s="32">
        <f>IFERROR(SQRT((1-I1474^2)/U1474), "X")</f>
        <v>1.8728430830182382E-2</v>
      </c>
      <c r="K1474" s="32">
        <f t="shared" ref="K1474:K1537" si="258">IFERROR(1/J1474, "X")</f>
        <v>53.394756296849977</v>
      </c>
      <c r="L1474" s="8">
        <v>0</v>
      </c>
      <c r="M1474" s="9">
        <v>1</v>
      </c>
      <c r="N1474" s="8">
        <v>0</v>
      </c>
      <c r="O1474" s="9">
        <v>0</v>
      </c>
      <c r="P1474" s="9">
        <v>0</v>
      </c>
      <c r="Q1474" s="9">
        <v>0</v>
      </c>
      <c r="R1474" s="9">
        <v>1</v>
      </c>
      <c r="S1474" s="8">
        <v>2802</v>
      </c>
      <c r="T1474" s="9">
        <v>14</v>
      </c>
      <c r="U1474" s="9">
        <f t="shared" ref="U1474:U1537" si="259">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253"/>
        <v>0.75800000000000001</v>
      </c>
      <c r="AP1474" s="17">
        <v>0.24199999999999999</v>
      </c>
      <c r="AQ1474" s="38">
        <f t="shared" si="254"/>
        <v>0.46099999999999997</v>
      </c>
      <c r="AR1474" s="39">
        <v>0.53900000000000003</v>
      </c>
      <c r="AS1474" s="38">
        <v>0.25077720207253879</v>
      </c>
      <c r="AT1474" s="39">
        <f t="shared" si="255"/>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X1474+W1474+6</f>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26</v>
      </c>
      <c r="CZ1474" s="33" t="s">
        <v>85</v>
      </c>
    </row>
    <row r="1475" spans="1:104" x14ac:dyDescent="0.25">
      <c r="A1475">
        <v>1474</v>
      </c>
      <c r="B1475">
        <v>91</v>
      </c>
      <c r="C1475" s="24" t="s">
        <v>4215</v>
      </c>
      <c r="D1475" s="12">
        <v>3.8</v>
      </c>
      <c r="E1475" s="13">
        <v>0.5</v>
      </c>
      <c r="F1475" s="7">
        <f t="shared" si="252"/>
        <v>7.6</v>
      </c>
      <c r="G1475" s="7">
        <f t="shared" si="256"/>
        <v>3.3</v>
      </c>
      <c r="H1475" s="15">
        <f t="shared" si="257"/>
        <v>4.3</v>
      </c>
      <c r="I1475" s="11">
        <f>IFERROR(F1475/SQRT(F1475^2+U1475), "X")</f>
        <v>0.13972004694896253</v>
      </c>
      <c r="J1475" s="32">
        <f>IFERROR(SQRT((1-I1475^2)/U1475), "X")</f>
        <v>1.8384216703810862E-2</v>
      </c>
      <c r="K1475" s="32">
        <f t="shared" si="258"/>
        <v>54.394485014567422</v>
      </c>
      <c r="L1475" s="8">
        <v>0</v>
      </c>
      <c r="M1475" s="9">
        <v>1</v>
      </c>
      <c r="N1475" s="8">
        <v>0</v>
      </c>
      <c r="O1475" s="9">
        <v>0</v>
      </c>
      <c r="P1475" s="9">
        <v>0</v>
      </c>
      <c r="Q1475" s="9">
        <v>0</v>
      </c>
      <c r="R1475" s="9">
        <v>1</v>
      </c>
      <c r="S1475" s="8">
        <v>2916</v>
      </c>
      <c r="T1475" s="9">
        <v>14</v>
      </c>
      <c r="U1475" s="9">
        <f t="shared" si="259"/>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253"/>
        <v>0.72399999999999998</v>
      </c>
      <c r="AP1475" s="17">
        <v>0.27600000000000002</v>
      </c>
      <c r="AQ1475" s="38">
        <f t="shared" si="254"/>
        <v>0.46199999999999997</v>
      </c>
      <c r="AR1475" s="39">
        <v>0.53800000000000003</v>
      </c>
      <c r="AS1475" s="38">
        <v>0.28779979144942652</v>
      </c>
      <c r="AT1475" s="39">
        <f t="shared" si="255"/>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X1475+W1475+6</f>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26</v>
      </c>
      <c r="CZ1475" s="33" t="s">
        <v>85</v>
      </c>
    </row>
    <row r="1476" spans="1:104" x14ac:dyDescent="0.25">
      <c r="A1476">
        <v>1475</v>
      </c>
      <c r="B1476">
        <v>91</v>
      </c>
      <c r="C1476" s="24" t="s">
        <v>4215</v>
      </c>
      <c r="D1476" s="12">
        <v>4.8</v>
      </c>
      <c r="E1476" s="13">
        <v>0.5</v>
      </c>
      <c r="F1476" s="7">
        <f t="shared" si="252"/>
        <v>9.6</v>
      </c>
      <c r="G1476" s="7">
        <f t="shared" si="256"/>
        <v>4.3</v>
      </c>
      <c r="H1476" s="15">
        <f t="shared" si="257"/>
        <v>5.3</v>
      </c>
      <c r="I1476" s="11">
        <f>IFERROR(F1476/SQRT(F1476^2+U1476), "X")</f>
        <v>0.16573514602600783</v>
      </c>
      <c r="J1476" s="32">
        <f>IFERROR(SQRT((1-I1476^2)/U1476), "X")</f>
        <v>1.7264077711042481E-2</v>
      </c>
      <c r="K1476" s="32">
        <f t="shared" si="258"/>
        <v>57.923742972981302</v>
      </c>
      <c r="L1476" s="8">
        <v>0</v>
      </c>
      <c r="M1476" s="9">
        <v>1</v>
      </c>
      <c r="N1476" s="8">
        <v>0</v>
      </c>
      <c r="O1476" s="9">
        <v>0</v>
      </c>
      <c r="P1476" s="9">
        <v>0</v>
      </c>
      <c r="Q1476" s="9">
        <v>0</v>
      </c>
      <c r="R1476" s="9">
        <v>1</v>
      </c>
      <c r="S1476" s="8">
        <v>3278</v>
      </c>
      <c r="T1476" s="9">
        <v>14</v>
      </c>
      <c r="U1476" s="9">
        <f t="shared" si="259"/>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253"/>
        <v>0.70199999999999996</v>
      </c>
      <c r="AP1476" s="17">
        <v>0.29799999999999999</v>
      </c>
      <c r="AQ1476" s="38">
        <f t="shared" si="254"/>
        <v>0.47</v>
      </c>
      <c r="AR1476" s="39">
        <v>0.53</v>
      </c>
      <c r="AS1476" s="38">
        <v>0.31368421052631579</v>
      </c>
      <c r="AT1476" s="39">
        <f t="shared" si="255"/>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X1476+W1476+6</f>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26</v>
      </c>
      <c r="CZ1476" s="33" t="s">
        <v>85</v>
      </c>
    </row>
    <row r="1477" spans="1:104" x14ac:dyDescent="0.25">
      <c r="A1477">
        <v>1476</v>
      </c>
      <c r="B1477">
        <v>92</v>
      </c>
      <c r="C1477" s="24" t="s">
        <v>4223</v>
      </c>
      <c r="D1477" s="12">
        <v>8.9878754520200665E-2</v>
      </c>
      <c r="E1477" s="13">
        <v>0.33954196152075811</v>
      </c>
      <c r="F1477" s="7">
        <v>0.26470588235294118</v>
      </c>
      <c r="G1477" s="7">
        <f t="shared" si="256"/>
        <v>-0.24966320700055744</v>
      </c>
      <c r="H1477" s="15">
        <f t="shared" si="257"/>
        <v>0.42942071604095877</v>
      </c>
      <c r="I1477" s="11">
        <f>IFERROR(F1477/SQRT(F1477^2+U1477), "X")</f>
        <v>1.8919115867174158E-3</v>
      </c>
      <c r="J1477" s="32">
        <f>IFERROR(SQRT((1-I1477^2)/U1477), "X")</f>
        <v>7.1472215498213495E-3</v>
      </c>
      <c r="K1477" s="32">
        <f t="shared" si="258"/>
        <v>139.91450985942862</v>
      </c>
      <c r="L1477" s="8">
        <v>0</v>
      </c>
      <c r="M1477" s="9">
        <v>1</v>
      </c>
      <c r="N1477" s="8">
        <v>0</v>
      </c>
      <c r="O1477" s="9">
        <v>0</v>
      </c>
      <c r="P1477" s="9">
        <v>0</v>
      </c>
      <c r="Q1477" s="9">
        <v>1</v>
      </c>
      <c r="R1477" s="9">
        <v>0</v>
      </c>
      <c r="S1477" s="8">
        <v>19597</v>
      </c>
      <c r="T1477" s="9">
        <v>20</v>
      </c>
      <c r="U1477" s="9">
        <f t="shared" si="259"/>
        <v>19576</v>
      </c>
      <c r="V1477" s="9">
        <f>COUNTIF(B:B,B1477)</f>
        <v>20</v>
      </c>
      <c r="W1477" s="7">
        <v>16</v>
      </c>
      <c r="X1477" s="7">
        <f>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260">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16</v>
      </c>
      <c r="CZ1477" s="33" t="s">
        <v>85</v>
      </c>
    </row>
    <row r="1478" spans="1:104" x14ac:dyDescent="0.25">
      <c r="A1478">
        <v>1477</v>
      </c>
      <c r="B1478">
        <v>92</v>
      </c>
      <c r="C1478" s="24" t="s">
        <v>4223</v>
      </c>
      <c r="D1478" s="12">
        <v>1.740792815250503</v>
      </c>
      <c r="E1478" s="13">
        <v>0.55526663584525648</v>
      </c>
      <c r="F1478" s="7">
        <v>3.1350574712643682</v>
      </c>
      <c r="G1478" s="7">
        <f t="shared" si="256"/>
        <v>1.1855261794052465</v>
      </c>
      <c r="H1478" s="15">
        <f t="shared" si="257"/>
        <v>2.2960594510957595</v>
      </c>
      <c r="I1478" s="11">
        <f>IFERROR(F1478/SQRT(F1478^2+U1478), "X")</f>
        <v>2.2401367561900039E-2</v>
      </c>
      <c r="J1478" s="32">
        <f>IFERROR(SQRT((1-I1478^2)/U1478), "X")</f>
        <v>7.1454407988462074E-3</v>
      </c>
      <c r="K1478" s="32">
        <f t="shared" si="258"/>
        <v>139.94937865295483</v>
      </c>
      <c r="L1478" s="8">
        <v>0</v>
      </c>
      <c r="M1478" s="9">
        <v>1</v>
      </c>
      <c r="N1478" s="8">
        <v>0</v>
      </c>
      <c r="O1478" s="9">
        <v>0</v>
      </c>
      <c r="P1478" s="9">
        <v>0</v>
      </c>
      <c r="Q1478" s="9">
        <v>1</v>
      </c>
      <c r="R1478" s="9">
        <v>0</v>
      </c>
      <c r="S1478" s="8">
        <v>19597</v>
      </c>
      <c r="T1478" s="9">
        <v>20</v>
      </c>
      <c r="U1478" s="9">
        <f t="shared" si="259"/>
        <v>19576</v>
      </c>
      <c r="V1478" s="9">
        <f>COUNTIF(B:B,B1478)</f>
        <v>20</v>
      </c>
      <c r="W1478" s="7">
        <v>18</v>
      </c>
      <c r="X1478" s="7">
        <f>BL1478-W1478-6</f>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260"/>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16</v>
      </c>
      <c r="CZ1478" s="33" t="s">
        <v>85</v>
      </c>
    </row>
    <row r="1479" spans="1:104" x14ac:dyDescent="0.25">
      <c r="A1479">
        <v>1478</v>
      </c>
      <c r="B1479">
        <v>92</v>
      </c>
      <c r="C1479" s="24" t="s">
        <v>4223</v>
      </c>
      <c r="D1479" s="12">
        <v>-2.0204102886728799</v>
      </c>
      <c r="E1479" s="13">
        <v>0.49500052072485567</v>
      </c>
      <c r="F1479" s="7">
        <v>-4.0816326530612246</v>
      </c>
      <c r="G1479" s="7">
        <f t="shared" si="256"/>
        <v>-2.5154108093977356</v>
      </c>
      <c r="H1479" s="15">
        <f t="shared" si="257"/>
        <v>-1.5254097679480241</v>
      </c>
      <c r="I1479" s="11">
        <f>IFERROR(F1479/SQRT(F1479^2+U1479), "X")</f>
        <v>-2.9159979723664135E-2</v>
      </c>
      <c r="J1479" s="32">
        <f>IFERROR(SQRT((1-I1479^2)/U1479), "X")</f>
        <v>7.1441950322977139E-3</v>
      </c>
      <c r="K1479" s="32">
        <f t="shared" si="258"/>
        <v>139.97378227766276</v>
      </c>
      <c r="L1479" s="8">
        <v>0</v>
      </c>
      <c r="M1479" s="9">
        <v>1</v>
      </c>
      <c r="N1479" s="8">
        <v>0</v>
      </c>
      <c r="O1479" s="9">
        <v>0</v>
      </c>
      <c r="P1479" s="9">
        <v>0</v>
      </c>
      <c r="Q1479" s="9">
        <v>1</v>
      </c>
      <c r="R1479" s="9">
        <v>0</v>
      </c>
      <c r="S1479" s="8">
        <v>19597</v>
      </c>
      <c r="T1479" s="9">
        <v>20</v>
      </c>
      <c r="U1479" s="9">
        <f t="shared" si="259"/>
        <v>19576</v>
      </c>
      <c r="V1479" s="9">
        <f>COUNTIF(B:B,B1479)</f>
        <v>20</v>
      </c>
      <c r="W1479" s="7">
        <v>13</v>
      </c>
      <c r="X1479" s="7">
        <f>BL1479-W1479-6</f>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260"/>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16</v>
      </c>
      <c r="CZ1479" s="33" t="s">
        <v>85</v>
      </c>
    </row>
    <row r="1480" spans="1:104" x14ac:dyDescent="0.25">
      <c r="A1480">
        <v>1479</v>
      </c>
      <c r="B1480">
        <v>92</v>
      </c>
      <c r="C1480" s="24" t="s">
        <v>4223</v>
      </c>
      <c r="D1480" s="12">
        <v>5.4675246754662288</v>
      </c>
      <c r="E1480" s="13">
        <v>0.28109482107327433</v>
      </c>
      <c r="F1480" s="7">
        <v>19.45081967213115</v>
      </c>
      <c r="G1480" s="7">
        <f t="shared" si="256"/>
        <v>5.1864298543929541</v>
      </c>
      <c r="H1480" s="15">
        <f t="shared" si="257"/>
        <v>5.7486194965395034</v>
      </c>
      <c r="I1480" s="11">
        <f>IFERROR(F1480/SQRT(F1480^2+U1480), "X")</f>
        <v>0.15105714250687799</v>
      </c>
      <c r="J1480" s="32">
        <f>IFERROR(SQRT((1-I1480^2)/U1480), "X")</f>
        <v>7.7661067786932644E-3</v>
      </c>
      <c r="K1480" s="32">
        <f t="shared" si="258"/>
        <v>128.76464726747696</v>
      </c>
      <c r="L1480" s="8">
        <v>0</v>
      </c>
      <c r="M1480" s="9">
        <v>1</v>
      </c>
      <c r="N1480" s="8">
        <v>0</v>
      </c>
      <c r="O1480" s="9">
        <v>0</v>
      </c>
      <c r="P1480" s="9">
        <v>0</v>
      </c>
      <c r="Q1480" s="9">
        <v>1</v>
      </c>
      <c r="R1480" s="9">
        <v>0</v>
      </c>
      <c r="S1480" s="8">
        <v>16223</v>
      </c>
      <c r="T1480" s="9">
        <v>20</v>
      </c>
      <c r="U1480" s="9">
        <f t="shared" si="259"/>
        <v>16202</v>
      </c>
      <c r="V1480" s="9">
        <f>COUNTIF(B:B,B1480)</f>
        <v>20</v>
      </c>
      <c r="W1480" s="7">
        <v>16</v>
      </c>
      <c r="X1480" s="7">
        <f>BL1480-W1480-6</f>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260"/>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16</v>
      </c>
      <c r="CZ1480" s="33" t="s">
        <v>85</v>
      </c>
    </row>
    <row r="1481" spans="1:104" x14ac:dyDescent="0.25">
      <c r="A1481">
        <v>1480</v>
      </c>
      <c r="B1481">
        <v>92</v>
      </c>
      <c r="C1481" s="24" t="s">
        <v>4223</v>
      </c>
      <c r="D1481" s="12">
        <v>5.0248538778627783</v>
      </c>
      <c r="E1481" s="13">
        <v>0.4011067569171165</v>
      </c>
      <c r="F1481" s="7">
        <v>12.527472527472529</v>
      </c>
      <c r="G1481" s="7">
        <f t="shared" si="256"/>
        <v>4.6237471209456622</v>
      </c>
      <c r="H1481" s="15">
        <f t="shared" si="257"/>
        <v>5.4259606347798943</v>
      </c>
      <c r="I1481" s="11">
        <f>IFERROR(F1481/SQRT(F1481^2+U1481), "X")</f>
        <v>9.7945821136354749E-2</v>
      </c>
      <c r="J1481" s="32">
        <f>IFERROR(SQRT((1-I1481^2)/U1481), "X")</f>
        <v>7.8184822135160346E-3</v>
      </c>
      <c r="K1481" s="32">
        <f t="shared" si="258"/>
        <v>127.90206240685325</v>
      </c>
      <c r="L1481" s="8">
        <v>0</v>
      </c>
      <c r="M1481" s="9">
        <v>1</v>
      </c>
      <c r="N1481" s="8">
        <v>0</v>
      </c>
      <c r="O1481" s="9">
        <v>0</v>
      </c>
      <c r="P1481" s="9">
        <v>0</v>
      </c>
      <c r="Q1481" s="9">
        <v>1</v>
      </c>
      <c r="R1481" s="9">
        <v>0</v>
      </c>
      <c r="S1481" s="8">
        <v>16223</v>
      </c>
      <c r="T1481" s="9">
        <v>20</v>
      </c>
      <c r="U1481" s="9">
        <f t="shared" si="259"/>
        <v>16202</v>
      </c>
      <c r="V1481" s="9">
        <f>COUNTIF(B:B,B1481)</f>
        <v>20</v>
      </c>
      <c r="W1481" s="7">
        <v>18</v>
      </c>
      <c r="X1481" s="7">
        <f>BL1481-W1481-6</f>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260"/>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16</v>
      </c>
      <c r="CZ1481" s="33" t="s">
        <v>85</v>
      </c>
    </row>
    <row r="1482" spans="1:104" x14ac:dyDescent="0.25">
      <c r="A1482">
        <v>1481</v>
      </c>
      <c r="B1482">
        <v>92</v>
      </c>
      <c r="C1482" s="24" t="s">
        <v>4223</v>
      </c>
      <c r="D1482" s="12">
        <v>3.2666451474046898</v>
      </c>
      <c r="E1482" s="13">
        <v>0.44768781387624512</v>
      </c>
      <c r="F1482" s="7">
        <v>7.2967032967032974</v>
      </c>
      <c r="G1482" s="7">
        <f t="shared" si="256"/>
        <v>2.8189573335284446</v>
      </c>
      <c r="H1482" s="15">
        <f t="shared" si="257"/>
        <v>3.714332961280935</v>
      </c>
      <c r="I1482" s="11">
        <f>IFERROR(F1482/SQRT(F1482^2+U1482), "X")</f>
        <v>5.7230820058297535E-2</v>
      </c>
      <c r="J1482" s="32">
        <f>IFERROR(SQRT((1-I1482^2)/U1482), "X")</f>
        <v>7.8433804597968001E-3</v>
      </c>
      <c r="K1482" s="32">
        <f t="shared" si="258"/>
        <v>127.49604652302015</v>
      </c>
      <c r="L1482" s="8">
        <v>0</v>
      </c>
      <c r="M1482" s="9">
        <v>1</v>
      </c>
      <c r="N1482" s="8">
        <v>0</v>
      </c>
      <c r="O1482" s="9">
        <v>0</v>
      </c>
      <c r="P1482" s="9">
        <v>0</v>
      </c>
      <c r="Q1482" s="9">
        <v>1</v>
      </c>
      <c r="R1482" s="9">
        <v>0</v>
      </c>
      <c r="S1482" s="8">
        <v>16223</v>
      </c>
      <c r="T1482" s="9">
        <v>20</v>
      </c>
      <c r="U1482" s="9">
        <f t="shared" si="259"/>
        <v>16202</v>
      </c>
      <c r="V1482" s="9">
        <f>COUNTIF(B:B,B1482)</f>
        <v>20</v>
      </c>
      <c r="W1482" s="7">
        <v>13</v>
      </c>
      <c r="X1482" s="7">
        <f>BL1482-W1482-6</f>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260"/>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16</v>
      </c>
      <c r="CZ1482" s="33" t="s">
        <v>85</v>
      </c>
    </row>
    <row r="1483" spans="1:104" x14ac:dyDescent="0.25">
      <c r="A1483">
        <v>1482</v>
      </c>
      <c r="B1483">
        <v>92</v>
      </c>
      <c r="C1483" s="24" t="s">
        <v>4223</v>
      </c>
      <c r="D1483" s="12">
        <v>-1.3599930290932321</v>
      </c>
      <c r="E1483" s="13">
        <v>0.38273725021385502</v>
      </c>
      <c r="F1483" s="7">
        <v>-3.5533333333333341</v>
      </c>
      <c r="G1483" s="7">
        <f t="shared" si="256"/>
        <v>-1.7427302793070871</v>
      </c>
      <c r="H1483" s="15">
        <f t="shared" si="257"/>
        <v>-0.97725577887937698</v>
      </c>
      <c r="I1483" s="11">
        <f>IFERROR(F1483/SQRT(F1483^2+U1483), "X")</f>
        <v>-2.5388319833514514E-2</v>
      </c>
      <c r="J1483" s="32">
        <f>IFERROR(SQRT((1-I1483^2)/U1483), "X")</f>
        <v>7.1449305347601796E-3</v>
      </c>
      <c r="K1483" s="32">
        <f t="shared" si="258"/>
        <v>139.95937331160704</v>
      </c>
      <c r="L1483" s="8">
        <v>0</v>
      </c>
      <c r="M1483" s="9">
        <v>1</v>
      </c>
      <c r="N1483" s="8">
        <v>0</v>
      </c>
      <c r="O1483" s="9">
        <v>0</v>
      </c>
      <c r="P1483" s="9">
        <v>0</v>
      </c>
      <c r="Q1483" s="9">
        <v>1</v>
      </c>
      <c r="R1483" s="9">
        <v>0</v>
      </c>
      <c r="S1483" s="8">
        <v>19597</v>
      </c>
      <c r="T1483" s="9">
        <v>20</v>
      </c>
      <c r="U1483" s="9">
        <f t="shared" si="259"/>
        <v>19576</v>
      </c>
      <c r="V1483" s="9">
        <f>COUNTIF(B:B,B1483)</f>
        <v>20</v>
      </c>
      <c r="W1483" s="7">
        <v>16</v>
      </c>
      <c r="X1483" s="7">
        <f>BL1483-W1483-6</f>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260"/>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16</v>
      </c>
      <c r="CZ1483" s="33" t="s">
        <v>85</v>
      </c>
    </row>
    <row r="1484" spans="1:104" x14ac:dyDescent="0.25">
      <c r="A1484">
        <v>1483</v>
      </c>
      <c r="B1484">
        <v>92</v>
      </c>
      <c r="C1484" s="24" t="s">
        <v>4223</v>
      </c>
      <c r="D1484" s="12">
        <v>0.64775270735424328</v>
      </c>
      <c r="E1484" s="13">
        <v>0.58707713729827615</v>
      </c>
      <c r="F1484" s="7">
        <v>1.103351955307263</v>
      </c>
      <c r="G1484" s="7">
        <f t="shared" si="256"/>
        <v>6.0675570055967132E-2</v>
      </c>
      <c r="H1484" s="15">
        <f t="shared" si="257"/>
        <v>1.2348298446525194</v>
      </c>
      <c r="I1484" s="11">
        <f>IFERROR(F1484/SQRT(F1484^2+U1484), "X")</f>
        <v>7.8856697933211393E-3</v>
      </c>
      <c r="J1484" s="32">
        <f>IFERROR(SQRT((1-I1484^2)/U1484), "X")</f>
        <v>7.1470121164783976E-3</v>
      </c>
      <c r="K1484" s="32">
        <f t="shared" si="258"/>
        <v>139.91860986136646</v>
      </c>
      <c r="L1484" s="8">
        <v>0</v>
      </c>
      <c r="M1484" s="9">
        <v>1</v>
      </c>
      <c r="N1484" s="8">
        <v>0</v>
      </c>
      <c r="O1484" s="9">
        <v>0</v>
      </c>
      <c r="P1484" s="9">
        <v>0</v>
      </c>
      <c r="Q1484" s="9">
        <v>1</v>
      </c>
      <c r="R1484" s="9">
        <v>0</v>
      </c>
      <c r="S1484" s="8">
        <v>19597</v>
      </c>
      <c r="T1484" s="9">
        <v>20</v>
      </c>
      <c r="U1484" s="9">
        <f t="shared" si="259"/>
        <v>19576</v>
      </c>
      <c r="V1484" s="9">
        <f>COUNTIF(B:B,B1484)</f>
        <v>20</v>
      </c>
      <c r="W1484" s="7">
        <v>18</v>
      </c>
      <c r="X1484" s="7">
        <f>BL1484-W1484-6</f>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260"/>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16</v>
      </c>
      <c r="CZ1484" s="33" t="s">
        <v>85</v>
      </c>
    </row>
    <row r="1485" spans="1:104" x14ac:dyDescent="0.25">
      <c r="A1485">
        <v>1484</v>
      </c>
      <c r="B1485">
        <v>92</v>
      </c>
      <c r="C1485" s="24" t="s">
        <v>4223</v>
      </c>
      <c r="D1485" s="12">
        <v>-3.1237903301331689</v>
      </c>
      <c r="E1485" s="13">
        <v>0.51301272088365868</v>
      </c>
      <c r="F1485" s="7">
        <v>-6.0891089108910892</v>
      </c>
      <c r="G1485" s="7">
        <f t="shared" si="256"/>
        <v>-3.6368030510168277</v>
      </c>
      <c r="H1485" s="15">
        <f t="shared" si="257"/>
        <v>-2.6107776092495101</v>
      </c>
      <c r="I1485" s="11">
        <f>IFERROR(F1485/SQRT(F1485^2+U1485), "X")</f>
        <v>-4.3479132716505234E-2</v>
      </c>
      <c r="J1485" s="32">
        <f>IFERROR(SQRT((1-I1485^2)/U1485), "X")</f>
        <v>7.1404754542553307E-3</v>
      </c>
      <c r="K1485" s="32">
        <f t="shared" si="258"/>
        <v>140.04669666696424</v>
      </c>
      <c r="L1485" s="8">
        <v>0</v>
      </c>
      <c r="M1485" s="9">
        <v>1</v>
      </c>
      <c r="N1485" s="8">
        <v>0</v>
      </c>
      <c r="O1485" s="9">
        <v>0</v>
      </c>
      <c r="P1485" s="9">
        <v>0</v>
      </c>
      <c r="Q1485" s="9">
        <v>1</v>
      </c>
      <c r="R1485" s="9">
        <v>0</v>
      </c>
      <c r="S1485" s="8">
        <v>19597</v>
      </c>
      <c r="T1485" s="9">
        <v>20</v>
      </c>
      <c r="U1485" s="9">
        <f t="shared" si="259"/>
        <v>19576</v>
      </c>
      <c r="V1485" s="9">
        <f>COUNTIF(B:B,B1485)</f>
        <v>20</v>
      </c>
      <c r="W1485" s="7">
        <v>13</v>
      </c>
      <c r="X1485" s="7">
        <f>BL1485-W1485-6</f>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260"/>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16</v>
      </c>
      <c r="CZ1485" s="33" t="s">
        <v>85</v>
      </c>
    </row>
    <row r="1486" spans="1:104" x14ac:dyDescent="0.25">
      <c r="A1486">
        <v>1485</v>
      </c>
      <c r="B1486">
        <v>92</v>
      </c>
      <c r="C1486" s="24" t="s">
        <v>4223</v>
      </c>
      <c r="D1486" s="12">
        <v>4.1583558054389291</v>
      </c>
      <c r="E1486" s="13">
        <v>0.3124640237985184</v>
      </c>
      <c r="F1486" s="7">
        <v>13.30827067669173</v>
      </c>
      <c r="G1486" s="7">
        <f t="shared" si="256"/>
        <v>3.8458917816404106</v>
      </c>
      <c r="H1486" s="15">
        <f t="shared" si="257"/>
        <v>4.4708198292374473</v>
      </c>
      <c r="I1486" s="11">
        <f>IFERROR(F1486/SQRT(F1486^2+U1486), "X")</f>
        <v>0.1039863835901436</v>
      </c>
      <c r="J1486" s="32">
        <f>IFERROR(SQRT((1-I1486^2)/U1486), "X")</f>
        <v>7.8136661115757611E-3</v>
      </c>
      <c r="K1486" s="32">
        <f t="shared" si="258"/>
        <v>127.98089727925841</v>
      </c>
      <c r="L1486" s="8">
        <v>0</v>
      </c>
      <c r="M1486" s="9">
        <v>1</v>
      </c>
      <c r="N1486" s="8">
        <v>0</v>
      </c>
      <c r="O1486" s="9">
        <v>0</v>
      </c>
      <c r="P1486" s="9">
        <v>0</v>
      </c>
      <c r="Q1486" s="9">
        <v>1</v>
      </c>
      <c r="R1486" s="9">
        <v>0</v>
      </c>
      <c r="S1486" s="8">
        <v>16223</v>
      </c>
      <c r="T1486" s="9">
        <v>20</v>
      </c>
      <c r="U1486" s="9">
        <f t="shared" si="259"/>
        <v>16202</v>
      </c>
      <c r="V1486" s="9">
        <f>COUNTIF(B:B,B1486)</f>
        <v>20</v>
      </c>
      <c r="W1486" s="7">
        <v>16</v>
      </c>
      <c r="X1486" s="7">
        <f>BL1486-W1486-6</f>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260"/>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16</v>
      </c>
      <c r="CZ1486" s="33" t="s">
        <v>85</v>
      </c>
    </row>
    <row r="1487" spans="1:104" x14ac:dyDescent="0.25">
      <c r="A1487">
        <v>1486</v>
      </c>
      <c r="B1487">
        <v>92</v>
      </c>
      <c r="C1487" s="24" t="s">
        <v>4223</v>
      </c>
      <c r="D1487" s="12">
        <v>4.0804067271065447</v>
      </c>
      <c r="E1487" s="13">
        <v>0.4227855052791073</v>
      </c>
      <c r="F1487" s="7">
        <v>9.6512455516014235</v>
      </c>
      <c r="G1487" s="7">
        <f t="shared" si="256"/>
        <v>3.6576212218274375</v>
      </c>
      <c r="H1487" s="15">
        <f t="shared" si="257"/>
        <v>4.5031922323856524</v>
      </c>
      <c r="I1487" s="11">
        <f>IFERROR(F1487/SQRT(F1487^2+U1487), "X")</f>
        <v>7.5605646277003252E-2</v>
      </c>
      <c r="J1487" s="32">
        <f>IFERROR(SQRT((1-I1487^2)/U1487), "X")</f>
        <v>7.8337708716216484E-3</v>
      </c>
      <c r="K1487" s="32">
        <f t="shared" si="258"/>
        <v>127.65244431932085</v>
      </c>
      <c r="L1487" s="8">
        <v>0</v>
      </c>
      <c r="M1487" s="9">
        <v>1</v>
      </c>
      <c r="N1487" s="8">
        <v>0</v>
      </c>
      <c r="O1487" s="9">
        <v>0</v>
      </c>
      <c r="P1487" s="9">
        <v>0</v>
      </c>
      <c r="Q1487" s="9">
        <v>1</v>
      </c>
      <c r="R1487" s="9">
        <v>0</v>
      </c>
      <c r="S1487" s="8">
        <v>16223</v>
      </c>
      <c r="T1487" s="9">
        <v>20</v>
      </c>
      <c r="U1487" s="9">
        <f t="shared" si="259"/>
        <v>16202</v>
      </c>
      <c r="V1487" s="9">
        <f>COUNTIF(B:B,B1487)</f>
        <v>20</v>
      </c>
      <c r="W1487" s="7">
        <v>18</v>
      </c>
      <c r="X1487" s="7">
        <f>BL1487-W1487-6</f>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260"/>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16</v>
      </c>
      <c r="CZ1487" s="33" t="s">
        <v>85</v>
      </c>
    </row>
    <row r="1488" spans="1:104" x14ac:dyDescent="0.25">
      <c r="A1488">
        <v>1487</v>
      </c>
      <c r="B1488">
        <v>92</v>
      </c>
      <c r="C1488" s="24" t="s">
        <v>4223</v>
      </c>
      <c r="D1488" s="12">
        <v>2.4743870437876851</v>
      </c>
      <c r="E1488" s="13">
        <v>0.4642562517286275</v>
      </c>
      <c r="F1488" s="7">
        <v>5.3297872340425529</v>
      </c>
      <c r="G1488" s="7">
        <f t="shared" si="256"/>
        <v>2.0101307920590576</v>
      </c>
      <c r="H1488" s="15">
        <f t="shared" si="257"/>
        <v>2.9386432955163126</v>
      </c>
      <c r="I1488" s="11">
        <f>IFERROR(F1488/SQRT(F1488^2+U1488), "X")</f>
        <v>4.183552004497082E-2</v>
      </c>
      <c r="J1488" s="32">
        <f>IFERROR(SQRT((1-I1488^2)/U1488), "X")</f>
        <v>7.8493790104336471E-3</v>
      </c>
      <c r="K1488" s="32">
        <f t="shared" si="258"/>
        <v>127.39861314771116</v>
      </c>
      <c r="L1488" s="8">
        <v>0</v>
      </c>
      <c r="M1488" s="9">
        <v>1</v>
      </c>
      <c r="N1488" s="8">
        <v>0</v>
      </c>
      <c r="O1488" s="9">
        <v>0</v>
      </c>
      <c r="P1488" s="9">
        <v>0</v>
      </c>
      <c r="Q1488" s="9">
        <v>1</v>
      </c>
      <c r="R1488" s="9">
        <v>0</v>
      </c>
      <c r="S1488" s="8">
        <v>16223</v>
      </c>
      <c r="T1488" s="9">
        <v>20</v>
      </c>
      <c r="U1488" s="9">
        <f t="shared" si="259"/>
        <v>16202</v>
      </c>
      <c r="V1488" s="9">
        <f>COUNTIF(B:B,B1488)</f>
        <v>20</v>
      </c>
      <c r="W1488" s="7">
        <v>13</v>
      </c>
      <c r="X1488" s="7">
        <f>BL1488-W1488-6</f>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260"/>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16</v>
      </c>
      <c r="CZ1488" s="33" t="s">
        <v>85</v>
      </c>
    </row>
    <row r="1489" spans="1:104" x14ac:dyDescent="0.25">
      <c r="A1489">
        <v>1488</v>
      </c>
      <c r="B1489">
        <v>92</v>
      </c>
      <c r="C1489" s="24" t="s">
        <v>4223</v>
      </c>
      <c r="D1489" s="12">
        <v>0.67194397515000226</v>
      </c>
      <c r="E1489" s="13">
        <v>0.58672181244805066</v>
      </c>
      <c r="F1489" s="7">
        <v>1.1452513966480451</v>
      </c>
      <c r="G1489" s="7">
        <f t="shared" si="256"/>
        <v>8.5222162701951598E-2</v>
      </c>
      <c r="H1489" s="15">
        <f t="shared" si="257"/>
        <v>1.2586657875980529</v>
      </c>
      <c r="I1489" s="11">
        <f>IFERROR(F1489/SQRT(F1489^2+U1489), "X")</f>
        <v>8.1851059128980781E-3</v>
      </c>
      <c r="J1489" s="32">
        <f>IFERROR(SQRT((1-I1489^2)/U1489), "X")</f>
        <v>7.1469949190671013E-3</v>
      </c>
      <c r="K1489" s="32">
        <f t="shared" si="258"/>
        <v>139.91894653963601</v>
      </c>
      <c r="L1489" s="8">
        <v>0</v>
      </c>
      <c r="M1489" s="9">
        <v>1</v>
      </c>
      <c r="N1489" s="8">
        <v>0</v>
      </c>
      <c r="O1489" s="9">
        <v>0</v>
      </c>
      <c r="P1489" s="9">
        <v>0</v>
      </c>
      <c r="Q1489" s="9">
        <v>1</v>
      </c>
      <c r="R1489" s="9">
        <v>0</v>
      </c>
      <c r="S1489" s="8">
        <v>19597</v>
      </c>
      <c r="T1489" s="9">
        <v>20</v>
      </c>
      <c r="U1489" s="9">
        <f t="shared" si="259"/>
        <v>19576</v>
      </c>
      <c r="V1489" s="9">
        <f>COUNTIF(B:B,B1489)</f>
        <v>20</v>
      </c>
      <c r="W1489" s="7">
        <v>18</v>
      </c>
      <c r="X1489" s="7">
        <f>BL1489-W1489-6</f>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260"/>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16</v>
      </c>
      <c r="CZ1489" s="33" t="s">
        <v>85</v>
      </c>
    </row>
    <row r="1490" spans="1:104" x14ac:dyDescent="0.25">
      <c r="A1490">
        <v>1489</v>
      </c>
      <c r="B1490">
        <v>92</v>
      </c>
      <c r="C1490" s="24" t="s">
        <v>4223</v>
      </c>
      <c r="D1490" s="12">
        <v>-3.0567176128227009</v>
      </c>
      <c r="E1490" s="13">
        <v>0.51283800480912434</v>
      </c>
      <c r="F1490" s="7">
        <v>-5.9603960396039604</v>
      </c>
      <c r="G1490" s="7">
        <f t="shared" si="256"/>
        <v>-3.5695556176318251</v>
      </c>
      <c r="H1490" s="15">
        <f t="shared" si="257"/>
        <v>-2.5438796080135768</v>
      </c>
      <c r="I1490" s="11">
        <f>IFERROR(F1490/SQRT(F1490^2+U1490), "X")</f>
        <v>-4.2561744460865615E-2</v>
      </c>
      <c r="J1490" s="32">
        <f>IFERROR(SQRT((1-I1490^2)/U1490), "X")</f>
        <v>7.1407577916070232E-3</v>
      </c>
      <c r="K1490" s="32">
        <f t="shared" si="258"/>
        <v>140.04115938162224</v>
      </c>
      <c r="L1490" s="8">
        <v>0</v>
      </c>
      <c r="M1490" s="9">
        <v>1</v>
      </c>
      <c r="N1490" s="8">
        <v>0</v>
      </c>
      <c r="O1490" s="9">
        <v>0</v>
      </c>
      <c r="P1490" s="9">
        <v>0</v>
      </c>
      <c r="Q1490" s="9">
        <v>1</v>
      </c>
      <c r="R1490" s="9">
        <v>0</v>
      </c>
      <c r="S1490" s="8">
        <v>19597</v>
      </c>
      <c r="T1490" s="9">
        <v>20</v>
      </c>
      <c r="U1490" s="9">
        <f t="shared" si="259"/>
        <v>19576</v>
      </c>
      <c r="V1490" s="9">
        <f>COUNTIF(B:B,B1490)</f>
        <v>20</v>
      </c>
      <c r="W1490" s="7">
        <v>13</v>
      </c>
      <c r="X1490" s="7">
        <f>BL1490-W1490-6</f>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260"/>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16</v>
      </c>
      <c r="CZ1490" s="33" t="s">
        <v>85</v>
      </c>
    </row>
    <row r="1491" spans="1:104" x14ac:dyDescent="0.25">
      <c r="A1491">
        <v>1490</v>
      </c>
      <c r="B1491">
        <v>92</v>
      </c>
      <c r="C1491" s="24" t="s">
        <v>4223</v>
      </c>
      <c r="D1491" s="12">
        <v>0.78926178657732216</v>
      </c>
      <c r="E1491" s="13">
        <v>0.45427489993477332</v>
      </c>
      <c r="F1491" s="7">
        <v>1.7374100719424459</v>
      </c>
      <c r="G1491" s="7">
        <f t="shared" si="256"/>
        <v>0.33498688664254883</v>
      </c>
      <c r="H1491" s="15">
        <f t="shared" si="257"/>
        <v>1.2435366865120954</v>
      </c>
      <c r="I1491" s="11">
        <f>IFERROR(F1491/SQRT(F1491^2+U1491), "X")</f>
        <v>1.3648268823248655E-2</v>
      </c>
      <c r="J1491" s="32">
        <f>IFERROR(SQRT((1-I1491^2)/U1491), "X")</f>
        <v>7.8555253268387717E-3</v>
      </c>
      <c r="K1491" s="32">
        <f t="shared" si="258"/>
        <v>127.29893398515985</v>
      </c>
      <c r="L1491" s="8">
        <v>0</v>
      </c>
      <c r="M1491" s="9">
        <v>1</v>
      </c>
      <c r="N1491" s="8">
        <v>0</v>
      </c>
      <c r="O1491" s="9">
        <v>0</v>
      </c>
      <c r="P1491" s="9">
        <v>0</v>
      </c>
      <c r="Q1491" s="9">
        <v>1</v>
      </c>
      <c r="R1491" s="9">
        <v>0</v>
      </c>
      <c r="S1491" s="8">
        <v>16223</v>
      </c>
      <c r="T1491" s="9">
        <v>20</v>
      </c>
      <c r="U1491" s="9">
        <f t="shared" si="259"/>
        <v>16202</v>
      </c>
      <c r="V1491" s="9">
        <f>COUNTIF(B:B,B1491)</f>
        <v>20</v>
      </c>
      <c r="W1491" s="7">
        <v>18</v>
      </c>
      <c r="X1491" s="7">
        <f>BL1491-W1491-6</f>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260"/>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16</v>
      </c>
      <c r="CZ1491" s="33" t="s">
        <v>85</v>
      </c>
    </row>
    <row r="1492" spans="1:104" x14ac:dyDescent="0.25">
      <c r="A1492">
        <v>1491</v>
      </c>
      <c r="B1492">
        <v>92</v>
      </c>
      <c r="C1492" s="24" t="s">
        <v>4223</v>
      </c>
      <c r="D1492" s="12">
        <v>0.20479030465558881</v>
      </c>
      <c r="E1492" s="13">
        <v>0.46452434958462818</v>
      </c>
      <c r="F1492" s="7">
        <v>0.44086021505376349</v>
      </c>
      <c r="G1492" s="7">
        <f t="shared" si="256"/>
        <v>-0.2597340449290394</v>
      </c>
      <c r="H1492" s="15">
        <f t="shared" si="257"/>
        <v>0.66931465424021697</v>
      </c>
      <c r="I1492" s="11">
        <f>IFERROR(F1492/SQRT(F1492^2+U1492), "X")</f>
        <v>3.4634904093689997E-3</v>
      </c>
      <c r="J1492" s="32">
        <f>IFERROR(SQRT((1-I1492^2)/U1492), "X")</f>
        <v>7.856209952958949E-3</v>
      </c>
      <c r="K1492" s="32">
        <f t="shared" si="258"/>
        <v>127.2878405729676</v>
      </c>
      <c r="L1492" s="8">
        <v>0</v>
      </c>
      <c r="M1492" s="9">
        <v>1</v>
      </c>
      <c r="N1492" s="8">
        <v>0</v>
      </c>
      <c r="O1492" s="9">
        <v>0</v>
      </c>
      <c r="P1492" s="9">
        <v>0</v>
      </c>
      <c r="Q1492" s="9">
        <v>1</v>
      </c>
      <c r="R1492" s="9">
        <v>0</v>
      </c>
      <c r="S1492" s="8">
        <v>16223</v>
      </c>
      <c r="T1492" s="9">
        <v>20</v>
      </c>
      <c r="U1492" s="9">
        <f t="shared" si="259"/>
        <v>16202</v>
      </c>
      <c r="V1492" s="9">
        <f>COUNTIF(B:B,B1492)</f>
        <v>20</v>
      </c>
      <c r="W1492" s="7">
        <v>13</v>
      </c>
      <c r="X1492" s="7">
        <f>BL1492-W1492-6</f>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260"/>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16</v>
      </c>
      <c r="CZ1492" s="33" t="s">
        <v>85</v>
      </c>
    </row>
    <row r="1493" spans="1:104" x14ac:dyDescent="0.25">
      <c r="A1493">
        <v>1492</v>
      </c>
      <c r="B1493">
        <v>92</v>
      </c>
      <c r="C1493" s="24" t="s">
        <v>4223</v>
      </c>
      <c r="D1493" s="12">
        <v>1.258093300309993</v>
      </c>
      <c r="E1493" s="13">
        <v>0.59755394238086934</v>
      </c>
      <c r="F1493" s="7">
        <v>2.105405405405405</v>
      </c>
      <c r="G1493" s="7">
        <f t="shared" si="256"/>
        <v>0.66053935792912366</v>
      </c>
      <c r="H1493" s="15">
        <f t="shared" si="257"/>
        <v>1.8556472426908623</v>
      </c>
      <c r="I1493" s="11">
        <f>IFERROR(F1493/SQRT(F1493^2+U1493), "X")</f>
        <v>1.5046122411759051E-2</v>
      </c>
      <c r="J1493" s="32">
        <f>IFERROR(SQRT((1-I1493^2)/U1493), "X")</f>
        <v>7.1464252790126442E-3</v>
      </c>
      <c r="K1493" s="32">
        <f t="shared" si="258"/>
        <v>139.93009944940763</v>
      </c>
      <c r="L1493" s="8">
        <v>0</v>
      </c>
      <c r="M1493" s="9">
        <v>1</v>
      </c>
      <c r="N1493" s="8">
        <v>0</v>
      </c>
      <c r="O1493" s="9">
        <v>0</v>
      </c>
      <c r="P1493" s="9">
        <v>0</v>
      </c>
      <c r="Q1493" s="9">
        <v>1</v>
      </c>
      <c r="R1493" s="9">
        <v>0</v>
      </c>
      <c r="S1493" s="8">
        <v>19597</v>
      </c>
      <c r="T1493" s="9">
        <v>20</v>
      </c>
      <c r="U1493" s="9">
        <f t="shared" si="259"/>
        <v>19576</v>
      </c>
      <c r="V1493" s="9">
        <f>COUNTIF(B:B,B1493)</f>
        <v>20</v>
      </c>
      <c r="W1493" s="7">
        <v>18</v>
      </c>
      <c r="X1493" s="7">
        <f>BL1493-W1493-6</f>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260"/>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16</v>
      </c>
      <c r="CZ1493" s="33" t="s">
        <v>85</v>
      </c>
    </row>
    <row r="1494" spans="1:104" x14ac:dyDescent="0.25">
      <c r="A1494">
        <v>1493</v>
      </c>
      <c r="B1494">
        <v>92</v>
      </c>
      <c r="C1494" s="24" t="s">
        <v>4223</v>
      </c>
      <c r="D1494" s="12">
        <v>-2.2247475073574718</v>
      </c>
      <c r="E1494" s="13">
        <v>0.52584941082994785</v>
      </c>
      <c r="F1494" s="7">
        <v>-4.2307692307692308</v>
      </c>
      <c r="G1494" s="7">
        <f t="shared" si="256"/>
        <v>-2.7505969181874197</v>
      </c>
      <c r="H1494" s="15">
        <f t="shared" si="257"/>
        <v>-1.698898096527524</v>
      </c>
      <c r="I1494" s="11">
        <f>IFERROR(F1494/SQRT(F1494^2+U1494), "X")</f>
        <v>-3.022448434194545E-2</v>
      </c>
      <c r="J1494" s="32">
        <f>IFERROR(SQRT((1-I1494^2)/U1494), "X")</f>
        <v>7.1439690262780162E-3</v>
      </c>
      <c r="K1494" s="32">
        <f t="shared" si="258"/>
        <v>139.97821047678823</v>
      </c>
      <c r="L1494" s="8">
        <v>0</v>
      </c>
      <c r="M1494" s="9">
        <v>1</v>
      </c>
      <c r="N1494" s="8">
        <v>0</v>
      </c>
      <c r="O1494" s="9">
        <v>0</v>
      </c>
      <c r="P1494" s="9">
        <v>0</v>
      </c>
      <c r="Q1494" s="9">
        <v>1</v>
      </c>
      <c r="R1494" s="9">
        <v>0</v>
      </c>
      <c r="S1494" s="8">
        <v>19597</v>
      </c>
      <c r="T1494" s="9">
        <v>20</v>
      </c>
      <c r="U1494" s="9">
        <f t="shared" si="259"/>
        <v>19576</v>
      </c>
      <c r="V1494" s="9">
        <f>COUNTIF(B:B,B1494)</f>
        <v>20</v>
      </c>
      <c r="W1494" s="7">
        <v>13</v>
      </c>
      <c r="X1494" s="7">
        <f>BL1494-W1494-6</f>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260"/>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16</v>
      </c>
      <c r="CZ1494" s="33" t="s">
        <v>85</v>
      </c>
    </row>
    <row r="1495" spans="1:104" x14ac:dyDescent="0.25">
      <c r="A1495">
        <v>1494</v>
      </c>
      <c r="B1495">
        <v>92</v>
      </c>
      <c r="C1495" s="24" t="s">
        <v>4223</v>
      </c>
      <c r="D1495" s="12">
        <v>3.9380026140558582</v>
      </c>
      <c r="E1495" s="13">
        <v>0.43940136529534313</v>
      </c>
      <c r="F1495" s="7">
        <v>8.962199312714775</v>
      </c>
      <c r="G1495" s="7">
        <f t="shared" si="256"/>
        <v>3.4986012487605151</v>
      </c>
      <c r="H1495" s="15">
        <f t="shared" si="257"/>
        <v>4.3774039793512012</v>
      </c>
      <c r="I1495" s="11">
        <f>IFERROR(F1495/SQRT(F1495^2+U1495), "X")</f>
        <v>7.0235461697318702E-2</v>
      </c>
      <c r="J1495" s="32">
        <f>IFERROR(SQRT((1-I1495^2)/U1495), "X")</f>
        <v>7.8368555804907009E-3</v>
      </c>
      <c r="K1495" s="32">
        <f t="shared" si="258"/>
        <v>127.60219832166226</v>
      </c>
      <c r="L1495" s="8">
        <v>0</v>
      </c>
      <c r="M1495" s="9">
        <v>1</v>
      </c>
      <c r="N1495" s="8">
        <v>0</v>
      </c>
      <c r="O1495" s="9">
        <v>0</v>
      </c>
      <c r="P1495" s="9">
        <v>0</v>
      </c>
      <c r="Q1495" s="9">
        <v>1</v>
      </c>
      <c r="R1495" s="9">
        <v>0</v>
      </c>
      <c r="S1495" s="8">
        <v>16223</v>
      </c>
      <c r="T1495" s="9">
        <v>20</v>
      </c>
      <c r="U1495" s="9">
        <f t="shared" si="259"/>
        <v>16202</v>
      </c>
      <c r="V1495" s="9">
        <f>COUNTIF(B:B,B1495)</f>
        <v>20</v>
      </c>
      <c r="W1495" s="7">
        <v>18</v>
      </c>
      <c r="X1495" s="7">
        <f>BL1495-W1495-6</f>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260"/>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16</v>
      </c>
      <c r="CZ1495" s="33" t="s">
        <v>85</v>
      </c>
    </row>
    <row r="1496" spans="1:104" x14ac:dyDescent="0.25">
      <c r="A1496">
        <v>1495</v>
      </c>
      <c r="B1496">
        <v>92</v>
      </c>
      <c r="C1496" s="24" t="s">
        <v>4223</v>
      </c>
      <c r="D1496" s="12">
        <v>2.8056418685278079</v>
      </c>
      <c r="E1496" s="13">
        <v>0.47335961226479722</v>
      </c>
      <c r="F1496" s="7">
        <v>5.9270833333333339</v>
      </c>
      <c r="G1496" s="7">
        <f t="shared" si="256"/>
        <v>2.3322822562630106</v>
      </c>
      <c r="H1496" s="15">
        <f t="shared" si="257"/>
        <v>3.2790014807926053</v>
      </c>
      <c r="I1496" s="11">
        <f>IFERROR(F1496/SQRT(F1496^2+U1496), "X")</f>
        <v>4.6514289892701739E-2</v>
      </c>
      <c r="J1496" s="32">
        <f>IFERROR(SQRT((1-I1496^2)/U1496), "X")</f>
        <v>7.8477536550076755E-3</v>
      </c>
      <c r="K1496" s="32">
        <f t="shared" si="258"/>
        <v>127.4249987908192</v>
      </c>
      <c r="L1496" s="8">
        <v>0</v>
      </c>
      <c r="M1496" s="9">
        <v>1</v>
      </c>
      <c r="N1496" s="8">
        <v>0</v>
      </c>
      <c r="O1496" s="9">
        <v>0</v>
      </c>
      <c r="P1496" s="9">
        <v>0</v>
      </c>
      <c r="Q1496" s="9">
        <v>1</v>
      </c>
      <c r="R1496" s="9">
        <v>0</v>
      </c>
      <c r="S1496" s="8">
        <v>16223</v>
      </c>
      <c r="T1496" s="9">
        <v>20</v>
      </c>
      <c r="U1496" s="9">
        <f t="shared" si="259"/>
        <v>16202</v>
      </c>
      <c r="V1496" s="9">
        <f>COUNTIF(B:B,B1496)</f>
        <v>20</v>
      </c>
      <c r="W1496" s="7">
        <v>13</v>
      </c>
      <c r="X1496" s="7">
        <f>BL1496-W1496-6</f>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260"/>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16</v>
      </c>
      <c r="CZ1496" s="33" t="s">
        <v>85</v>
      </c>
    </row>
    <row r="1497" spans="1:104" x14ac:dyDescent="0.25">
      <c r="A1497">
        <v>1496</v>
      </c>
      <c r="B1497">
        <v>93</v>
      </c>
      <c r="C1497" s="24" t="s">
        <v>4224</v>
      </c>
      <c r="D1497" s="12">
        <v>6.13</v>
      </c>
      <c r="E1497" s="13">
        <v>0.1</v>
      </c>
      <c r="F1497" s="7">
        <f>D1497-E1497</f>
        <v>6.03</v>
      </c>
      <c r="G1497" s="7">
        <f t="shared" si="256"/>
        <v>6.03</v>
      </c>
      <c r="H1497" s="15">
        <f t="shared" si="257"/>
        <v>6.2299999999999995</v>
      </c>
      <c r="I1497" s="11">
        <f>IFERROR(F1497/SQRT(F1497^2+U1497), "X")</f>
        <v>3.2522284557324282E-2</v>
      </c>
      <c r="J1497" s="32">
        <f>IFERROR(SQRT((1-I1497^2)/U1497), "X")</f>
        <v>5.3934136910985539E-3</v>
      </c>
      <c r="K1497" s="32">
        <f t="shared" si="258"/>
        <v>185.4113289418961</v>
      </c>
      <c r="L1497" s="8">
        <v>0</v>
      </c>
      <c r="M1497" s="9">
        <v>1</v>
      </c>
      <c r="N1497" s="8">
        <v>0</v>
      </c>
      <c r="O1497" s="9">
        <v>0</v>
      </c>
      <c r="P1497" s="9">
        <v>0</v>
      </c>
      <c r="Q1497" s="9">
        <v>0</v>
      </c>
      <c r="R1497" s="9">
        <v>1</v>
      </c>
      <c r="S1497" s="8">
        <v>34363</v>
      </c>
      <c r="T1497" s="9">
        <v>21</v>
      </c>
      <c r="U1497" s="9">
        <f t="shared" si="259"/>
        <v>34341</v>
      </c>
      <c r="V1497" s="9">
        <f>COUNTIF(B:B,B1497)</f>
        <v>3</v>
      </c>
      <c r="W1497" s="7">
        <v>10.15</v>
      </c>
      <c r="X1497" s="7">
        <f>BL1497-W1497-6</f>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16</v>
      </c>
      <c r="CZ1497" s="33" t="s">
        <v>85</v>
      </c>
    </row>
    <row r="1498" spans="1:104" x14ac:dyDescent="0.25">
      <c r="A1498">
        <v>1497</v>
      </c>
      <c r="B1498">
        <v>93</v>
      </c>
      <c r="C1498" s="24" t="s">
        <v>4224</v>
      </c>
      <c r="D1498" s="12">
        <v>15.25</v>
      </c>
      <c r="E1498" s="13">
        <v>1.5</v>
      </c>
      <c r="F1498" s="7">
        <f>D1498-E1498</f>
        <v>13.75</v>
      </c>
      <c r="G1498" s="7">
        <f t="shared" si="256"/>
        <v>13.75</v>
      </c>
      <c r="H1498" s="15">
        <f t="shared" si="257"/>
        <v>16.75</v>
      </c>
      <c r="I1498" s="11">
        <f>IFERROR(F1498/SQRT(F1498^2+U1498), "X")</f>
        <v>7.3995279667558991E-2</v>
      </c>
      <c r="J1498" s="32">
        <f>IFERROR(SQRT((1-I1498^2)/U1498), "X")</f>
        <v>5.3814748849133811E-3</v>
      </c>
      <c r="K1498" s="32">
        <f t="shared" si="258"/>
        <v>185.82266411823935</v>
      </c>
      <c r="L1498" s="8">
        <v>0</v>
      </c>
      <c r="M1498" s="9">
        <v>1</v>
      </c>
      <c r="N1498" s="8">
        <v>0</v>
      </c>
      <c r="O1498" s="9">
        <v>0</v>
      </c>
      <c r="P1498" s="9">
        <v>0</v>
      </c>
      <c r="Q1498" s="9">
        <v>0</v>
      </c>
      <c r="R1498" s="9">
        <v>1</v>
      </c>
      <c r="S1498" s="8">
        <v>34363</v>
      </c>
      <c r="T1498" s="9">
        <v>21</v>
      </c>
      <c r="U1498" s="9">
        <f t="shared" si="259"/>
        <v>34341</v>
      </c>
      <c r="V1498" s="9">
        <f>COUNTIF(B:B,B1498)</f>
        <v>3</v>
      </c>
      <c r="W1498" s="7">
        <v>10.15</v>
      </c>
      <c r="X1498" s="7">
        <f>BL1498-W1498-6</f>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16</v>
      </c>
      <c r="CZ1498" s="33" t="s">
        <v>85</v>
      </c>
    </row>
    <row r="1499" spans="1:104" x14ac:dyDescent="0.25">
      <c r="A1499">
        <v>1498</v>
      </c>
      <c r="B1499">
        <v>93</v>
      </c>
      <c r="C1499" s="24" t="s">
        <v>4224</v>
      </c>
      <c r="D1499" s="12">
        <v>16.88</v>
      </c>
      <c r="E1499" s="13">
        <v>0.7</v>
      </c>
      <c r="F1499" s="7">
        <f>D1499-E1499</f>
        <v>16.18</v>
      </c>
      <c r="G1499" s="7">
        <f t="shared" si="256"/>
        <v>16.18</v>
      </c>
      <c r="H1499" s="15">
        <f t="shared" si="257"/>
        <v>17.579999999999998</v>
      </c>
      <c r="I1499" s="11">
        <f>IFERROR(F1499/SQRT(F1499^2+U1499), "X")</f>
        <v>8.6980709059255062E-2</v>
      </c>
      <c r="J1499" s="32">
        <f>IFERROR(SQRT((1-I1499^2)/U1499), "X")</f>
        <v>5.3758163819069881E-3</v>
      </c>
      <c r="K1499" s="32">
        <f t="shared" si="258"/>
        <v>186.01825824364659</v>
      </c>
      <c r="L1499" s="8">
        <v>0</v>
      </c>
      <c r="M1499" s="9">
        <v>1</v>
      </c>
      <c r="N1499" s="8">
        <v>0</v>
      </c>
      <c r="O1499" s="9">
        <v>0</v>
      </c>
      <c r="P1499" s="9">
        <v>0</v>
      </c>
      <c r="Q1499" s="9">
        <v>0</v>
      </c>
      <c r="R1499" s="9">
        <v>1</v>
      </c>
      <c r="S1499" s="8">
        <v>34363</v>
      </c>
      <c r="T1499" s="9">
        <v>21</v>
      </c>
      <c r="U1499" s="9">
        <f t="shared" si="259"/>
        <v>34341</v>
      </c>
      <c r="V1499" s="9">
        <f>COUNTIF(B:B,B1499)</f>
        <v>3</v>
      </c>
      <c r="W1499" s="7">
        <v>10.15</v>
      </c>
      <c r="X1499" s="7">
        <f>BL1499-W1499-6</f>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16</v>
      </c>
      <c r="CZ1499" s="33" t="s">
        <v>85</v>
      </c>
    </row>
    <row r="1500" spans="1:104" x14ac:dyDescent="0.25">
      <c r="A1500">
        <v>1499</v>
      </c>
      <c r="B1500">
        <v>94</v>
      </c>
      <c r="C1500" s="24" t="s">
        <v>4227</v>
      </c>
      <c r="D1500" s="12">
        <v>4.95</v>
      </c>
      <c r="E1500" s="13">
        <v>0.05</v>
      </c>
      <c r="F1500" s="7">
        <f t="shared" ref="F1500:F1535" si="261">D1500/E1500</f>
        <v>99</v>
      </c>
      <c r="G1500" s="7">
        <f t="shared" si="256"/>
        <v>4.9000000000000004</v>
      </c>
      <c r="H1500" s="15">
        <f t="shared" si="257"/>
        <v>5</v>
      </c>
      <c r="I1500" s="11">
        <f>IFERROR(F1500/SQRT(F1500^2+U1500), "X")</f>
        <v>0.35346324209475505</v>
      </c>
      <c r="J1500" s="32">
        <f>IFERROR(SQRT((1-I1500^2)/U1500), "X")</f>
        <v>3.5703357787348999E-3</v>
      </c>
      <c r="K1500" s="32">
        <f t="shared" si="258"/>
        <v>280.08570117019536</v>
      </c>
      <c r="L1500" s="8">
        <v>0</v>
      </c>
      <c r="M1500" s="9">
        <v>1</v>
      </c>
      <c r="N1500" s="8">
        <v>0</v>
      </c>
      <c r="O1500" s="9">
        <v>0</v>
      </c>
      <c r="P1500" s="9">
        <v>0</v>
      </c>
      <c r="Q1500" s="9">
        <v>0</v>
      </c>
      <c r="R1500" s="9">
        <v>1</v>
      </c>
      <c r="S1500" s="8">
        <v>68676</v>
      </c>
      <c r="T1500" s="9">
        <v>28</v>
      </c>
      <c r="U1500" s="9">
        <f t="shared" si="259"/>
        <v>68647</v>
      </c>
      <c r="V1500" s="9">
        <f>COUNTIF(B:B,B1500)</f>
        <v>8</v>
      </c>
      <c r="W1500" s="7">
        <v>9.43</v>
      </c>
      <c r="X1500" s="7">
        <f>BL1500-W1500-6</f>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262">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20</v>
      </c>
      <c r="CZ1500" s="33" t="s">
        <v>85</v>
      </c>
    </row>
    <row r="1501" spans="1:104" x14ac:dyDescent="0.25">
      <c r="A1501">
        <v>1500</v>
      </c>
      <c r="B1501">
        <v>94</v>
      </c>
      <c r="C1501" s="24" t="s">
        <v>4227</v>
      </c>
      <c r="D1501" s="12">
        <v>21.03</v>
      </c>
      <c r="E1501" s="13">
        <v>1.85</v>
      </c>
      <c r="F1501" s="7">
        <f t="shared" si="261"/>
        <v>11.367567567567567</v>
      </c>
      <c r="G1501" s="7">
        <f t="shared" si="256"/>
        <v>19.18</v>
      </c>
      <c r="H1501" s="15">
        <f t="shared" si="257"/>
        <v>22.880000000000003</v>
      </c>
      <c r="I1501" s="11">
        <f>IFERROR(F1501/SQRT(F1501^2+U1501), "X")</f>
        <v>4.334593623564844E-2</v>
      </c>
      <c r="J1501" s="32">
        <f>IFERROR(SQRT((1-I1501^2)/U1501), "X")</f>
        <v>3.8131232542058784E-3</v>
      </c>
      <c r="K1501" s="32">
        <f t="shared" si="258"/>
        <v>262.25220989040918</v>
      </c>
      <c r="L1501" s="8">
        <v>0</v>
      </c>
      <c r="M1501" s="9">
        <v>1</v>
      </c>
      <c r="N1501" s="8">
        <v>0</v>
      </c>
      <c r="O1501" s="9">
        <v>0</v>
      </c>
      <c r="P1501" s="9">
        <v>0</v>
      </c>
      <c r="Q1501" s="9">
        <v>0</v>
      </c>
      <c r="R1501" s="9">
        <v>1</v>
      </c>
      <c r="S1501" s="8">
        <v>68676</v>
      </c>
      <c r="T1501" s="9">
        <v>28</v>
      </c>
      <c r="U1501" s="9">
        <f t="shared" si="259"/>
        <v>68647</v>
      </c>
      <c r="V1501" s="9">
        <f>COUNTIF(B:B,B1501)</f>
        <v>8</v>
      </c>
      <c r="W1501" s="7">
        <v>9.43</v>
      </c>
      <c r="X1501" s="7">
        <f>BL1501-W1501-6</f>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262"/>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20</v>
      </c>
      <c r="CZ1501" s="33" t="s">
        <v>85</v>
      </c>
    </row>
    <row r="1502" spans="1:104" x14ac:dyDescent="0.25">
      <c r="A1502">
        <v>1501</v>
      </c>
      <c r="B1502">
        <v>94</v>
      </c>
      <c r="C1502" s="24" t="s">
        <v>4227</v>
      </c>
      <c r="D1502" s="12">
        <v>23.4</v>
      </c>
      <c r="E1502" s="13">
        <v>2.5299999999999998</v>
      </c>
      <c r="F1502" s="7">
        <f t="shared" si="261"/>
        <v>9.2490118577075098</v>
      </c>
      <c r="G1502" s="7">
        <f t="shared" si="256"/>
        <v>20.869999999999997</v>
      </c>
      <c r="H1502" s="15">
        <f t="shared" si="257"/>
        <v>25.93</v>
      </c>
      <c r="I1502" s="11">
        <f>IFERROR(F1502/SQRT(F1502^2+U1502), "X")</f>
        <v>3.5278826146235058E-2</v>
      </c>
      <c r="J1502" s="32">
        <f>IFERROR(SQRT((1-I1502^2)/U1502), "X")</f>
        <v>3.8143346217937909E-3</v>
      </c>
      <c r="K1502" s="32">
        <f t="shared" si="258"/>
        <v>262.16892306363087</v>
      </c>
      <c r="L1502" s="8">
        <v>0</v>
      </c>
      <c r="M1502" s="9">
        <v>1</v>
      </c>
      <c r="N1502" s="8">
        <v>0</v>
      </c>
      <c r="O1502" s="9">
        <v>0</v>
      </c>
      <c r="P1502" s="9">
        <v>0</v>
      </c>
      <c r="Q1502" s="9">
        <v>0</v>
      </c>
      <c r="R1502" s="9">
        <v>1</v>
      </c>
      <c r="S1502" s="8">
        <v>68676</v>
      </c>
      <c r="T1502" s="9">
        <v>28</v>
      </c>
      <c r="U1502" s="9">
        <f t="shared" si="259"/>
        <v>68647</v>
      </c>
      <c r="V1502" s="9">
        <f>COUNTIF(B:B,B1502)</f>
        <v>8</v>
      </c>
      <c r="W1502" s="7">
        <v>9.43</v>
      </c>
      <c r="X1502" s="7">
        <f>BL1502-W1502-6</f>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262"/>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20</v>
      </c>
      <c r="CZ1502" s="33" t="s">
        <v>85</v>
      </c>
    </row>
    <row r="1503" spans="1:104" x14ac:dyDescent="0.25">
      <c r="A1503">
        <v>1502</v>
      </c>
      <c r="B1503">
        <v>94</v>
      </c>
      <c r="C1503" s="24" t="s">
        <v>4227</v>
      </c>
      <c r="D1503" s="12">
        <v>20.62</v>
      </c>
      <c r="E1503" s="13">
        <v>1.93</v>
      </c>
      <c r="F1503" s="7">
        <f t="shared" si="261"/>
        <v>10.683937823834198</v>
      </c>
      <c r="G1503" s="7">
        <f t="shared" si="256"/>
        <v>18.690000000000001</v>
      </c>
      <c r="H1503" s="15">
        <f t="shared" si="257"/>
        <v>22.55</v>
      </c>
      <c r="I1503" s="11">
        <f>IFERROR(F1503/SQRT(F1503^2+U1503), "X")</f>
        <v>4.0743637307668647E-2</v>
      </c>
      <c r="J1503" s="32">
        <f>IFERROR(SQRT((1-I1503^2)/U1503), "X")</f>
        <v>3.8135412222987625E-3</v>
      </c>
      <c r="K1503" s="32">
        <f t="shared" si="258"/>
        <v>262.22346677485513</v>
      </c>
      <c r="L1503" s="8">
        <v>0</v>
      </c>
      <c r="M1503" s="9">
        <v>1</v>
      </c>
      <c r="N1503" s="8">
        <v>0</v>
      </c>
      <c r="O1503" s="9">
        <v>0</v>
      </c>
      <c r="P1503" s="9">
        <v>0</v>
      </c>
      <c r="Q1503" s="9">
        <v>0</v>
      </c>
      <c r="R1503" s="9">
        <v>1</v>
      </c>
      <c r="S1503" s="8">
        <v>68676</v>
      </c>
      <c r="T1503" s="9">
        <v>28</v>
      </c>
      <c r="U1503" s="9">
        <f t="shared" si="259"/>
        <v>68647</v>
      </c>
      <c r="V1503" s="9">
        <f>COUNTIF(B:B,B1503)</f>
        <v>8</v>
      </c>
      <c r="W1503" s="7">
        <v>9.43</v>
      </c>
      <c r="X1503" s="7">
        <f>BL1503-W1503-6</f>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262"/>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20</v>
      </c>
      <c r="CZ1503" s="33" t="s">
        <v>85</v>
      </c>
    </row>
    <row r="1504" spans="1:104" x14ac:dyDescent="0.25">
      <c r="A1504">
        <v>1503</v>
      </c>
      <c r="B1504">
        <v>94</v>
      </c>
      <c r="C1504" s="24" t="s">
        <v>4227</v>
      </c>
      <c r="D1504" s="12">
        <v>9.84</v>
      </c>
      <c r="E1504" s="13">
        <v>0.17</v>
      </c>
      <c r="F1504" s="7">
        <f t="shared" si="261"/>
        <v>57.882352941176464</v>
      </c>
      <c r="G1504" s="7">
        <f t="shared" si="256"/>
        <v>9.67</v>
      </c>
      <c r="H1504" s="15">
        <f t="shared" si="257"/>
        <v>10.01</v>
      </c>
      <c r="I1504" s="11">
        <f>IFERROR(F1504/SQRT(F1504^2+U1504), "X")</f>
        <v>0.21571873784333989</v>
      </c>
      <c r="J1504" s="32">
        <f>IFERROR(SQRT((1-I1504^2)/U1504), "X")</f>
        <v>3.7268481131471328E-3</v>
      </c>
      <c r="K1504" s="32">
        <f t="shared" si="258"/>
        <v>268.32325054308455</v>
      </c>
      <c r="L1504" s="8">
        <v>0</v>
      </c>
      <c r="M1504" s="9">
        <v>1</v>
      </c>
      <c r="N1504" s="8">
        <v>0</v>
      </c>
      <c r="O1504" s="9">
        <v>0</v>
      </c>
      <c r="P1504" s="9">
        <v>0</v>
      </c>
      <c r="Q1504" s="9">
        <v>0</v>
      </c>
      <c r="R1504" s="9">
        <v>1</v>
      </c>
      <c r="S1504" s="8">
        <v>68676</v>
      </c>
      <c r="T1504" s="9">
        <v>28</v>
      </c>
      <c r="U1504" s="9">
        <f t="shared" si="259"/>
        <v>68647</v>
      </c>
      <c r="V1504" s="9">
        <f>COUNTIF(B:B,B1504)</f>
        <v>8</v>
      </c>
      <c r="W1504" s="7">
        <v>9.43</v>
      </c>
      <c r="X1504" s="7">
        <f>BL1504-W1504-6</f>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262"/>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20</v>
      </c>
      <c r="CZ1504" s="33" t="s">
        <v>85</v>
      </c>
    </row>
    <row r="1505" spans="1:104" x14ac:dyDescent="0.25">
      <c r="A1505">
        <v>1504</v>
      </c>
      <c r="B1505">
        <v>94</v>
      </c>
      <c r="C1505" s="24" t="s">
        <v>4227</v>
      </c>
      <c r="D1505" s="12">
        <v>9.4</v>
      </c>
      <c r="E1505" s="13">
        <v>3.66</v>
      </c>
      <c r="F1505" s="7">
        <f t="shared" si="261"/>
        <v>2.5683060109289619</v>
      </c>
      <c r="G1505" s="7">
        <f t="shared" si="256"/>
        <v>5.74</v>
      </c>
      <c r="H1505" s="15">
        <f t="shared" si="257"/>
        <v>13.06</v>
      </c>
      <c r="I1505" s="11">
        <f>IFERROR(F1505/SQRT(F1505^2+U1505), "X")</f>
        <v>9.8020095784855151E-3</v>
      </c>
      <c r="J1505" s="32">
        <f>IFERROR(SQRT((1-I1505^2)/U1505), "X")</f>
        <v>3.8165271337507432E-3</v>
      </c>
      <c r="K1505" s="32">
        <f t="shared" si="258"/>
        <v>262.01831271070688</v>
      </c>
      <c r="L1505" s="8">
        <v>0</v>
      </c>
      <c r="M1505" s="9">
        <v>1</v>
      </c>
      <c r="N1505" s="8">
        <v>0</v>
      </c>
      <c r="O1505" s="9">
        <v>0</v>
      </c>
      <c r="P1505" s="9">
        <v>0</v>
      </c>
      <c r="Q1505" s="9">
        <v>0</v>
      </c>
      <c r="R1505" s="9">
        <v>1</v>
      </c>
      <c r="S1505" s="8">
        <v>68676</v>
      </c>
      <c r="T1505" s="9">
        <v>28</v>
      </c>
      <c r="U1505" s="9">
        <f t="shared" si="259"/>
        <v>68647</v>
      </c>
      <c r="V1505" s="9">
        <f>COUNTIF(B:B,B1505)</f>
        <v>8</v>
      </c>
      <c r="W1505" s="7">
        <v>9.43</v>
      </c>
      <c r="X1505" s="7">
        <f>BL1505-W1505-6</f>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262"/>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20</v>
      </c>
      <c r="CZ1505" s="33" t="s">
        <v>85</v>
      </c>
    </row>
    <row r="1506" spans="1:104" x14ac:dyDescent="0.25">
      <c r="A1506">
        <v>1505</v>
      </c>
      <c r="B1506">
        <v>94</v>
      </c>
      <c r="C1506" s="24" t="s">
        <v>4227</v>
      </c>
      <c r="D1506" s="12">
        <v>13.33</v>
      </c>
      <c r="E1506" s="13">
        <v>5.04</v>
      </c>
      <c r="F1506" s="7">
        <f t="shared" si="261"/>
        <v>2.6448412698412698</v>
      </c>
      <c r="G1506" s="7">
        <f t="shared" si="256"/>
        <v>8.2899999999999991</v>
      </c>
      <c r="H1506" s="15">
        <f t="shared" si="257"/>
        <v>18.37</v>
      </c>
      <c r="I1506" s="11">
        <f>IFERROR(F1506/SQRT(F1506^2+U1506), "X")</f>
        <v>1.009407913930861E-2</v>
      </c>
      <c r="J1506" s="32">
        <f>IFERROR(SQRT((1-I1506^2)/U1506), "X")</f>
        <v>3.8165160436695717E-3</v>
      </c>
      <c r="K1506" s="32">
        <f t="shared" si="258"/>
        <v>262.01907408687379</v>
      </c>
      <c r="L1506" s="8">
        <v>0</v>
      </c>
      <c r="M1506" s="9">
        <v>1</v>
      </c>
      <c r="N1506" s="8">
        <v>0</v>
      </c>
      <c r="O1506" s="9">
        <v>0</v>
      </c>
      <c r="P1506" s="9">
        <v>0</v>
      </c>
      <c r="Q1506" s="9">
        <v>0</v>
      </c>
      <c r="R1506" s="9">
        <v>1</v>
      </c>
      <c r="S1506" s="8">
        <v>68676</v>
      </c>
      <c r="T1506" s="9">
        <v>28</v>
      </c>
      <c r="U1506" s="9">
        <f t="shared" si="259"/>
        <v>68647</v>
      </c>
      <c r="V1506" s="9">
        <f>COUNTIF(B:B,B1506)</f>
        <v>8</v>
      </c>
      <c r="W1506" s="7">
        <v>9.43</v>
      </c>
      <c r="X1506" s="7">
        <f>BL1506-W1506-6</f>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262"/>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20</v>
      </c>
      <c r="CZ1506" s="33" t="s">
        <v>85</v>
      </c>
    </row>
    <row r="1507" spans="1:104" x14ac:dyDescent="0.25">
      <c r="A1507">
        <v>1506</v>
      </c>
      <c r="B1507">
        <v>94</v>
      </c>
      <c r="C1507" s="24" t="s">
        <v>4227</v>
      </c>
      <c r="D1507" s="12">
        <v>0.38</v>
      </c>
      <c r="E1507" s="13">
        <v>5.71</v>
      </c>
      <c r="F1507" s="7">
        <f t="shared" si="261"/>
        <v>6.6549912434325745E-2</v>
      </c>
      <c r="G1507" s="7">
        <f t="shared" si="256"/>
        <v>-5.33</v>
      </c>
      <c r="H1507" s="15">
        <f t="shared" si="257"/>
        <v>6.09</v>
      </c>
      <c r="I1507" s="11">
        <f>IFERROR(F1507/SQRT(F1507^2+U1507), "X")</f>
        <v>2.5400174082052532E-4</v>
      </c>
      <c r="J1507" s="32">
        <f>IFERROR(SQRT((1-I1507^2)/U1507), "X")</f>
        <v>3.8167103686452624E-3</v>
      </c>
      <c r="K1507" s="32">
        <f t="shared" si="258"/>
        <v>262.00573358018494</v>
      </c>
      <c r="L1507" s="8">
        <v>0</v>
      </c>
      <c r="M1507" s="9">
        <v>1</v>
      </c>
      <c r="N1507" s="8">
        <v>0</v>
      </c>
      <c r="O1507" s="9">
        <v>0</v>
      </c>
      <c r="P1507" s="9">
        <v>0</v>
      </c>
      <c r="Q1507" s="9">
        <v>0</v>
      </c>
      <c r="R1507" s="9">
        <v>1</v>
      </c>
      <c r="S1507" s="8">
        <v>68676</v>
      </c>
      <c r="T1507" s="9">
        <v>28</v>
      </c>
      <c r="U1507" s="9">
        <f t="shared" si="259"/>
        <v>68647</v>
      </c>
      <c r="V1507" s="9">
        <f>COUNTIF(B:B,B1507)</f>
        <v>8</v>
      </c>
      <c r="W1507" s="7">
        <v>9.43</v>
      </c>
      <c r="X1507" s="7">
        <f>BL1507-W1507-6</f>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262"/>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20</v>
      </c>
      <c r="CZ1507" s="33" t="s">
        <v>85</v>
      </c>
    </row>
    <row r="1508" spans="1:104" x14ac:dyDescent="0.25">
      <c r="A1508">
        <v>1507</v>
      </c>
      <c r="B1508">
        <v>95</v>
      </c>
      <c r="C1508" s="24" t="s">
        <v>4230</v>
      </c>
      <c r="D1508" s="12">
        <v>10.9</v>
      </c>
      <c r="E1508" s="13">
        <v>0.2</v>
      </c>
      <c r="F1508" s="7">
        <f t="shared" si="261"/>
        <v>54.5</v>
      </c>
      <c r="G1508" s="7">
        <f t="shared" si="256"/>
        <v>10.700000000000001</v>
      </c>
      <c r="H1508" s="15">
        <f t="shared" si="257"/>
        <v>11.1</v>
      </c>
      <c r="I1508" s="11">
        <f>IFERROR(F1508/SQRT(F1508^2+U1508), "X")</f>
        <v>0.48757497423835405</v>
      </c>
      <c r="J1508" s="32">
        <f>IFERROR(SQRT((1-I1508^2)/U1508), "X")</f>
        <v>8.9463298025386061E-3</v>
      </c>
      <c r="K1508" s="32">
        <f t="shared" si="258"/>
        <v>111.77768113536798</v>
      </c>
      <c r="L1508" s="8">
        <v>0</v>
      </c>
      <c r="M1508" s="9">
        <v>1</v>
      </c>
      <c r="N1508" s="8">
        <v>0</v>
      </c>
      <c r="O1508" s="9">
        <v>0</v>
      </c>
      <c r="P1508" s="9">
        <v>0</v>
      </c>
      <c r="Q1508" s="9">
        <v>0</v>
      </c>
      <c r="R1508" s="9">
        <v>1</v>
      </c>
      <c r="S1508" s="8">
        <v>9550</v>
      </c>
      <c r="T1508" s="9">
        <v>25</v>
      </c>
      <c r="U1508" s="9">
        <f t="shared" si="259"/>
        <v>9524</v>
      </c>
      <c r="V1508" s="9">
        <f>COUNTIF(B:B,B1508)</f>
        <v>16</v>
      </c>
      <c r="W1508" s="7">
        <f t="shared" ref="W1508:W1523" si="263">AK1508*0+AL1508*6+AM1508*12+AN1508*15</f>
        <v>11.3163</v>
      </c>
      <c r="X1508" s="7">
        <f>BL1508-W1508-6</f>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264">1-AL1508-AK1508-AN1508</f>
        <v>0.67910000000000004</v>
      </c>
      <c r="AN1508" s="42">
        <v>0.1837</v>
      </c>
      <c r="AO1508" s="41">
        <v>0.50700000000000001</v>
      </c>
      <c r="AP1508" s="17">
        <f t="shared" ref="AP1508:AP1519" si="265">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24</v>
      </c>
      <c r="CZ1508" s="33" t="s">
        <v>85</v>
      </c>
    </row>
    <row r="1509" spans="1:104" x14ac:dyDescent="0.25">
      <c r="A1509">
        <v>1508</v>
      </c>
      <c r="B1509">
        <v>95</v>
      </c>
      <c r="C1509" s="24" t="s">
        <v>4230</v>
      </c>
      <c r="D1509" s="12">
        <v>10.9</v>
      </c>
      <c r="E1509" s="13">
        <v>0.2</v>
      </c>
      <c r="F1509" s="7">
        <f t="shared" si="261"/>
        <v>54.5</v>
      </c>
      <c r="G1509" s="7">
        <f t="shared" si="256"/>
        <v>10.700000000000001</v>
      </c>
      <c r="H1509" s="15">
        <f t="shared" si="257"/>
        <v>11.1</v>
      </c>
      <c r="I1509" s="11">
        <f>IFERROR(F1509/SQRT(F1509^2+U1509), "X")</f>
        <v>0.48757497423835405</v>
      </c>
      <c r="J1509" s="32">
        <f>IFERROR(SQRT((1-I1509^2)/U1509), "X")</f>
        <v>8.9463298025386061E-3</v>
      </c>
      <c r="K1509" s="32">
        <f t="shared" si="258"/>
        <v>111.77768113536798</v>
      </c>
      <c r="L1509" s="8">
        <v>0</v>
      </c>
      <c r="M1509" s="9">
        <v>1</v>
      </c>
      <c r="N1509" s="8">
        <v>0</v>
      </c>
      <c r="O1509" s="9">
        <v>0</v>
      </c>
      <c r="P1509" s="9">
        <v>0</v>
      </c>
      <c r="Q1509" s="9">
        <v>0</v>
      </c>
      <c r="R1509" s="9">
        <v>1</v>
      </c>
      <c r="S1509" s="8">
        <v>9550</v>
      </c>
      <c r="T1509" s="9">
        <v>25</v>
      </c>
      <c r="U1509" s="9">
        <f t="shared" si="259"/>
        <v>9524</v>
      </c>
      <c r="V1509" s="9">
        <f>COUNTIF(B:B,B1509)</f>
        <v>16</v>
      </c>
      <c r="W1509" s="7">
        <f t="shared" si="263"/>
        <v>11.3163</v>
      </c>
      <c r="X1509" s="7">
        <f>BL1509-W1509-6</f>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264"/>
        <v>0.67910000000000004</v>
      </c>
      <c r="AN1509" s="42">
        <v>0.1837</v>
      </c>
      <c r="AO1509" s="41">
        <v>0.50700000000000001</v>
      </c>
      <c r="AP1509" s="17">
        <f t="shared" si="265"/>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24</v>
      </c>
      <c r="CZ1509" s="33" t="s">
        <v>85</v>
      </c>
    </row>
    <row r="1510" spans="1:104" x14ac:dyDescent="0.25">
      <c r="A1510">
        <v>1509</v>
      </c>
      <c r="B1510">
        <v>95</v>
      </c>
      <c r="C1510" s="24" t="s">
        <v>4230</v>
      </c>
      <c r="D1510" s="12">
        <v>10.3</v>
      </c>
      <c r="E1510" s="13">
        <v>0.2</v>
      </c>
      <c r="F1510" s="7">
        <f t="shared" si="261"/>
        <v>51.5</v>
      </c>
      <c r="G1510" s="7">
        <f t="shared" si="256"/>
        <v>10.100000000000001</v>
      </c>
      <c r="H1510" s="15">
        <f t="shared" si="257"/>
        <v>10.5</v>
      </c>
      <c r="I1510" s="11">
        <f>IFERROR(F1510/SQRT(F1510^2+U1510), "X")</f>
        <v>0.46671359407385749</v>
      </c>
      <c r="J1510" s="32">
        <f>IFERROR(SQRT((1-I1510^2)/U1510), "X")</f>
        <v>9.062399884929271E-3</v>
      </c>
      <c r="K1510" s="32">
        <f t="shared" si="258"/>
        <v>110.34604659887006</v>
      </c>
      <c r="L1510" s="8">
        <v>0</v>
      </c>
      <c r="M1510" s="9">
        <v>1</v>
      </c>
      <c r="N1510" s="8">
        <v>0</v>
      </c>
      <c r="O1510" s="9">
        <v>0</v>
      </c>
      <c r="P1510" s="9">
        <v>0</v>
      </c>
      <c r="Q1510" s="9">
        <v>0</v>
      </c>
      <c r="R1510" s="9">
        <v>1</v>
      </c>
      <c r="S1510" s="8">
        <v>9550</v>
      </c>
      <c r="T1510" s="9">
        <v>25</v>
      </c>
      <c r="U1510" s="9">
        <f t="shared" si="259"/>
        <v>9524</v>
      </c>
      <c r="V1510" s="9">
        <f>COUNTIF(B:B,B1510)</f>
        <v>16</v>
      </c>
      <c r="W1510" s="7">
        <f t="shared" si="263"/>
        <v>11.3163</v>
      </c>
      <c r="X1510" s="7">
        <f>BL1510-W1510-6</f>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264"/>
        <v>0.67910000000000004</v>
      </c>
      <c r="AN1510" s="42">
        <v>0.1837</v>
      </c>
      <c r="AO1510" s="41">
        <v>0.50700000000000001</v>
      </c>
      <c r="AP1510" s="17">
        <f t="shared" si="265"/>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24</v>
      </c>
      <c r="CZ1510" s="33" t="s">
        <v>85</v>
      </c>
    </row>
    <row r="1511" spans="1:104" x14ac:dyDescent="0.25">
      <c r="A1511">
        <v>1510</v>
      </c>
      <c r="B1511">
        <v>95</v>
      </c>
      <c r="C1511" s="24" t="s">
        <v>4230</v>
      </c>
      <c r="D1511" s="12">
        <v>10.199999999999999</v>
      </c>
      <c r="E1511" s="13">
        <v>0.3</v>
      </c>
      <c r="F1511" s="7">
        <f t="shared" si="261"/>
        <v>34</v>
      </c>
      <c r="G1511" s="7">
        <f t="shared" si="256"/>
        <v>9.8999999999999986</v>
      </c>
      <c r="H1511" s="15">
        <f t="shared" si="257"/>
        <v>10.5</v>
      </c>
      <c r="I1511" s="11">
        <f>IFERROR(F1511/SQRT(F1511^2+U1511), "X")</f>
        <v>0.32899802487937801</v>
      </c>
      <c r="J1511" s="32">
        <f>IFERROR(SQRT((1-I1511^2)/U1511), "X")</f>
        <v>9.6764124964522948E-3</v>
      </c>
      <c r="K1511" s="32">
        <f t="shared" si="258"/>
        <v>103.3440854621105</v>
      </c>
      <c r="L1511" s="8">
        <v>0</v>
      </c>
      <c r="M1511" s="9">
        <v>1</v>
      </c>
      <c r="N1511" s="8">
        <v>0</v>
      </c>
      <c r="O1511" s="9">
        <v>0</v>
      </c>
      <c r="P1511" s="9">
        <v>0</v>
      </c>
      <c r="Q1511" s="9">
        <v>0</v>
      </c>
      <c r="R1511" s="9">
        <v>1</v>
      </c>
      <c r="S1511" s="8">
        <v>9550</v>
      </c>
      <c r="T1511" s="9">
        <v>25</v>
      </c>
      <c r="U1511" s="9">
        <f t="shared" si="259"/>
        <v>9524</v>
      </c>
      <c r="V1511" s="9">
        <f>COUNTIF(B:B,B1511)</f>
        <v>16</v>
      </c>
      <c r="W1511" s="7">
        <f t="shared" si="263"/>
        <v>11.3163</v>
      </c>
      <c r="X1511" s="7">
        <f>BL1511-W1511-6</f>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264"/>
        <v>0.67910000000000004</v>
      </c>
      <c r="AN1511" s="42">
        <v>0.1837</v>
      </c>
      <c r="AO1511" s="41">
        <v>0.50700000000000001</v>
      </c>
      <c r="AP1511" s="17">
        <f t="shared" si="265"/>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24</v>
      </c>
      <c r="CZ1511" s="33" t="s">
        <v>85</v>
      </c>
    </row>
    <row r="1512" spans="1:104" x14ac:dyDescent="0.25">
      <c r="A1512">
        <v>1511</v>
      </c>
      <c r="B1512">
        <v>95</v>
      </c>
      <c r="C1512" s="24" t="s">
        <v>4230</v>
      </c>
      <c r="D1512" s="12">
        <v>6.41</v>
      </c>
      <c r="E1512" s="13">
        <v>0.2</v>
      </c>
      <c r="F1512" s="7">
        <f t="shared" si="261"/>
        <v>32.049999999999997</v>
      </c>
      <c r="G1512" s="7">
        <f t="shared" si="256"/>
        <v>6.21</v>
      </c>
      <c r="H1512" s="15">
        <f t="shared" si="257"/>
        <v>6.61</v>
      </c>
      <c r="I1512" s="11">
        <f>IFERROR(F1512/SQRT(F1512^2+U1512), "X")</f>
        <v>0.30555417124511469</v>
      </c>
      <c r="J1512" s="32">
        <f>IFERROR(SQRT((1-I1512^2)/U1512), "X")</f>
        <v>9.5336714897071659E-3</v>
      </c>
      <c r="K1512" s="32">
        <f t="shared" si="258"/>
        <v>104.89138429823491</v>
      </c>
      <c r="L1512" s="8">
        <v>0</v>
      </c>
      <c r="M1512" s="9">
        <v>1</v>
      </c>
      <c r="N1512" s="8">
        <v>0</v>
      </c>
      <c r="O1512" s="9">
        <v>0</v>
      </c>
      <c r="P1512" s="9">
        <v>0</v>
      </c>
      <c r="Q1512" s="9">
        <v>0</v>
      </c>
      <c r="R1512" s="9">
        <v>1</v>
      </c>
      <c r="S1512" s="8">
        <v>10001</v>
      </c>
      <c r="T1512" s="9">
        <v>25</v>
      </c>
      <c r="U1512" s="9">
        <f t="shared" si="259"/>
        <v>9975</v>
      </c>
      <c r="V1512" s="9">
        <f>COUNTIF(B:B,B1512)</f>
        <v>16</v>
      </c>
      <c r="W1512" s="7">
        <f t="shared" si="263"/>
        <v>11.3163</v>
      </c>
      <c r="X1512" s="7">
        <f>BL1512-W1512-6</f>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264"/>
        <v>0.67910000000000004</v>
      </c>
      <c r="AN1512" s="42">
        <v>0.1837</v>
      </c>
      <c r="AO1512" s="41">
        <v>1</v>
      </c>
      <c r="AP1512" s="17">
        <f t="shared" si="265"/>
        <v>0</v>
      </c>
      <c r="AQ1512" s="32">
        <v>1</v>
      </c>
      <c r="AR1512" s="39">
        <f t="shared" ref="AR1512:AR1535" si="266">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24</v>
      </c>
      <c r="CZ1512" s="33" t="s">
        <v>85</v>
      </c>
    </row>
    <row r="1513" spans="1:104" x14ac:dyDescent="0.25">
      <c r="A1513">
        <v>1512</v>
      </c>
      <c r="B1513">
        <v>95</v>
      </c>
      <c r="C1513" s="24" t="s">
        <v>4230</v>
      </c>
      <c r="D1513" s="12">
        <v>10.27</v>
      </c>
      <c r="E1513" s="13">
        <v>0.2</v>
      </c>
      <c r="F1513" s="7">
        <f t="shared" si="261"/>
        <v>51.349999999999994</v>
      </c>
      <c r="G1513" s="7">
        <f t="shared" si="256"/>
        <v>10.07</v>
      </c>
      <c r="H1513" s="15">
        <f t="shared" si="257"/>
        <v>10.469999999999999</v>
      </c>
      <c r="I1513" s="11">
        <f>IFERROR(F1513/SQRT(F1513^2+U1513), "X")</f>
        <v>0.46564932009160293</v>
      </c>
      <c r="J1513" s="32">
        <f>IFERROR(SQRT((1-I1513^2)/U1513), "X")</f>
        <v>9.0681464477429998E-3</v>
      </c>
      <c r="K1513" s="32">
        <f t="shared" si="258"/>
        <v>110.27611935500812</v>
      </c>
      <c r="L1513" s="8">
        <v>0</v>
      </c>
      <c r="M1513" s="9">
        <v>1</v>
      </c>
      <c r="N1513" s="8">
        <v>0</v>
      </c>
      <c r="O1513" s="9">
        <v>0</v>
      </c>
      <c r="P1513" s="9">
        <v>0</v>
      </c>
      <c r="Q1513" s="9">
        <v>0</v>
      </c>
      <c r="R1513" s="9">
        <v>1</v>
      </c>
      <c r="S1513" s="8">
        <v>9550</v>
      </c>
      <c r="T1513" s="9">
        <v>25</v>
      </c>
      <c r="U1513" s="9">
        <f t="shared" si="259"/>
        <v>9524</v>
      </c>
      <c r="V1513" s="9">
        <f>COUNTIF(B:B,B1513)</f>
        <v>16</v>
      </c>
      <c r="W1513" s="7">
        <f t="shared" si="263"/>
        <v>11.3163</v>
      </c>
      <c r="X1513" s="7">
        <f>BL1513-W1513-6</f>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264"/>
        <v>0.67910000000000004</v>
      </c>
      <c r="AN1513" s="42">
        <v>0.1837</v>
      </c>
      <c r="AO1513" s="41">
        <v>1</v>
      </c>
      <c r="AP1513" s="17">
        <f t="shared" si="265"/>
        <v>0</v>
      </c>
      <c r="AQ1513" s="32">
        <v>0</v>
      </c>
      <c r="AR1513" s="39">
        <f t="shared" si="266"/>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24</v>
      </c>
      <c r="CZ1513" s="33" t="s">
        <v>85</v>
      </c>
    </row>
    <row r="1514" spans="1:104" x14ac:dyDescent="0.25">
      <c r="A1514">
        <v>1513</v>
      </c>
      <c r="B1514">
        <v>95</v>
      </c>
      <c r="C1514" s="24" t="s">
        <v>4230</v>
      </c>
      <c r="D1514" s="12">
        <v>6.91</v>
      </c>
      <c r="E1514" s="13">
        <v>0.3</v>
      </c>
      <c r="F1514" s="7">
        <f t="shared" si="261"/>
        <v>23.033333333333335</v>
      </c>
      <c r="G1514" s="7">
        <f t="shared" si="256"/>
        <v>6.61</v>
      </c>
      <c r="H1514" s="15">
        <f t="shared" si="257"/>
        <v>7.21</v>
      </c>
      <c r="I1514" s="11">
        <f>IFERROR(F1514/SQRT(F1514^2+U1514), "X")</f>
        <v>0.22472309996116707</v>
      </c>
      <c r="J1514" s="32">
        <f>IFERROR(SQRT((1-I1514^2)/U1514), "X")</f>
        <v>9.7564298101809142E-3</v>
      </c>
      <c r="K1514" s="32">
        <f t="shared" si="258"/>
        <v>102.49650942566018</v>
      </c>
      <c r="L1514" s="8">
        <v>0</v>
      </c>
      <c r="M1514" s="9">
        <v>1</v>
      </c>
      <c r="N1514" s="8">
        <v>0</v>
      </c>
      <c r="O1514" s="9">
        <v>0</v>
      </c>
      <c r="P1514" s="9">
        <v>0</v>
      </c>
      <c r="Q1514" s="9">
        <v>0</v>
      </c>
      <c r="R1514" s="9">
        <v>1</v>
      </c>
      <c r="S1514" s="8">
        <v>10001</v>
      </c>
      <c r="T1514" s="9">
        <v>25</v>
      </c>
      <c r="U1514" s="9">
        <f t="shared" si="259"/>
        <v>9975</v>
      </c>
      <c r="V1514" s="9">
        <f>COUNTIF(B:B,B1514)</f>
        <v>16</v>
      </c>
      <c r="W1514" s="7">
        <f t="shared" si="263"/>
        <v>11.3163</v>
      </c>
      <c r="X1514" s="7">
        <f>BL1514-W1514-6</f>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264"/>
        <v>0.67910000000000004</v>
      </c>
      <c r="AN1514" s="42">
        <v>0.1837</v>
      </c>
      <c r="AO1514" s="41">
        <v>1</v>
      </c>
      <c r="AP1514" s="17">
        <f t="shared" si="265"/>
        <v>0</v>
      </c>
      <c r="AQ1514" s="32">
        <v>1</v>
      </c>
      <c r="AR1514" s="39">
        <f t="shared" si="266"/>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24</v>
      </c>
      <c r="CZ1514" s="33" t="s">
        <v>85</v>
      </c>
    </row>
    <row r="1515" spans="1:104" x14ac:dyDescent="0.25">
      <c r="A1515">
        <v>1514</v>
      </c>
      <c r="B1515">
        <v>95</v>
      </c>
      <c r="C1515" s="24" t="s">
        <v>4230</v>
      </c>
      <c r="D1515" s="12">
        <v>10.32</v>
      </c>
      <c r="E1515" s="13">
        <v>0.2</v>
      </c>
      <c r="F1515" s="7">
        <f t="shared" si="261"/>
        <v>51.6</v>
      </c>
      <c r="G1515" s="7">
        <f t="shared" si="256"/>
        <v>10.120000000000001</v>
      </c>
      <c r="H1515" s="15">
        <f t="shared" si="257"/>
        <v>10.52</v>
      </c>
      <c r="I1515" s="11">
        <f>IFERROR(F1515/SQRT(F1515^2+U1515), "X")</f>
        <v>0.46742198575187444</v>
      </c>
      <c r="J1515" s="32">
        <f>IFERROR(SQRT((1-I1515^2)/U1515), "X")</f>
        <v>9.0585656153464034E-3</v>
      </c>
      <c r="K1515" s="32">
        <f t="shared" si="258"/>
        <v>110.39275338535587</v>
      </c>
      <c r="L1515" s="8">
        <v>0</v>
      </c>
      <c r="M1515" s="9">
        <v>1</v>
      </c>
      <c r="N1515" s="8">
        <v>0</v>
      </c>
      <c r="O1515" s="9">
        <v>0</v>
      </c>
      <c r="P1515" s="9">
        <v>0</v>
      </c>
      <c r="Q1515" s="9">
        <v>0</v>
      </c>
      <c r="R1515" s="9">
        <v>1</v>
      </c>
      <c r="S1515" s="8">
        <v>9550</v>
      </c>
      <c r="T1515" s="9">
        <v>25</v>
      </c>
      <c r="U1515" s="9">
        <f t="shared" si="259"/>
        <v>9524</v>
      </c>
      <c r="V1515" s="9">
        <f>COUNTIF(B:B,B1515)</f>
        <v>16</v>
      </c>
      <c r="W1515" s="7">
        <f t="shared" si="263"/>
        <v>11.3163</v>
      </c>
      <c r="X1515" s="7">
        <f>BL1515-W1515-6</f>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264"/>
        <v>0.67910000000000004</v>
      </c>
      <c r="AN1515" s="42">
        <v>0.1837</v>
      </c>
      <c r="AO1515" s="41">
        <v>1</v>
      </c>
      <c r="AP1515" s="17">
        <f t="shared" si="265"/>
        <v>0</v>
      </c>
      <c r="AQ1515" s="32">
        <v>0</v>
      </c>
      <c r="AR1515" s="39">
        <f t="shared" si="266"/>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24</v>
      </c>
      <c r="CZ1515" s="33" t="s">
        <v>85</v>
      </c>
    </row>
    <row r="1516" spans="1:104" x14ac:dyDescent="0.25">
      <c r="A1516">
        <v>1515</v>
      </c>
      <c r="B1516">
        <v>95</v>
      </c>
      <c r="C1516" s="24" t="s">
        <v>4230</v>
      </c>
      <c r="D1516" s="12">
        <v>5.14</v>
      </c>
      <c r="E1516" s="13">
        <v>0.8</v>
      </c>
      <c r="F1516" s="7">
        <f t="shared" si="261"/>
        <v>6.4249999999999989</v>
      </c>
      <c r="G1516" s="7">
        <f t="shared" si="256"/>
        <v>4.34</v>
      </c>
      <c r="H1516" s="15">
        <f t="shared" si="257"/>
        <v>5.9399999999999995</v>
      </c>
      <c r="I1516" s="11">
        <f>IFERROR(F1516/SQRT(F1516^2+U1516), "X")</f>
        <v>0.15437039236807831</v>
      </c>
      <c r="J1516" s="32">
        <f>IFERROR(SQRT((1-I1516^2)/U1516), "X")</f>
        <v>2.4026520212930481E-2</v>
      </c>
      <c r="K1516" s="32">
        <f t="shared" si="258"/>
        <v>41.620675451030344</v>
      </c>
      <c r="L1516" s="8">
        <v>0</v>
      </c>
      <c r="M1516" s="9">
        <v>1</v>
      </c>
      <c r="N1516" s="8">
        <v>0</v>
      </c>
      <c r="O1516" s="9">
        <v>0</v>
      </c>
      <c r="P1516" s="9">
        <v>0</v>
      </c>
      <c r="Q1516" s="9">
        <v>0</v>
      </c>
      <c r="R1516" s="9">
        <v>1</v>
      </c>
      <c r="S1516" s="8">
        <v>1717</v>
      </c>
      <c r="T1516" s="9">
        <v>25</v>
      </c>
      <c r="U1516" s="9">
        <f t="shared" si="259"/>
        <v>1691</v>
      </c>
      <c r="V1516" s="9">
        <f>COUNTIF(B:B,B1516)</f>
        <v>16</v>
      </c>
      <c r="W1516" s="7">
        <f t="shared" si="263"/>
        <v>11.3163</v>
      </c>
      <c r="X1516" s="7">
        <f>BL1516-W1516-6</f>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264"/>
        <v>0.67910000000000004</v>
      </c>
      <c r="AN1516" s="42">
        <v>0.1837</v>
      </c>
      <c r="AO1516" s="41">
        <v>0</v>
      </c>
      <c r="AP1516" s="17">
        <f t="shared" si="265"/>
        <v>1</v>
      </c>
      <c r="AQ1516" s="32">
        <v>1</v>
      </c>
      <c r="AR1516" s="39">
        <f t="shared" si="266"/>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24</v>
      </c>
      <c r="CZ1516" s="33" t="s">
        <v>85</v>
      </c>
    </row>
    <row r="1517" spans="1:104" x14ac:dyDescent="0.25">
      <c r="A1517">
        <v>1516</v>
      </c>
      <c r="B1517">
        <v>95</v>
      </c>
      <c r="C1517" s="24" t="s">
        <v>4230</v>
      </c>
      <c r="D1517" s="12">
        <v>7.63</v>
      </c>
      <c r="E1517" s="13">
        <v>1.5</v>
      </c>
      <c r="F1517" s="7">
        <f t="shared" si="261"/>
        <v>5.0866666666666669</v>
      </c>
      <c r="G1517" s="7">
        <f t="shared" si="256"/>
        <v>6.13</v>
      </c>
      <c r="H1517" s="15">
        <f t="shared" si="257"/>
        <v>9.129999999999999</v>
      </c>
      <c r="I1517" s="11">
        <f>IFERROR(F1517/SQRT(F1517^2+U1517), "X")</f>
        <v>0.21440139961648083</v>
      </c>
      <c r="J1517" s="32">
        <f>IFERROR(SQRT((1-I1517^2)/U1517), "X")</f>
        <v>4.2149685376765555E-2</v>
      </c>
      <c r="K1517" s="32">
        <f t="shared" si="258"/>
        <v>23.724969500038938</v>
      </c>
      <c r="L1517" s="8">
        <v>0</v>
      </c>
      <c r="M1517" s="9">
        <v>1</v>
      </c>
      <c r="N1517" s="8">
        <v>0</v>
      </c>
      <c r="O1517" s="9">
        <v>0</v>
      </c>
      <c r="P1517" s="9">
        <v>0</v>
      </c>
      <c r="Q1517" s="9">
        <v>0</v>
      </c>
      <c r="R1517" s="9">
        <v>1</v>
      </c>
      <c r="S1517" s="8">
        <v>563</v>
      </c>
      <c r="T1517" s="9">
        <v>25</v>
      </c>
      <c r="U1517" s="9">
        <f t="shared" si="259"/>
        <v>537</v>
      </c>
      <c r="V1517" s="9">
        <f>COUNTIF(B:B,B1517)</f>
        <v>16</v>
      </c>
      <c r="W1517" s="7">
        <f t="shared" si="263"/>
        <v>11.3163</v>
      </c>
      <c r="X1517" s="7">
        <f>BL1517-W1517-6</f>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264"/>
        <v>0.67910000000000004</v>
      </c>
      <c r="AN1517" s="42">
        <v>0.1837</v>
      </c>
      <c r="AO1517" s="41">
        <v>0</v>
      </c>
      <c r="AP1517" s="17">
        <f t="shared" si="265"/>
        <v>1</v>
      </c>
      <c r="AQ1517" s="32">
        <v>0</v>
      </c>
      <c r="AR1517" s="39">
        <f t="shared" si="266"/>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24</v>
      </c>
      <c r="CZ1517" s="33" t="s">
        <v>85</v>
      </c>
    </row>
    <row r="1518" spans="1:104" x14ac:dyDescent="0.25">
      <c r="A1518">
        <v>1517</v>
      </c>
      <c r="B1518">
        <v>95</v>
      </c>
      <c r="C1518" s="24" t="s">
        <v>4230</v>
      </c>
      <c r="D1518" s="12">
        <v>5.52</v>
      </c>
      <c r="E1518" s="13">
        <v>2.2000000000000002</v>
      </c>
      <c r="F1518" s="7">
        <f t="shared" si="261"/>
        <v>2.5090909090909088</v>
      </c>
      <c r="G1518" s="7">
        <f t="shared" si="256"/>
        <v>3.3199999999999994</v>
      </c>
      <c r="H1518" s="15">
        <f t="shared" si="257"/>
        <v>7.72</v>
      </c>
      <c r="I1518" s="11">
        <f>IFERROR(F1518/SQRT(F1518^2+U1518), "X")</f>
        <v>6.0902856446787106E-2</v>
      </c>
      <c r="J1518" s="32">
        <f>IFERROR(SQRT((1-I1518^2)/U1518), "X")</f>
        <v>2.4272877569371677E-2</v>
      </c>
      <c r="K1518" s="32">
        <f t="shared" si="258"/>
        <v>41.198246773255811</v>
      </c>
      <c r="L1518" s="8">
        <v>0</v>
      </c>
      <c r="M1518" s="9">
        <v>1</v>
      </c>
      <c r="N1518" s="8">
        <v>0</v>
      </c>
      <c r="O1518" s="9">
        <v>0</v>
      </c>
      <c r="P1518" s="9">
        <v>0</v>
      </c>
      <c r="Q1518" s="9">
        <v>0</v>
      </c>
      <c r="R1518" s="9">
        <v>1</v>
      </c>
      <c r="S1518" s="8">
        <v>1717</v>
      </c>
      <c r="T1518" s="9">
        <v>25</v>
      </c>
      <c r="U1518" s="9">
        <f t="shared" si="259"/>
        <v>1691</v>
      </c>
      <c r="V1518" s="9">
        <f>COUNTIF(B:B,B1518)</f>
        <v>16</v>
      </c>
      <c r="W1518" s="7">
        <f t="shared" si="263"/>
        <v>11.3163</v>
      </c>
      <c r="X1518" s="7">
        <f>BL1518-W1518-6</f>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264"/>
        <v>0.67910000000000004</v>
      </c>
      <c r="AN1518" s="42">
        <v>0.1837</v>
      </c>
      <c r="AO1518" s="41">
        <v>0</v>
      </c>
      <c r="AP1518" s="17">
        <f t="shared" si="265"/>
        <v>1</v>
      </c>
      <c r="AQ1518" s="32">
        <v>1</v>
      </c>
      <c r="AR1518" s="39">
        <f t="shared" si="266"/>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24</v>
      </c>
      <c r="CZ1518" s="33" t="s">
        <v>85</v>
      </c>
    </row>
    <row r="1519" spans="1:104" x14ac:dyDescent="0.25">
      <c r="A1519">
        <v>1518</v>
      </c>
      <c r="B1519">
        <v>95</v>
      </c>
      <c r="C1519" s="24" t="s">
        <v>4230</v>
      </c>
      <c r="D1519" s="12">
        <v>7.84</v>
      </c>
      <c r="E1519" s="13">
        <v>6.6</v>
      </c>
      <c r="F1519" s="7">
        <f t="shared" si="261"/>
        <v>1.187878787878788</v>
      </c>
      <c r="G1519" s="7">
        <f t="shared" si="256"/>
        <v>1.2400000000000002</v>
      </c>
      <c r="H1519" s="15">
        <f t="shared" si="257"/>
        <v>14.44</v>
      </c>
      <c r="I1519" s="11">
        <f>IFERROR(F1519/SQRT(F1519^2+U1519), "X")</f>
        <v>5.1193537725436777E-2</v>
      </c>
      <c r="J1519" s="32">
        <f>IFERROR(SQRT((1-I1519^2)/U1519), "X")</f>
        <v>4.3096600636209521E-2</v>
      </c>
      <c r="K1519" s="32">
        <f t="shared" si="258"/>
        <v>23.203686259185037</v>
      </c>
      <c r="L1519" s="8">
        <v>0</v>
      </c>
      <c r="M1519" s="9">
        <v>1</v>
      </c>
      <c r="N1519" s="8">
        <v>0</v>
      </c>
      <c r="O1519" s="9">
        <v>0</v>
      </c>
      <c r="P1519" s="9">
        <v>0</v>
      </c>
      <c r="Q1519" s="9">
        <v>0</v>
      </c>
      <c r="R1519" s="9">
        <v>1</v>
      </c>
      <c r="S1519" s="8">
        <v>563</v>
      </c>
      <c r="T1519" s="9">
        <v>25</v>
      </c>
      <c r="U1519" s="9">
        <f t="shared" si="259"/>
        <v>537</v>
      </c>
      <c r="V1519" s="9">
        <f>COUNTIF(B:B,B1519)</f>
        <v>16</v>
      </c>
      <c r="W1519" s="7">
        <f t="shared" si="263"/>
        <v>11.3163</v>
      </c>
      <c r="X1519" s="7">
        <f>BL1519-W1519-6</f>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264"/>
        <v>0.67910000000000004</v>
      </c>
      <c r="AN1519" s="42">
        <v>0.1837</v>
      </c>
      <c r="AO1519" s="41">
        <v>0</v>
      </c>
      <c r="AP1519" s="17">
        <f t="shared" si="265"/>
        <v>1</v>
      </c>
      <c r="AQ1519" s="32">
        <v>0</v>
      </c>
      <c r="AR1519" s="39">
        <f t="shared" si="266"/>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24</v>
      </c>
      <c r="CZ1519" s="33" t="s">
        <v>85</v>
      </c>
    </row>
    <row r="1520" spans="1:104" x14ac:dyDescent="0.25">
      <c r="A1520">
        <v>1519</v>
      </c>
      <c r="B1520">
        <v>95</v>
      </c>
      <c r="C1520" s="24" t="s">
        <v>4230</v>
      </c>
      <c r="D1520" s="12">
        <v>10.6</v>
      </c>
      <c r="E1520" s="13">
        <v>1.4</v>
      </c>
      <c r="F1520" s="7">
        <f t="shared" si="261"/>
        <v>7.5714285714285721</v>
      </c>
      <c r="G1520" s="7">
        <f t="shared" si="256"/>
        <v>9.1999999999999993</v>
      </c>
      <c r="H1520" s="15">
        <f t="shared" si="257"/>
        <v>12</v>
      </c>
      <c r="I1520" s="11">
        <f>IFERROR(F1520/SQRT(F1520^2+U1520), "X")</f>
        <v>6.0018301000591072E-2</v>
      </c>
      <c r="J1520" s="32">
        <f>IFERROR(SQRT((1-I1520^2)/U1520), "X")</f>
        <v>7.9269454151724046E-3</v>
      </c>
      <c r="K1520" s="32">
        <f t="shared" si="258"/>
        <v>126.15199772739331</v>
      </c>
      <c r="L1520" s="8">
        <v>0</v>
      </c>
      <c r="M1520" s="9">
        <v>1</v>
      </c>
      <c r="N1520" s="8">
        <v>0</v>
      </c>
      <c r="O1520" s="9">
        <v>0</v>
      </c>
      <c r="P1520" s="9">
        <v>0</v>
      </c>
      <c r="Q1520" s="9">
        <v>0</v>
      </c>
      <c r="R1520" s="9">
        <v>1</v>
      </c>
      <c r="S1520" s="8">
        <v>15866</v>
      </c>
      <c r="T1520" s="9">
        <v>8</v>
      </c>
      <c r="U1520" s="9">
        <f t="shared" si="259"/>
        <v>15857</v>
      </c>
      <c r="V1520" s="9">
        <f>COUNTIF(B:B,B1520)</f>
        <v>16</v>
      </c>
      <c r="W1520" s="7">
        <f t="shared" si="263"/>
        <v>8.9309999999999992</v>
      </c>
      <c r="X1520" s="7">
        <f>BL1520-W1520-6</f>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264"/>
        <v>0.14199999999999996</v>
      </c>
      <c r="AN1520" s="42">
        <v>0.311</v>
      </c>
      <c r="AO1520" s="41" t="s">
        <v>98</v>
      </c>
      <c r="AP1520" s="17" t="s">
        <v>98</v>
      </c>
      <c r="AQ1520" s="32">
        <v>1</v>
      </c>
      <c r="AR1520" s="39">
        <f t="shared" si="266"/>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24</v>
      </c>
      <c r="CZ1520" s="33" t="s">
        <v>85</v>
      </c>
    </row>
    <row r="1521" spans="1:104" x14ac:dyDescent="0.25">
      <c r="A1521">
        <v>1520</v>
      </c>
      <c r="B1521">
        <v>95</v>
      </c>
      <c r="C1521" s="24" t="s">
        <v>4230</v>
      </c>
      <c r="D1521" s="12">
        <v>8.9</v>
      </c>
      <c r="E1521" s="13">
        <v>0.9</v>
      </c>
      <c r="F1521" s="7">
        <f t="shared" si="261"/>
        <v>9.8888888888888893</v>
      </c>
      <c r="G1521" s="7">
        <f t="shared" si="256"/>
        <v>8</v>
      </c>
      <c r="H1521" s="15">
        <f t="shared" si="257"/>
        <v>9.8000000000000007</v>
      </c>
      <c r="I1521" s="11">
        <f>IFERROR(F1521/SQRT(F1521^2+U1521), "X")</f>
        <v>8.049918948110571E-2</v>
      </c>
      <c r="J1521" s="32">
        <f>IFERROR(SQRT((1-I1521^2)/U1521), "X")</f>
        <v>8.1403674756174316E-3</v>
      </c>
      <c r="K1521" s="32">
        <f t="shared" si="258"/>
        <v>122.84457710235641</v>
      </c>
      <c r="L1521" s="8">
        <v>0</v>
      </c>
      <c r="M1521" s="9">
        <v>1</v>
      </c>
      <c r="N1521" s="8">
        <v>0</v>
      </c>
      <c r="O1521" s="9">
        <v>0</v>
      </c>
      <c r="P1521" s="9">
        <v>0</v>
      </c>
      <c r="Q1521" s="9">
        <v>0</v>
      </c>
      <c r="R1521" s="9">
        <v>1</v>
      </c>
      <c r="S1521" s="8">
        <v>15002</v>
      </c>
      <c r="T1521" s="9">
        <v>8</v>
      </c>
      <c r="U1521" s="9">
        <f t="shared" si="259"/>
        <v>14993</v>
      </c>
      <c r="V1521" s="9">
        <f>COUNTIF(B:B,B1521)</f>
        <v>16</v>
      </c>
      <c r="W1521" s="7">
        <f t="shared" si="263"/>
        <v>8.9309999999999992</v>
      </c>
      <c r="X1521" s="7">
        <f>BL1521-W1521-6</f>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264"/>
        <v>0.14199999999999996</v>
      </c>
      <c r="AN1521" s="42">
        <v>0.311</v>
      </c>
      <c r="AO1521" s="41" t="s">
        <v>98</v>
      </c>
      <c r="AP1521" s="17" t="s">
        <v>98</v>
      </c>
      <c r="AQ1521" s="32">
        <v>0</v>
      </c>
      <c r="AR1521" s="39">
        <f t="shared" si="266"/>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24</v>
      </c>
      <c r="CZ1521" s="33" t="s">
        <v>85</v>
      </c>
    </row>
    <row r="1522" spans="1:104" x14ac:dyDescent="0.25">
      <c r="A1522">
        <v>1521</v>
      </c>
      <c r="B1522">
        <v>95</v>
      </c>
      <c r="C1522" s="24" t="s">
        <v>4230</v>
      </c>
      <c r="D1522" s="12">
        <v>7.7</v>
      </c>
      <c r="E1522" s="13">
        <v>1.3</v>
      </c>
      <c r="F1522" s="7">
        <f t="shared" si="261"/>
        <v>5.9230769230769234</v>
      </c>
      <c r="G1522" s="7">
        <f t="shared" si="256"/>
        <v>6.4</v>
      </c>
      <c r="H1522" s="15">
        <f t="shared" si="257"/>
        <v>9</v>
      </c>
      <c r="I1522" s="11">
        <f>IFERROR(F1522/SQRT(F1522^2+U1522), "X")</f>
        <v>4.6984754585231547E-2</v>
      </c>
      <c r="J1522" s="32">
        <f>IFERROR(SQRT((1-I1522^2)/U1522), "X")</f>
        <v>7.9324910338702623E-3</v>
      </c>
      <c r="K1522" s="32">
        <f t="shared" si="258"/>
        <v>126.06380463970093</v>
      </c>
      <c r="L1522" s="8">
        <v>0</v>
      </c>
      <c r="M1522" s="9">
        <v>1</v>
      </c>
      <c r="N1522" s="8">
        <v>0</v>
      </c>
      <c r="O1522" s="9">
        <v>0</v>
      </c>
      <c r="P1522" s="9">
        <v>0</v>
      </c>
      <c r="Q1522" s="9">
        <v>0</v>
      </c>
      <c r="R1522" s="9">
        <v>1</v>
      </c>
      <c r="S1522" s="8">
        <v>15866</v>
      </c>
      <c r="T1522" s="9">
        <v>8</v>
      </c>
      <c r="U1522" s="9">
        <f t="shared" si="259"/>
        <v>15857</v>
      </c>
      <c r="V1522" s="9">
        <f>COUNTIF(B:B,B1522)</f>
        <v>16</v>
      </c>
      <c r="W1522" s="7">
        <f t="shared" si="263"/>
        <v>8.9309999999999992</v>
      </c>
      <c r="X1522" s="7">
        <f>BL1522-W1522-6</f>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264"/>
        <v>0.14199999999999996</v>
      </c>
      <c r="AN1522" s="42">
        <v>0.311</v>
      </c>
      <c r="AO1522" s="41" t="s">
        <v>98</v>
      </c>
      <c r="AP1522" s="17" t="s">
        <v>98</v>
      </c>
      <c r="AQ1522" s="32">
        <v>1</v>
      </c>
      <c r="AR1522" s="39">
        <f t="shared" si="266"/>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24</v>
      </c>
      <c r="CZ1522" s="33" t="s">
        <v>85</v>
      </c>
    </row>
    <row r="1523" spans="1:104" x14ac:dyDescent="0.25">
      <c r="A1523">
        <v>1522</v>
      </c>
      <c r="B1523">
        <v>95</v>
      </c>
      <c r="C1523" s="24" t="s">
        <v>4230</v>
      </c>
      <c r="D1523" s="12">
        <v>5.7</v>
      </c>
      <c r="E1523" s="13">
        <v>0.9</v>
      </c>
      <c r="F1523" s="7">
        <f t="shared" si="261"/>
        <v>6.333333333333333</v>
      </c>
      <c r="G1523" s="7">
        <f t="shared" si="256"/>
        <v>4.8</v>
      </c>
      <c r="H1523" s="15">
        <f t="shared" si="257"/>
        <v>6.6000000000000005</v>
      </c>
      <c r="I1523" s="11">
        <f>IFERROR(F1523/SQRT(F1523^2+U1523), "X")</f>
        <v>5.1654470322291424E-2</v>
      </c>
      <c r="J1523" s="32">
        <f>IFERROR(SQRT((1-I1523^2)/U1523), "X")</f>
        <v>8.1559689982565412E-3</v>
      </c>
      <c r="K1523" s="32">
        <f t="shared" si="258"/>
        <v>122.60958816956817</v>
      </c>
      <c r="L1523" s="8">
        <v>0</v>
      </c>
      <c r="M1523" s="9">
        <v>1</v>
      </c>
      <c r="N1523" s="8">
        <v>0</v>
      </c>
      <c r="O1523" s="9">
        <v>0</v>
      </c>
      <c r="P1523" s="9">
        <v>0</v>
      </c>
      <c r="Q1523" s="9">
        <v>0</v>
      </c>
      <c r="R1523" s="9">
        <v>1</v>
      </c>
      <c r="S1523" s="8">
        <v>15002</v>
      </c>
      <c r="T1523" s="9">
        <v>8</v>
      </c>
      <c r="U1523" s="9">
        <f t="shared" si="259"/>
        <v>14993</v>
      </c>
      <c r="V1523" s="9">
        <f>COUNTIF(B:B,B1523)</f>
        <v>16</v>
      </c>
      <c r="W1523" s="7">
        <f t="shared" si="263"/>
        <v>8.9309999999999992</v>
      </c>
      <c r="X1523" s="7">
        <f>BL1523-W1523-6</f>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264"/>
        <v>0.14199999999999996</v>
      </c>
      <c r="AN1523" s="42">
        <v>0.311</v>
      </c>
      <c r="AO1523" s="41" t="s">
        <v>98</v>
      </c>
      <c r="AP1523" s="17" t="s">
        <v>98</v>
      </c>
      <c r="AQ1523" s="32">
        <v>0</v>
      </c>
      <c r="AR1523" s="39">
        <f t="shared" si="266"/>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24</v>
      </c>
      <c r="CZ1523" s="33" t="s">
        <v>85</v>
      </c>
    </row>
    <row r="1524" spans="1:104" x14ac:dyDescent="0.25">
      <c r="A1524">
        <v>1523</v>
      </c>
      <c r="B1524">
        <v>96</v>
      </c>
      <c r="C1524" s="24" t="s">
        <v>4234</v>
      </c>
      <c r="D1524" s="12">
        <v>12.5</v>
      </c>
      <c r="E1524" s="13">
        <v>7.0000000000000007E-2</v>
      </c>
      <c r="F1524" s="7">
        <f t="shared" si="261"/>
        <v>178.57142857142856</v>
      </c>
      <c r="G1524" s="7">
        <f t="shared" si="256"/>
        <v>12.43</v>
      </c>
      <c r="H1524" s="15">
        <f t="shared" si="257"/>
        <v>12.57</v>
      </c>
      <c r="I1524" s="11">
        <f>IFERROR(F1524/SQRT(F1524^2+U1524), "X")</f>
        <v>0.73526816746379042</v>
      </c>
      <c r="J1524" s="32">
        <f>IFERROR(SQRT((1-I1524^2)/U1524), "X")</f>
        <v>4.1175017377972278E-3</v>
      </c>
      <c r="K1524" s="32">
        <f t="shared" si="258"/>
        <v>242.86571413445907</v>
      </c>
      <c r="L1524" s="8">
        <v>0</v>
      </c>
      <c r="M1524" s="9">
        <v>1</v>
      </c>
      <c r="N1524" s="8">
        <v>0</v>
      </c>
      <c r="O1524" s="9">
        <v>0</v>
      </c>
      <c r="P1524" s="9">
        <v>0</v>
      </c>
      <c r="Q1524" s="9">
        <v>1</v>
      </c>
      <c r="R1524" s="9">
        <v>0</v>
      </c>
      <c r="S1524" s="8">
        <v>27100</v>
      </c>
      <c r="T1524" s="9">
        <v>3</v>
      </c>
      <c r="U1524" s="9">
        <f t="shared" si="259"/>
        <v>27096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267">1-AO1524</f>
        <v>0.15200000000000002</v>
      </c>
      <c r="AQ1524" s="32">
        <v>1</v>
      </c>
      <c r="AR1524" s="39">
        <f t="shared" si="266"/>
        <v>0</v>
      </c>
      <c r="AS1524">
        <v>0.64600000000000002</v>
      </c>
      <c r="AT1524" s="39">
        <f t="shared" ref="AT1524:AT1535" si="268">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0.29799999999999999</v>
      </c>
      <c r="CQ1524">
        <v>1427</v>
      </c>
      <c r="CR1524">
        <v>1</v>
      </c>
      <c r="CS1524">
        <v>0</v>
      </c>
      <c r="CT1524">
        <v>27</v>
      </c>
      <c r="CZ1524" s="33" t="s">
        <v>85</v>
      </c>
    </row>
    <row r="1525" spans="1:104" x14ac:dyDescent="0.25">
      <c r="A1525">
        <v>1524</v>
      </c>
      <c r="B1525">
        <v>96</v>
      </c>
      <c r="C1525" s="24" t="s">
        <v>4234</v>
      </c>
      <c r="D1525" s="12">
        <v>10.58</v>
      </c>
      <c r="E1525" s="13">
        <v>0.09</v>
      </c>
      <c r="F1525" s="7">
        <f t="shared" si="261"/>
        <v>117.55555555555556</v>
      </c>
      <c r="G1525" s="7">
        <f t="shared" si="256"/>
        <v>10.49</v>
      </c>
      <c r="H1525" s="15">
        <f t="shared" si="257"/>
        <v>10.67</v>
      </c>
      <c r="I1525" s="11">
        <f>IFERROR(F1525/SQRT(F1525^2+U1525), "X")</f>
        <v>0.55905795015980542</v>
      </c>
      <c r="J1525" s="32">
        <f>IFERROR(SQRT((1-I1525^2)/U1525), "X")</f>
        <v>4.7556914474841672E-3</v>
      </c>
      <c r="K1525" s="32">
        <f t="shared" si="258"/>
        <v>210.27436515651476</v>
      </c>
      <c r="L1525" s="8">
        <v>0</v>
      </c>
      <c r="M1525" s="9">
        <v>1</v>
      </c>
      <c r="N1525" s="8">
        <v>0</v>
      </c>
      <c r="O1525" s="9">
        <v>0</v>
      </c>
      <c r="P1525" s="9">
        <v>0</v>
      </c>
      <c r="Q1525" s="9">
        <v>1</v>
      </c>
      <c r="R1525" s="9">
        <v>0</v>
      </c>
      <c r="S1525" s="8">
        <v>30400</v>
      </c>
      <c r="T1525" s="9">
        <v>3</v>
      </c>
      <c r="U1525" s="9">
        <f t="shared" si="259"/>
        <v>30396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267"/>
        <v>0.14100000000000001</v>
      </c>
      <c r="AQ1525" s="32">
        <v>1</v>
      </c>
      <c r="AR1525" s="39">
        <f t="shared" si="266"/>
        <v>0</v>
      </c>
      <c r="AS1525">
        <v>0.64100000000000001</v>
      </c>
      <c r="AT1525" s="39">
        <f t="shared" si="268"/>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0.29799999999999999</v>
      </c>
      <c r="CQ1525">
        <v>1427</v>
      </c>
      <c r="CR1525">
        <v>1</v>
      </c>
      <c r="CS1525">
        <v>0</v>
      </c>
      <c r="CT1525">
        <v>27</v>
      </c>
      <c r="CZ1525" s="33" t="s">
        <v>85</v>
      </c>
    </row>
    <row r="1526" spans="1:104" x14ac:dyDescent="0.25">
      <c r="A1526">
        <v>1525</v>
      </c>
      <c r="B1526">
        <v>96</v>
      </c>
      <c r="C1526" s="24" t="s">
        <v>4234</v>
      </c>
      <c r="D1526" s="12">
        <v>11.52</v>
      </c>
      <c r="E1526" s="13">
        <v>0.05</v>
      </c>
      <c r="F1526" s="7">
        <f t="shared" si="261"/>
        <v>230.39999999999998</v>
      </c>
      <c r="G1526" s="7">
        <f t="shared" si="256"/>
        <v>11.469999999999999</v>
      </c>
      <c r="H1526" s="15">
        <f t="shared" si="257"/>
        <v>11.57</v>
      </c>
      <c r="I1526" s="11">
        <f>IFERROR(F1526/SQRT(F1526^2+U1526), "X")</f>
        <v>0.77369402107389196</v>
      </c>
      <c r="J1526" s="32">
        <f>IFERROR(SQRT((1-I1526^2)/U1526), "X")</f>
        <v>3.3580469664665452E-3</v>
      </c>
      <c r="K1526" s="32">
        <f t="shared" si="258"/>
        <v>297.79214227376787</v>
      </c>
      <c r="L1526" s="8">
        <v>0</v>
      </c>
      <c r="M1526" s="9">
        <v>1</v>
      </c>
      <c r="N1526" s="8">
        <v>0</v>
      </c>
      <c r="O1526" s="9">
        <v>0</v>
      </c>
      <c r="P1526" s="9">
        <v>0</v>
      </c>
      <c r="Q1526" s="9">
        <v>1</v>
      </c>
      <c r="R1526" s="9">
        <v>0</v>
      </c>
      <c r="S1526" s="8">
        <v>35600</v>
      </c>
      <c r="T1526" s="9">
        <v>3</v>
      </c>
      <c r="U1526" s="9">
        <f t="shared" si="259"/>
        <v>35596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267"/>
        <v>0.122</v>
      </c>
      <c r="AQ1526" s="32">
        <v>1</v>
      </c>
      <c r="AR1526" s="39">
        <f t="shared" si="266"/>
        <v>0</v>
      </c>
      <c r="AS1526">
        <v>0.60599999999999998</v>
      </c>
      <c r="AT1526" s="39">
        <f t="shared" si="268"/>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0.29799999999999999</v>
      </c>
      <c r="CQ1526">
        <v>1427</v>
      </c>
      <c r="CR1526">
        <v>1</v>
      </c>
      <c r="CS1526">
        <v>0</v>
      </c>
      <c r="CT1526">
        <v>27</v>
      </c>
      <c r="CZ1526" s="33" t="s">
        <v>85</v>
      </c>
    </row>
    <row r="1527" spans="1:104" x14ac:dyDescent="0.25">
      <c r="A1527">
        <v>1526</v>
      </c>
      <c r="B1527">
        <v>96</v>
      </c>
      <c r="C1527" s="24" t="s">
        <v>4234</v>
      </c>
      <c r="D1527" s="12">
        <v>11.79</v>
      </c>
      <c r="E1527" s="13">
        <v>0.03</v>
      </c>
      <c r="F1527" s="7">
        <f t="shared" si="261"/>
        <v>393</v>
      </c>
      <c r="G1527" s="7">
        <f t="shared" si="256"/>
        <v>11.76</v>
      </c>
      <c r="H1527" s="15">
        <f t="shared" si="257"/>
        <v>11.819999999999999</v>
      </c>
      <c r="I1527" s="11">
        <f>IFERROR(F1527/SQRT(F1527^2+U1527), "X")</f>
        <v>0.87539998760942517</v>
      </c>
      <c r="J1527" s="32">
        <f>IFERROR(SQRT((1-I1527^2)/U1527), "X")</f>
        <v>2.2274808845023533E-3</v>
      </c>
      <c r="K1527" s="32">
        <f t="shared" si="258"/>
        <v>448.9376348670271</v>
      </c>
      <c r="L1527" s="8">
        <v>0</v>
      </c>
      <c r="M1527" s="9">
        <v>1</v>
      </c>
      <c r="N1527" s="8">
        <v>0</v>
      </c>
      <c r="O1527" s="9">
        <v>0</v>
      </c>
      <c r="P1527" s="9">
        <v>0</v>
      </c>
      <c r="Q1527" s="9">
        <v>1</v>
      </c>
      <c r="R1527" s="9">
        <v>0</v>
      </c>
      <c r="S1527" s="8">
        <v>47100</v>
      </c>
      <c r="T1527" s="9">
        <v>3</v>
      </c>
      <c r="U1527" s="9">
        <f t="shared" si="259"/>
        <v>47096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267"/>
        <v>0.10199999999999998</v>
      </c>
      <c r="AQ1527" s="32">
        <v>1</v>
      </c>
      <c r="AR1527" s="39">
        <f t="shared" si="266"/>
        <v>0</v>
      </c>
      <c r="AS1527">
        <v>0.58399999999999996</v>
      </c>
      <c r="AT1527" s="39">
        <f t="shared" si="268"/>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0.29799999999999999</v>
      </c>
      <c r="CQ1527">
        <v>1427</v>
      </c>
      <c r="CR1527">
        <v>1</v>
      </c>
      <c r="CS1527">
        <v>0</v>
      </c>
      <c r="CT1527">
        <v>27</v>
      </c>
      <c r="CZ1527" s="33" t="s">
        <v>85</v>
      </c>
    </row>
    <row r="1528" spans="1:104" x14ac:dyDescent="0.25">
      <c r="A1528">
        <v>1527</v>
      </c>
      <c r="B1528">
        <v>96</v>
      </c>
      <c r="C1528" s="24" t="s">
        <v>4234</v>
      </c>
      <c r="D1528" s="12">
        <v>10.23</v>
      </c>
      <c r="E1528" s="13">
        <v>0.02</v>
      </c>
      <c r="F1528" s="7">
        <f t="shared" si="261"/>
        <v>511.5</v>
      </c>
      <c r="G1528" s="7">
        <f t="shared" si="256"/>
        <v>10.210000000000001</v>
      </c>
      <c r="H1528" s="15">
        <f t="shared" si="257"/>
        <v>10.25</v>
      </c>
      <c r="I1528" s="11">
        <f>IFERROR(F1528/SQRT(F1528^2+U1528), "X")</f>
        <v>0.67981105792065466</v>
      </c>
      <c r="J1528" s="32">
        <f>IFERROR(SQRT((1-I1528^2)/U1528), "X")</f>
        <v>1.3290538766777219E-3</v>
      </c>
      <c r="K1528" s="32">
        <f t="shared" si="258"/>
        <v>752.41494535927438</v>
      </c>
      <c r="L1528" s="8">
        <v>0</v>
      </c>
      <c r="M1528" s="9">
        <v>1</v>
      </c>
      <c r="N1528" s="8">
        <v>0</v>
      </c>
      <c r="O1528" s="9">
        <v>0</v>
      </c>
      <c r="P1528" s="9">
        <v>0</v>
      </c>
      <c r="Q1528" s="9">
        <v>1</v>
      </c>
      <c r="R1528" s="9">
        <v>0</v>
      </c>
      <c r="S1528" s="8">
        <v>304500</v>
      </c>
      <c r="T1528" s="9">
        <v>3</v>
      </c>
      <c r="U1528" s="9">
        <f t="shared" si="259"/>
        <v>304496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267"/>
        <v>8.7999999999999967E-2</v>
      </c>
      <c r="AQ1528" s="32">
        <v>1</v>
      </c>
      <c r="AR1528" s="39">
        <f t="shared" si="266"/>
        <v>0</v>
      </c>
      <c r="AS1528">
        <v>0.57399999999999995</v>
      </c>
      <c r="AT1528" s="39">
        <f t="shared" si="268"/>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0.29799999999999999</v>
      </c>
      <c r="CQ1528">
        <v>1427</v>
      </c>
      <c r="CR1528">
        <v>1</v>
      </c>
      <c r="CS1528">
        <v>0</v>
      </c>
      <c r="CT1528">
        <v>27</v>
      </c>
      <c r="CZ1528" s="33" t="s">
        <v>85</v>
      </c>
    </row>
    <row r="1529" spans="1:104" x14ac:dyDescent="0.25">
      <c r="A1529">
        <v>1528</v>
      </c>
      <c r="B1529">
        <v>96</v>
      </c>
      <c r="C1529" s="24" t="s">
        <v>4234</v>
      </c>
      <c r="D1529" s="12">
        <v>12.92</v>
      </c>
      <c r="E1529" s="13">
        <v>0.02</v>
      </c>
      <c r="F1529" s="7">
        <f t="shared" si="261"/>
        <v>646</v>
      </c>
      <c r="G1529" s="7">
        <f t="shared" si="256"/>
        <v>12.9</v>
      </c>
      <c r="H1529" s="15">
        <f t="shared" si="257"/>
        <v>12.94</v>
      </c>
      <c r="I1529" s="11">
        <f>IFERROR(F1529/SQRT(F1529^2+U1529), "X")</f>
        <v>0.71719717162614494</v>
      </c>
      <c r="J1529" s="32">
        <f>IFERROR(SQRT((1-I1529^2)/U1529), "X")</f>
        <v>1.1102123399785526E-3</v>
      </c>
      <c r="K1529" s="32">
        <f t="shared" si="258"/>
        <v>900.72859397267939</v>
      </c>
      <c r="L1529" s="8">
        <v>0</v>
      </c>
      <c r="M1529" s="9">
        <v>1</v>
      </c>
      <c r="N1529" s="8">
        <v>0</v>
      </c>
      <c r="O1529" s="9">
        <v>0</v>
      </c>
      <c r="P1529" s="9">
        <v>0</v>
      </c>
      <c r="Q1529" s="9">
        <v>1</v>
      </c>
      <c r="R1529" s="9">
        <v>0</v>
      </c>
      <c r="S1529" s="8">
        <v>394000</v>
      </c>
      <c r="T1529" s="9">
        <v>3</v>
      </c>
      <c r="U1529" s="9">
        <f t="shared" si="259"/>
        <v>393996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267"/>
        <v>7.999999999999996E-2</v>
      </c>
      <c r="AQ1529" s="32">
        <v>1</v>
      </c>
      <c r="AR1529" s="39">
        <f t="shared" si="266"/>
        <v>0</v>
      </c>
      <c r="AS1529">
        <v>0.58199999999999996</v>
      </c>
      <c r="AT1529" s="39">
        <f t="shared" si="268"/>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0.29799999999999999</v>
      </c>
      <c r="CQ1529">
        <v>1427</v>
      </c>
      <c r="CR1529">
        <v>1</v>
      </c>
      <c r="CS1529">
        <v>0</v>
      </c>
      <c r="CT1529">
        <v>27</v>
      </c>
      <c r="CZ1529" s="33" t="s">
        <v>85</v>
      </c>
    </row>
    <row r="1530" spans="1:104" x14ac:dyDescent="0.25">
      <c r="A1530">
        <v>1529</v>
      </c>
      <c r="B1530">
        <v>96</v>
      </c>
      <c r="C1530" s="24" t="s">
        <v>4234</v>
      </c>
      <c r="D1530" s="12">
        <v>8.7100000000000009</v>
      </c>
      <c r="E1530" s="13">
        <v>0.22</v>
      </c>
      <c r="F1530" s="7">
        <f t="shared" si="261"/>
        <v>39.590909090909093</v>
      </c>
      <c r="G1530" s="7">
        <f t="shared" si="256"/>
        <v>8.49</v>
      </c>
      <c r="H1530" s="15">
        <f t="shared" si="257"/>
        <v>8.9300000000000015</v>
      </c>
      <c r="I1530" s="11">
        <f>IFERROR(F1530/SQRT(F1530^2+U1530), "X")</f>
        <v>0.23384673917539101</v>
      </c>
      <c r="J1530" s="32">
        <f>IFERROR(SQRT((1-I1530^2)/U1530), "X")</f>
        <v>5.9065766496654449E-3</v>
      </c>
      <c r="K1530" s="32">
        <f t="shared" si="258"/>
        <v>169.30280589123331</v>
      </c>
      <c r="L1530" s="8">
        <v>0</v>
      </c>
      <c r="M1530" s="9">
        <v>1</v>
      </c>
      <c r="N1530" s="8">
        <v>0</v>
      </c>
      <c r="O1530" s="9">
        <v>0</v>
      </c>
      <c r="P1530" s="9">
        <v>0</v>
      </c>
      <c r="Q1530" s="9">
        <v>1</v>
      </c>
      <c r="R1530" s="9">
        <v>0</v>
      </c>
      <c r="S1530" s="8">
        <v>27100</v>
      </c>
      <c r="T1530" s="9">
        <v>3</v>
      </c>
      <c r="U1530" s="9">
        <f t="shared" si="259"/>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267"/>
        <v>0.122</v>
      </c>
      <c r="AQ1530" s="32">
        <v>1</v>
      </c>
      <c r="AR1530" s="39">
        <f t="shared" si="266"/>
        <v>0</v>
      </c>
      <c r="AS1530">
        <v>0.70499999999999996</v>
      </c>
      <c r="AT1530" s="39">
        <f t="shared" si="268"/>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0.29799999999999999</v>
      </c>
      <c r="CQ1530">
        <v>1427</v>
      </c>
      <c r="CR1530">
        <v>1</v>
      </c>
      <c r="CS1530">
        <v>0</v>
      </c>
      <c r="CT1530">
        <v>27</v>
      </c>
      <c r="CZ1530" s="33" t="s">
        <v>85</v>
      </c>
    </row>
    <row r="1531" spans="1:104" x14ac:dyDescent="0.25">
      <c r="A1531">
        <v>1530</v>
      </c>
      <c r="B1531">
        <v>96</v>
      </c>
      <c r="C1531" s="24" t="s">
        <v>4234</v>
      </c>
      <c r="D1531" s="12">
        <v>9.98</v>
      </c>
      <c r="E1531" s="13">
        <v>0.3</v>
      </c>
      <c r="F1531" s="7">
        <f t="shared" si="261"/>
        <v>33.266666666666673</v>
      </c>
      <c r="G1531" s="7">
        <f t="shared" si="256"/>
        <v>9.68</v>
      </c>
      <c r="H1531" s="15">
        <f t="shared" si="257"/>
        <v>10.280000000000001</v>
      </c>
      <c r="I1531" s="11">
        <f>IFERROR(F1531/SQRT(F1531^2+U1531), "X")</f>
        <v>0.18742848595822648</v>
      </c>
      <c r="J1531" s="32">
        <f>IFERROR(SQRT((1-I1531^2)/U1531), "X")</f>
        <v>5.634122824395584E-3</v>
      </c>
      <c r="K1531" s="32">
        <f t="shared" si="258"/>
        <v>177.48991833653852</v>
      </c>
      <c r="L1531" s="8">
        <v>0</v>
      </c>
      <c r="M1531" s="9">
        <v>1</v>
      </c>
      <c r="N1531" s="8">
        <v>0</v>
      </c>
      <c r="O1531" s="9">
        <v>0</v>
      </c>
      <c r="P1531" s="9">
        <v>0</v>
      </c>
      <c r="Q1531" s="9">
        <v>1</v>
      </c>
      <c r="R1531" s="9">
        <v>0</v>
      </c>
      <c r="S1531" s="8">
        <v>30400</v>
      </c>
      <c r="T1531" s="9">
        <v>3</v>
      </c>
      <c r="U1531" s="9">
        <f t="shared" si="259"/>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267"/>
        <v>0.19599999999999995</v>
      </c>
      <c r="AQ1531" s="32">
        <v>1</v>
      </c>
      <c r="AR1531" s="39">
        <f t="shared" si="266"/>
        <v>0</v>
      </c>
      <c r="AS1531">
        <v>0.68700000000000006</v>
      </c>
      <c r="AT1531" s="39">
        <f t="shared" si="268"/>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0.29799999999999999</v>
      </c>
      <c r="CQ1531">
        <v>1427</v>
      </c>
      <c r="CR1531">
        <v>1</v>
      </c>
      <c r="CS1531">
        <v>0</v>
      </c>
      <c r="CT1531">
        <v>27</v>
      </c>
      <c r="CZ1531" s="33" t="s">
        <v>85</v>
      </c>
    </row>
    <row r="1532" spans="1:104" x14ac:dyDescent="0.25">
      <c r="A1532">
        <v>1531</v>
      </c>
      <c r="B1532">
        <v>96</v>
      </c>
      <c r="C1532" s="24" t="s">
        <v>4234</v>
      </c>
      <c r="D1532" s="12">
        <v>10.34</v>
      </c>
      <c r="E1532" s="13">
        <v>0.16</v>
      </c>
      <c r="F1532" s="7">
        <f t="shared" si="261"/>
        <v>64.625</v>
      </c>
      <c r="G1532" s="7">
        <f t="shared" si="256"/>
        <v>10.18</v>
      </c>
      <c r="H1532" s="15">
        <f t="shared" si="257"/>
        <v>10.5</v>
      </c>
      <c r="I1532" s="11">
        <f>IFERROR(F1532/SQRT(F1532^2+U1532), "X")</f>
        <v>0.32404827058445629</v>
      </c>
      <c r="J1532" s="32">
        <f>IFERROR(SQRT((1-I1532^2)/U1532), "X")</f>
        <v>5.0142865854461314E-3</v>
      </c>
      <c r="K1532" s="32">
        <f t="shared" si="258"/>
        <v>199.43016478206101</v>
      </c>
      <c r="L1532" s="8">
        <v>0</v>
      </c>
      <c r="M1532" s="9">
        <v>1</v>
      </c>
      <c r="N1532" s="8">
        <v>0</v>
      </c>
      <c r="O1532" s="9">
        <v>0</v>
      </c>
      <c r="P1532" s="9">
        <v>0</v>
      </c>
      <c r="Q1532" s="9">
        <v>1</v>
      </c>
      <c r="R1532" s="9">
        <v>0</v>
      </c>
      <c r="S1532" s="8">
        <v>35600</v>
      </c>
      <c r="T1532" s="9">
        <v>3</v>
      </c>
      <c r="U1532" s="9">
        <f t="shared" si="259"/>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267"/>
        <v>0.16100000000000003</v>
      </c>
      <c r="AQ1532" s="32">
        <v>1</v>
      </c>
      <c r="AR1532" s="39">
        <f t="shared" si="266"/>
        <v>0</v>
      </c>
      <c r="AS1532">
        <v>0.63800000000000001</v>
      </c>
      <c r="AT1532" s="39">
        <f t="shared" si="268"/>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0.29799999999999999</v>
      </c>
      <c r="CQ1532">
        <v>1427</v>
      </c>
      <c r="CR1532">
        <v>1</v>
      </c>
      <c r="CS1532">
        <v>0</v>
      </c>
      <c r="CT1532">
        <v>27</v>
      </c>
      <c r="CZ1532" s="33" t="s">
        <v>85</v>
      </c>
    </row>
    <row r="1533" spans="1:104" x14ac:dyDescent="0.25">
      <c r="A1533">
        <v>1532</v>
      </c>
      <c r="B1533">
        <v>96</v>
      </c>
      <c r="C1533" s="24" t="s">
        <v>4234</v>
      </c>
      <c r="D1533" s="12">
        <v>11</v>
      </c>
      <c r="E1533" s="13">
        <v>0.12</v>
      </c>
      <c r="F1533" s="7">
        <f t="shared" si="261"/>
        <v>91.666666666666671</v>
      </c>
      <c r="G1533" s="7">
        <f t="shared" si="256"/>
        <v>10.88</v>
      </c>
      <c r="H1533" s="15">
        <f t="shared" si="257"/>
        <v>11.12</v>
      </c>
      <c r="I1533" s="11">
        <f>IFERROR(F1533/SQRT(F1533^2+U1533), "X")</f>
        <v>0.38910761447165731</v>
      </c>
      <c r="J1533" s="32">
        <f>IFERROR(SQRT((1-I1533^2)/U1533), "X")</f>
        <v>4.2448103396908066E-3</v>
      </c>
      <c r="K1533" s="32">
        <f t="shared" si="258"/>
        <v>235.58178575131353</v>
      </c>
      <c r="L1533" s="8">
        <v>0</v>
      </c>
      <c r="M1533" s="9">
        <v>1</v>
      </c>
      <c r="N1533" s="8">
        <v>0</v>
      </c>
      <c r="O1533" s="9">
        <v>0</v>
      </c>
      <c r="P1533" s="9">
        <v>0</v>
      </c>
      <c r="Q1533" s="9">
        <v>1</v>
      </c>
      <c r="R1533" s="9">
        <v>0</v>
      </c>
      <c r="S1533" s="8">
        <v>47100</v>
      </c>
      <c r="T1533" s="9">
        <v>3</v>
      </c>
      <c r="U1533" s="9">
        <f t="shared" si="259"/>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267"/>
        <v>0.121</v>
      </c>
      <c r="AQ1533" s="32">
        <v>1</v>
      </c>
      <c r="AR1533" s="39">
        <f t="shared" si="266"/>
        <v>0</v>
      </c>
      <c r="AS1533">
        <v>0.61099999999999999</v>
      </c>
      <c r="AT1533" s="39">
        <f t="shared" si="268"/>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0.29799999999999999</v>
      </c>
      <c r="CQ1533">
        <v>1427</v>
      </c>
      <c r="CR1533">
        <v>1</v>
      </c>
      <c r="CS1533">
        <v>0</v>
      </c>
      <c r="CT1533">
        <v>27</v>
      </c>
      <c r="CZ1533" s="33" t="s">
        <v>85</v>
      </c>
    </row>
    <row r="1534" spans="1:104" x14ac:dyDescent="0.25">
      <c r="A1534">
        <v>1533</v>
      </c>
      <c r="B1534">
        <v>96</v>
      </c>
      <c r="C1534" s="24" t="s">
        <v>4234</v>
      </c>
      <c r="D1534" s="12">
        <v>11.76</v>
      </c>
      <c r="E1534" s="13">
        <v>0.09</v>
      </c>
      <c r="F1534" s="7">
        <f t="shared" si="261"/>
        <v>130.66666666666666</v>
      </c>
      <c r="G1534" s="7">
        <f t="shared" si="256"/>
        <v>11.67</v>
      </c>
      <c r="H1534" s="15">
        <f t="shared" si="257"/>
        <v>11.85</v>
      </c>
      <c r="I1534" s="11">
        <f>IFERROR(F1534/SQRT(F1534^2+U1534), "X")</f>
        <v>0.23042372842043357</v>
      </c>
      <c r="J1534" s="32">
        <f>IFERROR(SQRT((1-I1534^2)/U1534), "X")</f>
        <v>1.7634469011767874E-3</v>
      </c>
      <c r="K1534" s="32">
        <f t="shared" si="258"/>
        <v>567.07122813433045</v>
      </c>
      <c r="L1534" s="8">
        <v>0</v>
      </c>
      <c r="M1534" s="9">
        <v>1</v>
      </c>
      <c r="N1534" s="8">
        <v>0</v>
      </c>
      <c r="O1534" s="9">
        <v>0</v>
      </c>
      <c r="P1534" s="9">
        <v>0</v>
      </c>
      <c r="Q1534" s="9">
        <v>1</v>
      </c>
      <c r="R1534" s="9">
        <v>0</v>
      </c>
      <c r="S1534" s="8">
        <v>304500</v>
      </c>
      <c r="T1534" s="9">
        <v>3</v>
      </c>
      <c r="U1534" s="9">
        <f t="shared" si="259"/>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267"/>
        <v>0.10299999999999998</v>
      </c>
      <c r="AQ1534" s="32">
        <v>1</v>
      </c>
      <c r="AR1534" s="39">
        <f t="shared" si="266"/>
        <v>0</v>
      </c>
      <c r="AS1534">
        <v>0.61599999999999999</v>
      </c>
      <c r="AT1534" s="39">
        <f t="shared" si="268"/>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0.29799999999999999</v>
      </c>
      <c r="CQ1534">
        <v>1427</v>
      </c>
      <c r="CR1534">
        <v>1</v>
      </c>
      <c r="CS1534">
        <v>0</v>
      </c>
      <c r="CT1534">
        <v>27</v>
      </c>
      <c r="CZ1534" s="33" t="s">
        <v>85</v>
      </c>
    </row>
    <row r="1535" spans="1:104" x14ac:dyDescent="0.25">
      <c r="A1535">
        <v>1534</v>
      </c>
      <c r="B1535">
        <v>96</v>
      </c>
      <c r="C1535" s="24" t="s">
        <v>4234</v>
      </c>
      <c r="D1535" s="12">
        <v>15.24</v>
      </c>
      <c r="E1535" s="13">
        <v>0.11</v>
      </c>
      <c r="F1535" s="7">
        <f t="shared" si="261"/>
        <v>138.54545454545453</v>
      </c>
      <c r="G1535" s="7">
        <f t="shared" si="256"/>
        <v>15.13</v>
      </c>
      <c r="H1535" s="15">
        <f t="shared" si="257"/>
        <v>15.35</v>
      </c>
      <c r="I1535" s="11">
        <f>IFERROR(F1535/SQRT(F1535^2+U1535), "X")</f>
        <v>0.21553457016125521</v>
      </c>
      <c r="J1535" s="32">
        <f>IFERROR(SQRT((1-I1535^2)/U1535), "X")</f>
        <v>1.5556957163870128E-3</v>
      </c>
      <c r="K1535" s="32">
        <f t="shared" si="258"/>
        <v>642.79922446686771</v>
      </c>
      <c r="L1535" s="8">
        <v>0</v>
      </c>
      <c r="M1535" s="9">
        <v>1</v>
      </c>
      <c r="N1535" s="8">
        <v>0</v>
      </c>
      <c r="O1535" s="9">
        <v>0</v>
      </c>
      <c r="P1535" s="9">
        <v>0</v>
      </c>
      <c r="Q1535" s="9">
        <v>1</v>
      </c>
      <c r="R1535" s="9">
        <v>0</v>
      </c>
      <c r="S1535" s="8">
        <v>394000</v>
      </c>
      <c r="T1535" s="9">
        <v>3</v>
      </c>
      <c r="U1535" s="9">
        <f t="shared" si="259"/>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267"/>
        <v>8.7999999999999967E-2</v>
      </c>
      <c r="AQ1535" s="32">
        <v>1</v>
      </c>
      <c r="AR1535" s="39">
        <f t="shared" si="266"/>
        <v>0</v>
      </c>
      <c r="AS1535">
        <v>0.64300000000000002</v>
      </c>
      <c r="AT1535" s="39">
        <f t="shared" si="268"/>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0.29799999999999999</v>
      </c>
      <c r="CQ1535">
        <v>1427</v>
      </c>
      <c r="CR1535">
        <v>1</v>
      </c>
      <c r="CS1535">
        <v>0</v>
      </c>
      <c r="CT1535">
        <v>27</v>
      </c>
      <c r="CZ1535" s="33" t="s">
        <v>85</v>
      </c>
    </row>
    <row r="1536" spans="1:104" x14ac:dyDescent="0.25">
      <c r="A1536">
        <v>1535</v>
      </c>
      <c r="B1536">
        <v>97</v>
      </c>
      <c r="C1536" s="24" t="s">
        <v>4239</v>
      </c>
      <c r="D1536" s="12">
        <v>6.5917731595733553</v>
      </c>
      <c r="E1536" s="13">
        <v>0.17531311594609991</v>
      </c>
      <c r="F1536" s="7">
        <v>37.6</v>
      </c>
      <c r="G1536" s="7">
        <f t="shared" si="256"/>
        <v>6.4164600436272554</v>
      </c>
      <c r="H1536" s="15">
        <f t="shared" si="257"/>
        <v>6.7670862755194552</v>
      </c>
      <c r="I1536" s="11">
        <f>IFERROR(F1536/SQRT(F1536^2+U1536), "X")</f>
        <v>0.30581479048311855</v>
      </c>
      <c r="J1536" s="32">
        <f>IFERROR(SQRT((1-I1536^2)/U1536), "X")</f>
        <v>8.1333720873169833E-3</v>
      </c>
      <c r="K1536" s="32">
        <f t="shared" si="258"/>
        <v>122.95023383466986</v>
      </c>
      <c r="L1536" s="8">
        <v>0</v>
      </c>
      <c r="M1536" s="9">
        <v>1</v>
      </c>
      <c r="N1536" s="8">
        <v>0</v>
      </c>
      <c r="O1536" s="9">
        <v>0</v>
      </c>
      <c r="P1536" s="9">
        <v>1</v>
      </c>
      <c r="Q1536" s="9">
        <v>0</v>
      </c>
      <c r="R1536" s="9">
        <v>0</v>
      </c>
      <c r="S1536" s="8">
        <v>13725</v>
      </c>
      <c r="T1536" s="9">
        <v>21</v>
      </c>
      <c r="U1536" s="9">
        <f t="shared" si="259"/>
        <v>13703</v>
      </c>
      <c r="V1536" s="9">
        <f>COUNTIF(B:B,B1536)</f>
        <v>20</v>
      </c>
      <c r="W1536" s="7">
        <v>17</v>
      </c>
      <c r="X1536" s="7">
        <f>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269">1-AN1536</f>
        <v>0.67799999999999994</v>
      </c>
      <c r="AN1536" s="42">
        <v>0.32200000000000001</v>
      </c>
      <c r="AO1536" s="41">
        <v>1</v>
      </c>
      <c r="AP1536" s="17">
        <v>0</v>
      </c>
      <c r="AQ1536" s="38">
        <f t="shared" ref="AQ1536:AQ1555" si="270">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32</v>
      </c>
      <c r="CZ1536" s="33" t="s">
        <v>85</v>
      </c>
    </row>
    <row r="1537" spans="1:104" x14ac:dyDescent="0.25">
      <c r="A1537">
        <v>1536</v>
      </c>
      <c r="B1537">
        <v>97</v>
      </c>
      <c r="C1537" s="24" t="s">
        <v>4239</v>
      </c>
      <c r="D1537" s="12">
        <v>5.8534448758668312</v>
      </c>
      <c r="E1537" s="13">
        <v>0.16012463186261849</v>
      </c>
      <c r="F1537" s="7">
        <v>36.555555555555557</v>
      </c>
      <c r="G1537" s="7">
        <f t="shared" si="256"/>
        <v>5.6933202440042123</v>
      </c>
      <c r="H1537" s="15">
        <f t="shared" si="257"/>
        <v>6.01356950772945</v>
      </c>
      <c r="I1537" s="11">
        <f>IFERROR(F1537/SQRT(F1537^2+U1537), "X")</f>
        <v>0.26733993612448298</v>
      </c>
      <c r="J1537" s="32">
        <f>IFERROR(SQRT((1-I1537^2)/U1537), "X")</f>
        <v>7.3132505322806886E-3</v>
      </c>
      <c r="K1537" s="32">
        <f t="shared" si="258"/>
        <v>136.73810237814223</v>
      </c>
      <c r="L1537" s="8">
        <v>0</v>
      </c>
      <c r="M1537" s="9">
        <v>1</v>
      </c>
      <c r="N1537" s="8">
        <v>0</v>
      </c>
      <c r="O1537" s="9">
        <v>0</v>
      </c>
      <c r="P1537" s="9">
        <v>1</v>
      </c>
      <c r="Q1537" s="9">
        <v>0</v>
      </c>
      <c r="R1537" s="9">
        <v>0</v>
      </c>
      <c r="S1537" s="8">
        <v>17383</v>
      </c>
      <c r="T1537" s="9">
        <v>21</v>
      </c>
      <c r="U1537" s="9">
        <f t="shared" si="259"/>
        <v>17361</v>
      </c>
      <c r="V1537" s="9">
        <f>COUNTIF(B:B,B1537)</f>
        <v>20</v>
      </c>
      <c r="W1537" s="7">
        <v>17</v>
      </c>
      <c r="X1537" s="7">
        <f>BL1537-W1537-6</f>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269"/>
        <v>0.61399999999999999</v>
      </c>
      <c r="AN1537" s="42">
        <v>0.38600000000000001</v>
      </c>
      <c r="AO1537" s="41">
        <v>1</v>
      </c>
      <c r="AP1537" s="17">
        <v>0</v>
      </c>
      <c r="AQ1537" s="38">
        <f t="shared" si="270"/>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32</v>
      </c>
      <c r="CZ1537" s="33" t="s">
        <v>85</v>
      </c>
    </row>
    <row r="1538" spans="1:104" x14ac:dyDescent="0.25">
      <c r="A1538">
        <v>1537</v>
      </c>
      <c r="B1538">
        <v>97</v>
      </c>
      <c r="C1538" s="24" t="s">
        <v>4239</v>
      </c>
      <c r="D1538" s="12">
        <v>8.273103706617114</v>
      </c>
      <c r="E1538" s="13">
        <v>0.1695308136601868</v>
      </c>
      <c r="F1538" s="7">
        <v>48.8</v>
      </c>
      <c r="G1538" s="7">
        <f t="shared" ref="G1538:G1601" si="271">D1538-E1538</f>
        <v>8.1035728929569277</v>
      </c>
      <c r="H1538" s="15">
        <f t="shared" ref="H1538:H1601" si="272">D1538+E1538</f>
        <v>8.4426345202773003</v>
      </c>
      <c r="I1538" s="11">
        <f>IFERROR(F1538/SQRT(F1538^2+U1538), "X")</f>
        <v>0.33509308018177664</v>
      </c>
      <c r="J1538" s="32">
        <f>IFERROR(SQRT((1-I1538^2)/U1538), "X")</f>
        <v>6.8666614791347671E-3</v>
      </c>
      <c r="K1538" s="32">
        <f t="shared" ref="K1538:K1601" si="273">IFERROR(1/J1538, "X")</f>
        <v>145.63117798054097</v>
      </c>
      <c r="L1538" s="8">
        <v>0</v>
      </c>
      <c r="M1538" s="9">
        <v>1</v>
      </c>
      <c r="N1538" s="8">
        <v>0</v>
      </c>
      <c r="O1538" s="9">
        <v>0</v>
      </c>
      <c r="P1538" s="9">
        <v>1</v>
      </c>
      <c r="Q1538" s="9">
        <v>0</v>
      </c>
      <c r="R1538" s="9">
        <v>0</v>
      </c>
      <c r="S1538" s="8">
        <v>18849</v>
      </c>
      <c r="T1538" s="9">
        <v>21</v>
      </c>
      <c r="U1538" s="9">
        <f t="shared" ref="U1538:U1601" si="274">S1538-T1538-1</f>
        <v>18827</v>
      </c>
      <c r="V1538" s="9">
        <f>COUNTIF(B:B,B1538)</f>
        <v>20</v>
      </c>
      <c r="W1538" s="7">
        <v>17</v>
      </c>
      <c r="X1538" s="7">
        <f>BL1538-W1538-6</f>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269"/>
        <v>0.55600000000000005</v>
      </c>
      <c r="AN1538" s="42">
        <v>0.44400000000000001</v>
      </c>
      <c r="AO1538" s="41">
        <v>1</v>
      </c>
      <c r="AP1538" s="17">
        <v>0</v>
      </c>
      <c r="AQ1538" s="38">
        <f t="shared" si="270"/>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32</v>
      </c>
      <c r="CZ1538" s="33" t="s">
        <v>85</v>
      </c>
    </row>
    <row r="1539" spans="1:104" x14ac:dyDescent="0.25">
      <c r="A1539">
        <v>1538</v>
      </c>
      <c r="B1539">
        <v>97</v>
      </c>
      <c r="C1539" s="24" t="s">
        <v>4239</v>
      </c>
      <c r="D1539" s="12">
        <v>8.8348059874834295</v>
      </c>
      <c r="E1539" s="13">
        <v>0.20117205284592249</v>
      </c>
      <c r="F1539" s="7">
        <v>43.916666666666657</v>
      </c>
      <c r="G1539" s="7">
        <f t="shared" si="271"/>
        <v>8.6336339346375066</v>
      </c>
      <c r="H1539" s="15">
        <f t="shared" si="272"/>
        <v>9.0359780403293524</v>
      </c>
      <c r="I1539" s="11">
        <f>IFERROR(F1539/SQRT(F1539^2+U1539), "X")</f>
        <v>0.34987336453693973</v>
      </c>
      <c r="J1539" s="32">
        <f>IFERROR(SQRT((1-I1539^2)/U1539), "X")</f>
        <v>7.9667559287348727E-3</v>
      </c>
      <c r="K1539" s="32">
        <f t="shared" si="273"/>
        <v>125.52160615253099</v>
      </c>
      <c r="L1539" s="8">
        <v>0</v>
      </c>
      <c r="M1539" s="9">
        <v>1</v>
      </c>
      <c r="N1539" s="8">
        <v>0</v>
      </c>
      <c r="O1539" s="9">
        <v>0</v>
      </c>
      <c r="P1539" s="9">
        <v>1</v>
      </c>
      <c r="Q1539" s="9">
        <v>0</v>
      </c>
      <c r="R1539" s="9">
        <v>0</v>
      </c>
      <c r="S1539" s="8">
        <v>13849</v>
      </c>
      <c r="T1539" s="9">
        <v>21</v>
      </c>
      <c r="U1539" s="9">
        <f t="shared" si="274"/>
        <v>13827</v>
      </c>
      <c r="V1539" s="9">
        <f>COUNTIF(B:B,B1539)</f>
        <v>20</v>
      </c>
      <c r="W1539" s="7">
        <v>17</v>
      </c>
      <c r="X1539" s="7">
        <f>BL1539-W1539-6</f>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269"/>
        <v>0.46899999999999997</v>
      </c>
      <c r="AN1539" s="42">
        <v>0.53100000000000003</v>
      </c>
      <c r="AO1539" s="41">
        <v>1</v>
      </c>
      <c r="AP1539" s="17">
        <v>0</v>
      </c>
      <c r="AQ1539" s="38">
        <f t="shared" si="270"/>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32</v>
      </c>
      <c r="CZ1539" s="33" t="s">
        <v>85</v>
      </c>
    </row>
    <row r="1540" spans="1:104" x14ac:dyDescent="0.25">
      <c r="A1540">
        <v>1539</v>
      </c>
      <c r="B1540">
        <v>97</v>
      </c>
      <c r="C1540" s="24" t="s">
        <v>4239</v>
      </c>
      <c r="D1540" s="12">
        <v>8.8205475295083602</v>
      </c>
      <c r="E1540" s="13">
        <v>0.1676910176712616</v>
      </c>
      <c r="F1540" s="7">
        <v>52.6</v>
      </c>
      <c r="G1540" s="7">
        <f t="shared" si="271"/>
        <v>8.6528565118370988</v>
      </c>
      <c r="H1540" s="15">
        <f t="shared" si="272"/>
        <v>8.9882385471796216</v>
      </c>
      <c r="I1540" s="11">
        <f>IFERROR(F1540/SQRT(F1540^2+U1540), "X")</f>
        <v>0.33956153594473731</v>
      </c>
      <c r="J1540" s="32">
        <f>IFERROR(SQRT((1-I1540^2)/U1540), "X")</f>
        <v>6.4555425084550817E-3</v>
      </c>
      <c r="K1540" s="32">
        <f t="shared" si="273"/>
        <v>154.90564870268611</v>
      </c>
      <c r="L1540" s="8">
        <v>0</v>
      </c>
      <c r="M1540" s="9">
        <v>1</v>
      </c>
      <c r="N1540" s="8">
        <v>0</v>
      </c>
      <c r="O1540" s="9">
        <v>0</v>
      </c>
      <c r="P1540" s="9">
        <v>1</v>
      </c>
      <c r="Q1540" s="9">
        <v>0</v>
      </c>
      <c r="R1540" s="9">
        <v>0</v>
      </c>
      <c r="S1540" s="8">
        <v>21251</v>
      </c>
      <c r="T1540" s="9">
        <v>21</v>
      </c>
      <c r="U1540" s="9">
        <f t="shared" si="274"/>
        <v>21229</v>
      </c>
      <c r="V1540" s="9">
        <f>COUNTIF(B:B,B1540)</f>
        <v>20</v>
      </c>
      <c r="W1540" s="7">
        <v>17</v>
      </c>
      <c r="X1540" s="7">
        <f>BL1540-W1540-6</f>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269"/>
        <v>0.39900000000000002</v>
      </c>
      <c r="AN1540" s="42">
        <v>0.60099999999999998</v>
      </c>
      <c r="AO1540" s="41">
        <v>1</v>
      </c>
      <c r="AP1540" s="17">
        <v>0</v>
      </c>
      <c r="AQ1540" s="38">
        <f t="shared" si="270"/>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32</v>
      </c>
      <c r="CZ1540" s="33" t="s">
        <v>85</v>
      </c>
    </row>
    <row r="1541" spans="1:104" x14ac:dyDescent="0.25">
      <c r="A1541">
        <v>1540</v>
      </c>
      <c r="B1541">
        <v>97</v>
      </c>
      <c r="C1541" s="24" t="s">
        <v>4239</v>
      </c>
      <c r="D1541" s="12">
        <v>6.6227411407328907</v>
      </c>
      <c r="E1541" s="13">
        <v>0.1752047920828807</v>
      </c>
      <c r="F1541" s="7">
        <v>37.799999999999997</v>
      </c>
      <c r="G1541" s="7">
        <f t="shared" si="271"/>
        <v>6.4475363486500097</v>
      </c>
      <c r="H1541" s="15">
        <f t="shared" si="272"/>
        <v>6.7979459328157716</v>
      </c>
      <c r="I1541" s="11">
        <f>IFERROR(F1541/SQRT(F1541^2+U1541), "X")</f>
        <v>0.30728823261190608</v>
      </c>
      <c r="J1541" s="32">
        <f>IFERROR(SQRT((1-I1541^2)/U1541), "X")</f>
        <v>8.1293183230662994E-3</v>
      </c>
      <c r="K1541" s="32">
        <f t="shared" si="273"/>
        <v>123.01154417370752</v>
      </c>
      <c r="L1541" s="8">
        <v>0</v>
      </c>
      <c r="M1541" s="9">
        <v>1</v>
      </c>
      <c r="N1541" s="8">
        <v>0</v>
      </c>
      <c r="O1541" s="9">
        <v>0</v>
      </c>
      <c r="P1541" s="9">
        <v>1</v>
      </c>
      <c r="Q1541" s="9">
        <v>0</v>
      </c>
      <c r="R1541" s="9">
        <v>0</v>
      </c>
      <c r="S1541" s="8">
        <v>13725</v>
      </c>
      <c r="T1541" s="9">
        <v>21</v>
      </c>
      <c r="U1541" s="9">
        <f t="shared" si="274"/>
        <v>13703</v>
      </c>
      <c r="V1541" s="9">
        <f>COUNTIF(B:B,B1541)</f>
        <v>20</v>
      </c>
      <c r="W1541" s="7">
        <v>17</v>
      </c>
      <c r="X1541" s="7">
        <f>BL1541-W1541-6</f>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269"/>
        <v>0.67799999999999994</v>
      </c>
      <c r="AN1541" s="42">
        <v>0.32200000000000001</v>
      </c>
      <c r="AO1541" s="41">
        <v>1</v>
      </c>
      <c r="AP1541" s="17">
        <v>0</v>
      </c>
      <c r="AQ1541" s="38">
        <f t="shared" si="270"/>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32</v>
      </c>
      <c r="CZ1541" s="33" t="s">
        <v>85</v>
      </c>
    </row>
    <row r="1542" spans="1:104" x14ac:dyDescent="0.25">
      <c r="A1542">
        <v>1541</v>
      </c>
      <c r="B1542">
        <v>97</v>
      </c>
      <c r="C1542" s="24" t="s">
        <v>4239</v>
      </c>
      <c r="D1542" s="12">
        <v>6.1543947367277196</v>
      </c>
      <c r="E1542" s="13">
        <v>0.17685042346918739</v>
      </c>
      <c r="F1542" s="7">
        <v>34.799999999999997</v>
      </c>
      <c r="G1542" s="7">
        <f t="shared" si="271"/>
        <v>5.977544313258532</v>
      </c>
      <c r="H1542" s="15">
        <f t="shared" si="272"/>
        <v>6.3312451601969073</v>
      </c>
      <c r="I1542" s="11">
        <f>IFERROR(F1542/SQRT(F1542^2+U1542), "X")</f>
        <v>0.2553579826748042</v>
      </c>
      <c r="J1542" s="32">
        <f>IFERROR(SQRT((1-I1542^2)/U1542), "X")</f>
        <v>7.3378730653679367E-3</v>
      </c>
      <c r="K1542" s="32">
        <f t="shared" si="273"/>
        <v>136.27927208493594</v>
      </c>
      <c r="L1542" s="8">
        <v>0</v>
      </c>
      <c r="M1542" s="9">
        <v>1</v>
      </c>
      <c r="N1542" s="8">
        <v>0</v>
      </c>
      <c r="O1542" s="9">
        <v>0</v>
      </c>
      <c r="P1542" s="9">
        <v>1</v>
      </c>
      <c r="Q1542" s="9">
        <v>0</v>
      </c>
      <c r="R1542" s="9">
        <v>0</v>
      </c>
      <c r="S1542" s="8">
        <v>17383</v>
      </c>
      <c r="T1542" s="9">
        <v>21</v>
      </c>
      <c r="U1542" s="9">
        <f t="shared" si="274"/>
        <v>17361</v>
      </c>
      <c r="V1542" s="9">
        <f>COUNTIF(B:B,B1542)</f>
        <v>20</v>
      </c>
      <c r="W1542" s="7">
        <v>17</v>
      </c>
      <c r="X1542" s="7">
        <f>BL1542-W1542-6</f>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269"/>
        <v>0.61399999999999999</v>
      </c>
      <c r="AN1542" s="42">
        <v>0.38600000000000001</v>
      </c>
      <c r="AO1542" s="41">
        <v>1</v>
      </c>
      <c r="AP1542" s="17">
        <v>0</v>
      </c>
      <c r="AQ1542" s="38">
        <f t="shared" si="270"/>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32</v>
      </c>
      <c r="CZ1542" s="33" t="s">
        <v>85</v>
      </c>
    </row>
    <row r="1543" spans="1:104" x14ac:dyDescent="0.25">
      <c r="A1543">
        <v>1542</v>
      </c>
      <c r="B1543">
        <v>97</v>
      </c>
      <c r="C1543" s="24" t="s">
        <v>4239</v>
      </c>
      <c r="D1543" s="12">
        <v>8.5337963812986963</v>
      </c>
      <c r="E1543" s="13">
        <v>0.1686521023972074</v>
      </c>
      <c r="F1543" s="7">
        <v>50.6</v>
      </c>
      <c r="G1543" s="7">
        <f t="shared" si="271"/>
        <v>8.3651442789014894</v>
      </c>
      <c r="H1543" s="15">
        <f t="shared" si="272"/>
        <v>8.7024484836959033</v>
      </c>
      <c r="I1543" s="11">
        <f>IFERROR(F1543/SQRT(F1543^2+U1543), "X")</f>
        <v>0.34599667636353343</v>
      </c>
      <c r="J1543" s="32">
        <f>IFERROR(SQRT((1-I1543^2)/U1543), "X")</f>
        <v>6.8378789795164709E-3</v>
      </c>
      <c r="K1543" s="32">
        <f t="shared" si="273"/>
        <v>146.24417937135141</v>
      </c>
      <c r="L1543" s="8">
        <v>0</v>
      </c>
      <c r="M1543" s="9">
        <v>1</v>
      </c>
      <c r="N1543" s="8">
        <v>0</v>
      </c>
      <c r="O1543" s="9">
        <v>0</v>
      </c>
      <c r="P1543" s="9">
        <v>1</v>
      </c>
      <c r="Q1543" s="9">
        <v>0</v>
      </c>
      <c r="R1543" s="9">
        <v>0</v>
      </c>
      <c r="S1543" s="8">
        <v>18849</v>
      </c>
      <c r="T1543" s="9">
        <v>21</v>
      </c>
      <c r="U1543" s="9">
        <f t="shared" si="274"/>
        <v>18827</v>
      </c>
      <c r="V1543" s="9">
        <f>COUNTIF(B:B,B1543)</f>
        <v>20</v>
      </c>
      <c r="W1543" s="7">
        <v>17</v>
      </c>
      <c r="X1543" s="7">
        <f>BL1543-W1543-6</f>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269"/>
        <v>0.55600000000000005</v>
      </c>
      <c r="AN1543" s="42">
        <v>0.44400000000000001</v>
      </c>
      <c r="AO1543" s="41">
        <v>1</v>
      </c>
      <c r="AP1543" s="17">
        <v>0</v>
      </c>
      <c r="AQ1543" s="38">
        <f t="shared" si="270"/>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32</v>
      </c>
      <c r="CZ1543" s="33" t="s">
        <v>85</v>
      </c>
    </row>
    <row r="1544" spans="1:104" x14ac:dyDescent="0.25">
      <c r="A1544">
        <v>1543</v>
      </c>
      <c r="B1544">
        <v>97</v>
      </c>
      <c r="C1544" s="24" t="s">
        <v>4239</v>
      </c>
      <c r="D1544" s="12">
        <v>9.8148273784176787</v>
      </c>
      <c r="E1544" s="13">
        <v>0.23016345611029729</v>
      </c>
      <c r="F1544" s="7">
        <v>42.642857142857139</v>
      </c>
      <c r="G1544" s="7">
        <f t="shared" si="271"/>
        <v>9.5846639223073815</v>
      </c>
      <c r="H1544" s="15">
        <f t="shared" si="272"/>
        <v>10.044990834527976</v>
      </c>
      <c r="I1544" s="11">
        <f>IFERROR(F1544/SQRT(F1544^2+U1544), "X")</f>
        <v>0.34092023238623392</v>
      </c>
      <c r="J1544" s="32">
        <f>IFERROR(SQRT((1-I1544^2)/U1544), "X")</f>
        <v>7.9947793189401595E-3</v>
      </c>
      <c r="K1544" s="32">
        <f t="shared" si="273"/>
        <v>125.08162640974142</v>
      </c>
      <c r="L1544" s="8">
        <v>0</v>
      </c>
      <c r="M1544" s="9">
        <v>1</v>
      </c>
      <c r="N1544" s="8">
        <v>0</v>
      </c>
      <c r="O1544" s="9">
        <v>0</v>
      </c>
      <c r="P1544" s="9">
        <v>1</v>
      </c>
      <c r="Q1544" s="9">
        <v>0</v>
      </c>
      <c r="R1544" s="9">
        <v>0</v>
      </c>
      <c r="S1544" s="8">
        <v>13849</v>
      </c>
      <c r="T1544" s="9">
        <v>21</v>
      </c>
      <c r="U1544" s="9">
        <f t="shared" si="274"/>
        <v>13827</v>
      </c>
      <c r="V1544" s="9">
        <f>COUNTIF(B:B,B1544)</f>
        <v>20</v>
      </c>
      <c r="W1544" s="7">
        <v>17</v>
      </c>
      <c r="X1544" s="7">
        <f>BL1544-W1544-6</f>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269"/>
        <v>0.46899999999999997</v>
      </c>
      <c r="AN1544" s="42">
        <v>0.53100000000000003</v>
      </c>
      <c r="AO1544" s="41">
        <v>1</v>
      </c>
      <c r="AP1544" s="17">
        <v>0</v>
      </c>
      <c r="AQ1544" s="38">
        <f t="shared" si="270"/>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32</v>
      </c>
      <c r="CZ1544" s="33" t="s">
        <v>85</v>
      </c>
    </row>
    <row r="1545" spans="1:104" x14ac:dyDescent="0.25">
      <c r="A1545">
        <v>1544</v>
      </c>
      <c r="B1545">
        <v>97</v>
      </c>
      <c r="C1545" s="24" t="s">
        <v>4239</v>
      </c>
      <c r="D1545" s="12">
        <v>10.534229649286941</v>
      </c>
      <c r="E1545" s="13">
        <v>0.1944780858329897</v>
      </c>
      <c r="F1545" s="7">
        <v>54.166666666666657</v>
      </c>
      <c r="G1545" s="7">
        <f t="shared" si="271"/>
        <v>10.339751563453952</v>
      </c>
      <c r="H1545" s="15">
        <f t="shared" si="272"/>
        <v>10.728707735119929</v>
      </c>
      <c r="I1545" s="11">
        <f>IFERROR(F1545/SQRT(F1545^2+U1545), "X")</f>
        <v>0.3484628096536489</v>
      </c>
      <c r="J1545" s="32">
        <f>IFERROR(SQRT((1-I1545^2)/U1545), "X")</f>
        <v>6.4331595628365967E-3</v>
      </c>
      <c r="K1545" s="32">
        <f t="shared" si="273"/>
        <v>155.44461321569744</v>
      </c>
      <c r="L1545" s="8">
        <v>0</v>
      </c>
      <c r="M1545" s="9">
        <v>1</v>
      </c>
      <c r="N1545" s="8">
        <v>0</v>
      </c>
      <c r="O1545" s="9">
        <v>0</v>
      </c>
      <c r="P1545" s="9">
        <v>1</v>
      </c>
      <c r="Q1545" s="9">
        <v>0</v>
      </c>
      <c r="R1545" s="9">
        <v>0</v>
      </c>
      <c r="S1545" s="8">
        <v>21251</v>
      </c>
      <c r="T1545" s="9">
        <v>21</v>
      </c>
      <c r="U1545" s="9">
        <f t="shared" si="274"/>
        <v>21229</v>
      </c>
      <c r="V1545" s="9">
        <f>COUNTIF(B:B,B1545)</f>
        <v>20</v>
      </c>
      <c r="W1545" s="7">
        <v>17</v>
      </c>
      <c r="X1545" s="7">
        <f>BL1545-W1545-6</f>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269"/>
        <v>0.39900000000000002</v>
      </c>
      <c r="AN1545" s="42">
        <v>0.60099999999999998</v>
      </c>
      <c r="AO1545" s="41">
        <v>1</v>
      </c>
      <c r="AP1545" s="17">
        <v>0</v>
      </c>
      <c r="AQ1545" s="38">
        <f t="shared" si="270"/>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32</v>
      </c>
      <c r="CZ1545" s="33" t="s">
        <v>85</v>
      </c>
    </row>
    <row r="1546" spans="1:104" x14ac:dyDescent="0.25">
      <c r="A1546">
        <v>1545</v>
      </c>
      <c r="B1546">
        <v>97</v>
      </c>
      <c r="C1546" s="24" t="s">
        <v>4239</v>
      </c>
      <c r="D1546" s="12">
        <v>6.5917731595733553</v>
      </c>
      <c r="E1546" s="13">
        <v>0.17531311594609991</v>
      </c>
      <c r="F1546" s="7">
        <v>37.6</v>
      </c>
      <c r="G1546" s="7">
        <f t="shared" si="271"/>
        <v>6.4164600436272554</v>
      </c>
      <c r="H1546" s="15">
        <f t="shared" si="272"/>
        <v>6.7670862755194552</v>
      </c>
      <c r="I1546" s="11">
        <f>IFERROR(F1546/SQRT(F1546^2+U1546), "X")</f>
        <v>0.30581479048311855</v>
      </c>
      <c r="J1546" s="32">
        <f>IFERROR(SQRT((1-I1546^2)/U1546), "X")</f>
        <v>8.1333720873169833E-3</v>
      </c>
      <c r="K1546" s="32">
        <f t="shared" si="273"/>
        <v>122.95023383466986</v>
      </c>
      <c r="L1546" s="8">
        <v>0</v>
      </c>
      <c r="M1546" s="9">
        <v>1</v>
      </c>
      <c r="N1546" s="8">
        <v>0</v>
      </c>
      <c r="O1546" s="9">
        <v>0</v>
      </c>
      <c r="P1546" s="9">
        <v>1</v>
      </c>
      <c r="Q1546" s="9">
        <v>0</v>
      </c>
      <c r="R1546" s="9">
        <v>0</v>
      </c>
      <c r="S1546" s="8">
        <v>13725</v>
      </c>
      <c r="T1546" s="9">
        <v>21</v>
      </c>
      <c r="U1546" s="9">
        <f t="shared" si="274"/>
        <v>13703</v>
      </c>
      <c r="V1546" s="9">
        <f>COUNTIF(B:B,B1546)</f>
        <v>20</v>
      </c>
      <c r="W1546" s="7">
        <v>17</v>
      </c>
      <c r="X1546" s="7">
        <f>BL1546-W1546-6</f>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269"/>
        <v>0.67799999999999994</v>
      </c>
      <c r="AN1546" s="42">
        <v>0.32200000000000001</v>
      </c>
      <c r="AO1546" s="41">
        <v>1</v>
      </c>
      <c r="AP1546" s="17">
        <v>0</v>
      </c>
      <c r="AQ1546" s="38">
        <f t="shared" si="270"/>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32</v>
      </c>
      <c r="CZ1546" s="33" t="s">
        <v>85</v>
      </c>
    </row>
    <row r="1547" spans="1:104" x14ac:dyDescent="0.25">
      <c r="A1547">
        <v>1546</v>
      </c>
      <c r="B1547">
        <v>97</v>
      </c>
      <c r="C1547" s="24" t="s">
        <v>4239</v>
      </c>
      <c r="D1547" s="12">
        <v>6.0280952775362504</v>
      </c>
      <c r="E1547" s="13">
        <v>0.15956722793478301</v>
      </c>
      <c r="F1547" s="7">
        <v>37.777777777777793</v>
      </c>
      <c r="G1547" s="7">
        <f t="shared" si="271"/>
        <v>5.8685280496014673</v>
      </c>
      <c r="H1547" s="15">
        <f t="shared" si="272"/>
        <v>6.1876625054710335</v>
      </c>
      <c r="I1547" s="11">
        <f>IFERROR(F1547/SQRT(F1547^2+U1547), "X")</f>
        <v>0.27560955945714405</v>
      </c>
      <c r="J1547" s="32">
        <f>IFERROR(SQRT((1-I1547^2)/U1547), "X")</f>
        <v>7.2955471621008695E-3</v>
      </c>
      <c r="K1547" s="32">
        <f t="shared" si="273"/>
        <v>137.06991097183641</v>
      </c>
      <c r="L1547" s="8">
        <v>0</v>
      </c>
      <c r="M1547" s="9">
        <v>1</v>
      </c>
      <c r="N1547" s="8">
        <v>0</v>
      </c>
      <c r="O1547" s="9">
        <v>0</v>
      </c>
      <c r="P1547" s="9">
        <v>1</v>
      </c>
      <c r="Q1547" s="9">
        <v>0</v>
      </c>
      <c r="R1547" s="9">
        <v>0</v>
      </c>
      <c r="S1547" s="8">
        <v>17383</v>
      </c>
      <c r="T1547" s="9">
        <v>21</v>
      </c>
      <c r="U1547" s="9">
        <f t="shared" si="274"/>
        <v>17361</v>
      </c>
      <c r="V1547" s="9">
        <f>COUNTIF(B:B,B1547)</f>
        <v>20</v>
      </c>
      <c r="W1547" s="7">
        <v>17</v>
      </c>
      <c r="X1547" s="7">
        <f>BL1547-W1547-6</f>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269"/>
        <v>0.61399999999999999</v>
      </c>
      <c r="AN1547" s="42">
        <v>0.38600000000000001</v>
      </c>
      <c r="AO1547" s="41">
        <v>1</v>
      </c>
      <c r="AP1547" s="17">
        <v>0</v>
      </c>
      <c r="AQ1547" s="38">
        <f t="shared" si="270"/>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32</v>
      </c>
      <c r="CZ1547" s="33" t="s">
        <v>85</v>
      </c>
    </row>
    <row r="1548" spans="1:104" x14ac:dyDescent="0.25">
      <c r="A1548">
        <v>1547</v>
      </c>
      <c r="B1548">
        <v>97</v>
      </c>
      <c r="C1548" s="24" t="s">
        <v>4239</v>
      </c>
      <c r="D1548" s="12">
        <v>8.4037635041231731</v>
      </c>
      <c r="E1548" s="13">
        <v>0.16908980893607989</v>
      </c>
      <c r="F1548" s="7">
        <v>49.7</v>
      </c>
      <c r="G1548" s="7">
        <f t="shared" si="271"/>
        <v>8.2346736951870927</v>
      </c>
      <c r="H1548" s="15">
        <f t="shared" si="272"/>
        <v>8.5728533130592535</v>
      </c>
      <c r="I1548" s="11">
        <f>IFERROR(F1548/SQRT(F1548^2+U1548), "X")</f>
        <v>0.34056205332480521</v>
      </c>
      <c r="J1548" s="32">
        <f>IFERROR(SQRT((1-I1548^2)/U1548), "X")</f>
        <v>6.8523551976821979E-3</v>
      </c>
      <c r="K1548" s="32">
        <f t="shared" si="273"/>
        <v>145.93522535700558</v>
      </c>
      <c r="L1548" s="8">
        <v>0</v>
      </c>
      <c r="M1548" s="9">
        <v>1</v>
      </c>
      <c r="N1548" s="8">
        <v>0</v>
      </c>
      <c r="O1548" s="9">
        <v>0</v>
      </c>
      <c r="P1548" s="9">
        <v>1</v>
      </c>
      <c r="Q1548" s="9">
        <v>0</v>
      </c>
      <c r="R1548" s="9">
        <v>0</v>
      </c>
      <c r="S1548" s="8">
        <v>18849</v>
      </c>
      <c r="T1548" s="9">
        <v>21</v>
      </c>
      <c r="U1548" s="9">
        <f t="shared" si="274"/>
        <v>18827</v>
      </c>
      <c r="V1548" s="9">
        <f>COUNTIF(B:B,B1548)</f>
        <v>20</v>
      </c>
      <c r="W1548" s="7">
        <v>17</v>
      </c>
      <c r="X1548" s="7">
        <f>BL1548-W1548-6</f>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269"/>
        <v>0.55600000000000005</v>
      </c>
      <c r="AN1548" s="42">
        <v>0.44400000000000001</v>
      </c>
      <c r="AO1548" s="41">
        <v>1</v>
      </c>
      <c r="AP1548" s="17">
        <v>0</v>
      </c>
      <c r="AQ1548" s="38">
        <f t="shared" si="270"/>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32</v>
      </c>
      <c r="CZ1548" s="33" t="s">
        <v>85</v>
      </c>
    </row>
    <row r="1549" spans="1:104" x14ac:dyDescent="0.25">
      <c r="A1549">
        <v>1548</v>
      </c>
      <c r="B1549">
        <v>97</v>
      </c>
      <c r="C1549" s="24" t="s">
        <v>4239</v>
      </c>
      <c r="D1549" s="12">
        <v>9.5938979837850944</v>
      </c>
      <c r="E1549" s="13">
        <v>0.21466553147884029</v>
      </c>
      <c r="F1549" s="7">
        <v>44.692307692307693</v>
      </c>
      <c r="G1549" s="7">
        <f t="shared" si="271"/>
        <v>9.3792324523062547</v>
      </c>
      <c r="H1549" s="15">
        <f t="shared" si="272"/>
        <v>9.8085635152639341</v>
      </c>
      <c r="I1549" s="11">
        <f>IFERROR(F1549/SQRT(F1549^2+U1549), "X")</f>
        <v>0.355278659460949</v>
      </c>
      <c r="J1549" s="32">
        <f>IFERROR(SQRT((1-I1549^2)/U1549), "X")</f>
        <v>7.9494364423276023E-3</v>
      </c>
      <c r="K1549" s="32">
        <f t="shared" si="273"/>
        <v>125.7950808532031</v>
      </c>
      <c r="L1549" s="8">
        <v>0</v>
      </c>
      <c r="M1549" s="9">
        <v>1</v>
      </c>
      <c r="N1549" s="8">
        <v>0</v>
      </c>
      <c r="O1549" s="9">
        <v>0</v>
      </c>
      <c r="P1549" s="9">
        <v>1</v>
      </c>
      <c r="Q1549" s="9">
        <v>0</v>
      </c>
      <c r="R1549" s="9">
        <v>0</v>
      </c>
      <c r="S1549" s="8">
        <v>13849</v>
      </c>
      <c r="T1549" s="9">
        <v>21</v>
      </c>
      <c r="U1549" s="9">
        <f t="shared" si="274"/>
        <v>13827</v>
      </c>
      <c r="V1549" s="9">
        <f>COUNTIF(B:B,B1549)</f>
        <v>20</v>
      </c>
      <c r="W1549" s="7">
        <v>17</v>
      </c>
      <c r="X1549" s="7">
        <f>BL1549-W1549-6</f>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269"/>
        <v>0.46899999999999997</v>
      </c>
      <c r="AN1549" s="42">
        <v>0.53100000000000003</v>
      </c>
      <c r="AO1549" s="41">
        <v>1</v>
      </c>
      <c r="AP1549" s="17">
        <v>0</v>
      </c>
      <c r="AQ1549" s="38">
        <f t="shared" si="270"/>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32</v>
      </c>
      <c r="CZ1549" s="33" t="s">
        <v>85</v>
      </c>
    </row>
    <row r="1550" spans="1:104" x14ac:dyDescent="0.25">
      <c r="A1550">
        <v>1549</v>
      </c>
      <c r="B1550">
        <v>97</v>
      </c>
      <c r="C1550" s="24" t="s">
        <v>4239</v>
      </c>
      <c r="D1550" s="12">
        <v>10.372982821504889</v>
      </c>
      <c r="E1550" s="13">
        <v>0.19510312516937109</v>
      </c>
      <c r="F1550" s="7">
        <v>53.166666666666657</v>
      </c>
      <c r="G1550" s="7">
        <f t="shared" si="271"/>
        <v>10.177879696335518</v>
      </c>
      <c r="H1550" s="15">
        <f t="shared" si="272"/>
        <v>10.568085946674261</v>
      </c>
      <c r="I1550" s="11">
        <f>IFERROR(F1550/SQRT(F1550^2+U1550), "X")</f>
        <v>0.34279184640815874</v>
      </c>
      <c r="J1550" s="32">
        <f>IFERROR(SQRT((1-I1550^2)/U1550), "X")</f>
        <v>6.447495543727126E-3</v>
      </c>
      <c r="K1550" s="32">
        <f t="shared" si="273"/>
        <v>155.0989827318169</v>
      </c>
      <c r="L1550" s="8">
        <v>0</v>
      </c>
      <c r="M1550" s="9">
        <v>1</v>
      </c>
      <c r="N1550" s="8">
        <v>0</v>
      </c>
      <c r="O1550" s="9">
        <v>0</v>
      </c>
      <c r="P1550" s="9">
        <v>1</v>
      </c>
      <c r="Q1550" s="9">
        <v>0</v>
      </c>
      <c r="R1550" s="9">
        <v>0</v>
      </c>
      <c r="S1550" s="8">
        <v>21251</v>
      </c>
      <c r="T1550" s="9">
        <v>21</v>
      </c>
      <c r="U1550" s="9">
        <f t="shared" si="274"/>
        <v>21229</v>
      </c>
      <c r="V1550" s="9">
        <f>COUNTIF(B:B,B1550)</f>
        <v>20</v>
      </c>
      <c r="W1550" s="7">
        <v>17</v>
      </c>
      <c r="X1550" s="7">
        <f>BL1550-W1550-6</f>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269"/>
        <v>0.39900000000000002</v>
      </c>
      <c r="AN1550" s="42">
        <v>0.60099999999999998</v>
      </c>
      <c r="AO1550" s="41">
        <v>1</v>
      </c>
      <c r="AP1550" s="17">
        <v>0</v>
      </c>
      <c r="AQ1550" s="38">
        <f t="shared" si="270"/>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32</v>
      </c>
      <c r="CZ1550" s="33" t="s">
        <v>85</v>
      </c>
    </row>
    <row r="1551" spans="1:104" x14ac:dyDescent="0.25">
      <c r="A1551">
        <v>1550</v>
      </c>
      <c r="B1551">
        <v>97</v>
      </c>
      <c r="C1551" s="24" t="s">
        <v>4239</v>
      </c>
      <c r="D1551" s="12">
        <v>6.6536731857242959</v>
      </c>
      <c r="E1551" s="13">
        <v>0.15758699650399649</v>
      </c>
      <c r="F1551" s="7">
        <v>42.222222222222229</v>
      </c>
      <c r="G1551" s="7">
        <f t="shared" si="271"/>
        <v>6.496086189220299</v>
      </c>
      <c r="H1551" s="15">
        <f t="shared" si="272"/>
        <v>6.8112601822282928</v>
      </c>
      <c r="I1551" s="11">
        <f>IFERROR(F1551/SQRT(F1551^2+U1551), "X")</f>
        <v>0.33929342312851685</v>
      </c>
      <c r="J1551" s="32">
        <f>IFERROR(SQRT((1-I1551^2)/U1551), "X")</f>
        <v>8.0358968635701328E-3</v>
      </c>
      <c r="K1551" s="32">
        <f t="shared" si="273"/>
        <v>124.44161703137226</v>
      </c>
      <c r="L1551" s="8">
        <v>0</v>
      </c>
      <c r="M1551" s="9">
        <v>1</v>
      </c>
      <c r="N1551" s="8">
        <v>0</v>
      </c>
      <c r="O1551" s="9">
        <v>0</v>
      </c>
      <c r="P1551" s="9">
        <v>1</v>
      </c>
      <c r="Q1551" s="9">
        <v>0</v>
      </c>
      <c r="R1551" s="9">
        <v>0</v>
      </c>
      <c r="S1551" s="8">
        <v>13725</v>
      </c>
      <c r="T1551" s="9">
        <v>21</v>
      </c>
      <c r="U1551" s="9">
        <f t="shared" si="274"/>
        <v>13703</v>
      </c>
      <c r="V1551" s="9">
        <f>COUNTIF(B:B,B1551)</f>
        <v>20</v>
      </c>
      <c r="W1551" s="7">
        <v>17</v>
      </c>
      <c r="X1551" s="7">
        <f>BL1551-W1551-6</f>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269"/>
        <v>0.67799999999999994</v>
      </c>
      <c r="AN1551" s="42">
        <v>0.32200000000000001</v>
      </c>
      <c r="AO1551" s="41">
        <v>1</v>
      </c>
      <c r="AP1551" s="17">
        <v>0</v>
      </c>
      <c r="AQ1551" s="38">
        <f t="shared" si="270"/>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32</v>
      </c>
      <c r="CZ1551" s="33" t="s">
        <v>85</v>
      </c>
    </row>
    <row r="1552" spans="1:104" x14ac:dyDescent="0.25">
      <c r="A1552">
        <v>1551</v>
      </c>
      <c r="B1552">
        <v>97</v>
      </c>
      <c r="C1552" s="24" t="s">
        <v>4239</v>
      </c>
      <c r="D1552" s="12">
        <v>5.7256986053634051</v>
      </c>
      <c r="E1552" s="13">
        <v>0.1605336057578525</v>
      </c>
      <c r="F1552" s="7">
        <v>35.666666666666671</v>
      </c>
      <c r="G1552" s="7">
        <f t="shared" si="271"/>
        <v>5.5651649996055523</v>
      </c>
      <c r="H1552" s="15">
        <f t="shared" si="272"/>
        <v>5.8862322111212579</v>
      </c>
      <c r="I1552" s="11">
        <f>IFERROR(F1552/SQRT(F1552^2+U1552), "X")</f>
        <v>0.26128822349440156</v>
      </c>
      <c r="J1552" s="32">
        <f>IFERROR(SQRT((1-I1552^2)/U1552), "X")</f>
        <v>7.3258380418991069E-3</v>
      </c>
      <c r="K1552" s="32">
        <f t="shared" si="273"/>
        <v>136.50315421671073</v>
      </c>
      <c r="L1552" s="8">
        <v>0</v>
      </c>
      <c r="M1552" s="9">
        <v>1</v>
      </c>
      <c r="N1552" s="8">
        <v>0</v>
      </c>
      <c r="O1552" s="9">
        <v>0</v>
      </c>
      <c r="P1552" s="9">
        <v>1</v>
      </c>
      <c r="Q1552" s="9">
        <v>0</v>
      </c>
      <c r="R1552" s="9">
        <v>0</v>
      </c>
      <c r="S1552" s="8">
        <v>17383</v>
      </c>
      <c r="T1552" s="9">
        <v>21</v>
      </c>
      <c r="U1552" s="9">
        <f t="shared" si="274"/>
        <v>17361</v>
      </c>
      <c r="V1552" s="9">
        <f>COUNTIF(B:B,B1552)</f>
        <v>20</v>
      </c>
      <c r="W1552" s="7">
        <v>17</v>
      </c>
      <c r="X1552" s="7">
        <f>BL1552-W1552-6</f>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269"/>
        <v>0.61399999999999999</v>
      </c>
      <c r="AN1552" s="42">
        <v>0.38600000000000001</v>
      </c>
      <c r="AO1552" s="41">
        <v>1</v>
      </c>
      <c r="AP1552" s="17">
        <v>0</v>
      </c>
      <c r="AQ1552" s="38">
        <f t="shared" si="270"/>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32</v>
      </c>
      <c r="CZ1552" s="33" t="s">
        <v>85</v>
      </c>
    </row>
    <row r="1553" spans="1:104" x14ac:dyDescent="0.25">
      <c r="A1553">
        <v>1552</v>
      </c>
      <c r="B1553">
        <v>97</v>
      </c>
      <c r="C1553" s="24" t="s">
        <v>4239</v>
      </c>
      <c r="D1553" s="12">
        <v>8.0245670900269026</v>
      </c>
      <c r="E1553" s="13">
        <v>0.20444756917265991</v>
      </c>
      <c r="F1553" s="7">
        <v>39.25</v>
      </c>
      <c r="G1553" s="7">
        <f t="shared" si="271"/>
        <v>7.8201195208542424</v>
      </c>
      <c r="H1553" s="15">
        <f t="shared" si="272"/>
        <v>8.2290146591995619</v>
      </c>
      <c r="I1553" s="11">
        <f>IFERROR(F1553/SQRT(F1553^2+U1553), "X")</f>
        <v>0.27502370743721566</v>
      </c>
      <c r="J1553" s="32">
        <f>IFERROR(SQRT((1-I1553^2)/U1553), "X")</f>
        <v>7.0069734378908448E-3</v>
      </c>
      <c r="K1553" s="32">
        <f t="shared" si="273"/>
        <v>142.71496943208166</v>
      </c>
      <c r="L1553" s="8">
        <v>0</v>
      </c>
      <c r="M1553" s="9">
        <v>1</v>
      </c>
      <c r="N1553" s="8">
        <v>0</v>
      </c>
      <c r="O1553" s="9">
        <v>0</v>
      </c>
      <c r="P1553" s="9">
        <v>1</v>
      </c>
      <c r="Q1553" s="9">
        <v>0</v>
      </c>
      <c r="R1553" s="9">
        <v>0</v>
      </c>
      <c r="S1553" s="8">
        <v>18849</v>
      </c>
      <c r="T1553" s="9">
        <v>21</v>
      </c>
      <c r="U1553" s="9">
        <f t="shared" si="274"/>
        <v>18827</v>
      </c>
      <c r="V1553" s="9">
        <f>COUNTIF(B:B,B1553)</f>
        <v>20</v>
      </c>
      <c r="W1553" s="7">
        <v>17</v>
      </c>
      <c r="X1553" s="7">
        <f>BL1553-W1553-6</f>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269"/>
        <v>0.55600000000000005</v>
      </c>
      <c r="AN1553" s="42">
        <v>0.44400000000000001</v>
      </c>
      <c r="AO1553" s="41">
        <v>1</v>
      </c>
      <c r="AP1553" s="17">
        <v>0</v>
      </c>
      <c r="AQ1553" s="38">
        <f t="shared" si="270"/>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32</v>
      </c>
      <c r="CZ1553" s="33" t="s">
        <v>85</v>
      </c>
    </row>
    <row r="1554" spans="1:104" x14ac:dyDescent="0.25">
      <c r="A1554">
        <v>1553</v>
      </c>
      <c r="B1554">
        <v>97</v>
      </c>
      <c r="C1554" s="24" t="s">
        <v>4239</v>
      </c>
      <c r="D1554" s="12">
        <v>9.4409692033879047</v>
      </c>
      <c r="E1554" s="13">
        <v>0.182194142521521</v>
      </c>
      <c r="F1554" s="7">
        <v>51.81818181818182</v>
      </c>
      <c r="G1554" s="7">
        <f t="shared" si="271"/>
        <v>9.2587750608663839</v>
      </c>
      <c r="H1554" s="15">
        <f t="shared" si="272"/>
        <v>9.6231633459094255</v>
      </c>
      <c r="I1554" s="11">
        <f>IFERROR(F1554/SQRT(F1554^2+U1554), "X")</f>
        <v>0.403255872183996</v>
      </c>
      <c r="J1554" s="32">
        <f>IFERROR(SQRT((1-I1554^2)/U1554), "X")</f>
        <v>7.7821308667086952E-3</v>
      </c>
      <c r="K1554" s="32">
        <f t="shared" si="273"/>
        <v>128.49950959806091</v>
      </c>
      <c r="L1554" s="8">
        <v>0</v>
      </c>
      <c r="M1554" s="9">
        <v>1</v>
      </c>
      <c r="N1554" s="8">
        <v>0</v>
      </c>
      <c r="O1554" s="9">
        <v>0</v>
      </c>
      <c r="P1554" s="9">
        <v>1</v>
      </c>
      <c r="Q1554" s="9">
        <v>0</v>
      </c>
      <c r="R1554" s="9">
        <v>0</v>
      </c>
      <c r="S1554" s="8">
        <v>13849</v>
      </c>
      <c r="T1554" s="9">
        <v>21</v>
      </c>
      <c r="U1554" s="9">
        <f t="shared" si="274"/>
        <v>13827</v>
      </c>
      <c r="V1554" s="9">
        <f>COUNTIF(B:B,B1554)</f>
        <v>20</v>
      </c>
      <c r="W1554" s="7">
        <v>17</v>
      </c>
      <c r="X1554" s="7">
        <f>BL1554-W1554-6</f>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269"/>
        <v>0.46899999999999997</v>
      </c>
      <c r="AN1554" s="42">
        <v>0.53100000000000003</v>
      </c>
      <c r="AO1554" s="41">
        <v>1</v>
      </c>
      <c r="AP1554" s="17">
        <v>0</v>
      </c>
      <c r="AQ1554" s="38">
        <f t="shared" si="270"/>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32</v>
      </c>
      <c r="CZ1554" s="33" t="s">
        <v>85</v>
      </c>
    </row>
    <row r="1555" spans="1:104" x14ac:dyDescent="0.25">
      <c r="A1555">
        <v>1554</v>
      </c>
      <c r="B1555">
        <v>97</v>
      </c>
      <c r="C1555" s="24" t="s">
        <v>4239</v>
      </c>
      <c r="D1555" s="12">
        <v>10.020346272835409</v>
      </c>
      <c r="E1555" s="13">
        <v>0.18010426307383909</v>
      </c>
      <c r="F1555" s="7">
        <v>55.63636363636364</v>
      </c>
      <c r="G1555" s="7">
        <f t="shared" si="271"/>
        <v>9.840242009761571</v>
      </c>
      <c r="H1555" s="15">
        <f t="shared" si="272"/>
        <v>10.200450535909248</v>
      </c>
      <c r="I1555" s="11">
        <f>IFERROR(F1555/SQRT(F1555^2+U1555), "X")</f>
        <v>0.35672834950907006</v>
      </c>
      <c r="J1555" s="32">
        <f>IFERROR(SQRT((1-I1555^2)/U1555), "X")</f>
        <v>6.411784059803546E-3</v>
      </c>
      <c r="K1555" s="32">
        <f t="shared" si="273"/>
        <v>155.96283197825591</v>
      </c>
      <c r="L1555" s="8">
        <v>0</v>
      </c>
      <c r="M1555" s="9">
        <v>1</v>
      </c>
      <c r="N1555" s="8">
        <v>0</v>
      </c>
      <c r="O1555" s="9">
        <v>0</v>
      </c>
      <c r="P1555" s="9">
        <v>1</v>
      </c>
      <c r="Q1555" s="9">
        <v>0</v>
      </c>
      <c r="R1555" s="9">
        <v>0</v>
      </c>
      <c r="S1555" s="8">
        <v>21251</v>
      </c>
      <c r="T1555" s="9">
        <v>21</v>
      </c>
      <c r="U1555" s="9">
        <f t="shared" si="274"/>
        <v>21229</v>
      </c>
      <c r="V1555" s="9">
        <f>COUNTIF(B:B,B1555)</f>
        <v>20</v>
      </c>
      <c r="W1555" s="7">
        <v>17</v>
      </c>
      <c r="X1555" s="7">
        <f>BL1555-W1555-6</f>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269"/>
        <v>0.39900000000000002</v>
      </c>
      <c r="AN1555" s="42">
        <v>0.60099999999999998</v>
      </c>
      <c r="AO1555" s="41">
        <v>1</v>
      </c>
      <c r="AP1555" s="17">
        <v>0</v>
      </c>
      <c r="AQ1555" s="38">
        <f t="shared" si="270"/>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32</v>
      </c>
      <c r="CZ1555" s="33" t="s">
        <v>85</v>
      </c>
    </row>
    <row r="1556" spans="1:104" x14ac:dyDescent="0.25">
      <c r="A1556">
        <v>1555</v>
      </c>
      <c r="B1556">
        <v>98</v>
      </c>
      <c r="C1556" s="24" t="s">
        <v>4245</v>
      </c>
      <c r="D1556" s="12">
        <v>14</v>
      </c>
      <c r="E1556" s="13">
        <v>7.8</v>
      </c>
      <c r="F1556" s="7">
        <f t="shared" ref="F1556:F1580" si="275">D1556/E1556</f>
        <v>1.7948717948717949</v>
      </c>
      <c r="G1556" s="7">
        <f t="shared" si="271"/>
        <v>6.2</v>
      </c>
      <c r="H1556" s="15">
        <f t="shared" si="272"/>
        <v>21.8</v>
      </c>
      <c r="I1556" s="11">
        <f>IFERROR(F1556/SQRT(F1556^2+U1556), "X")</f>
        <v>4.2069883109896677E-2</v>
      </c>
      <c r="J1556" s="32">
        <f>IFERROR(SQRT((1-I1556^2)/U1556), "X")</f>
        <v>2.3438934875513861E-2</v>
      </c>
      <c r="K1556" s="32">
        <f t="shared" si="273"/>
        <v>42.664054715416185</v>
      </c>
      <c r="L1556" s="8">
        <v>1</v>
      </c>
      <c r="M1556" s="9">
        <v>0</v>
      </c>
      <c r="N1556" s="8">
        <v>0</v>
      </c>
      <c r="O1556" s="9">
        <v>0</v>
      </c>
      <c r="P1556" s="9">
        <v>0</v>
      </c>
      <c r="Q1556" s="9">
        <v>1</v>
      </c>
      <c r="R1556" s="9">
        <v>0</v>
      </c>
      <c r="S1556" s="8">
        <v>1822</v>
      </c>
      <c r="T1556" s="9">
        <v>4</v>
      </c>
      <c r="U1556" s="9">
        <f t="shared" si="274"/>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20</v>
      </c>
      <c r="CZ1556" s="33" t="s">
        <v>85</v>
      </c>
    </row>
    <row r="1557" spans="1:104" x14ac:dyDescent="0.25">
      <c r="A1557">
        <v>1556</v>
      </c>
      <c r="B1557">
        <v>98</v>
      </c>
      <c r="C1557" s="24" t="s">
        <v>4245</v>
      </c>
      <c r="D1557" s="12">
        <v>4.8</v>
      </c>
      <c r="E1557" s="13">
        <v>1.3</v>
      </c>
      <c r="F1557" s="7">
        <f t="shared" si="275"/>
        <v>3.6923076923076921</v>
      </c>
      <c r="G1557" s="7">
        <f t="shared" si="271"/>
        <v>3.5</v>
      </c>
      <c r="H1557" s="15">
        <f t="shared" si="272"/>
        <v>6.1</v>
      </c>
      <c r="I1557" s="11">
        <f>IFERROR(F1557/SQRT(F1557^2+U1557), "X")</f>
        <v>8.6297303454966959E-2</v>
      </c>
      <c r="J1557" s="32">
        <f>IFERROR(SQRT((1-I1557^2)/U1557), "X")</f>
        <v>2.3372186352386883E-2</v>
      </c>
      <c r="K1557" s="32">
        <f t="shared" si="273"/>
        <v>42.785898799659151</v>
      </c>
      <c r="L1557" s="8">
        <v>1</v>
      </c>
      <c r="M1557" s="9">
        <v>0</v>
      </c>
      <c r="N1557" s="8">
        <v>0</v>
      </c>
      <c r="O1557" s="9">
        <v>0</v>
      </c>
      <c r="P1557" s="9">
        <v>0</v>
      </c>
      <c r="Q1557" s="9">
        <v>1</v>
      </c>
      <c r="R1557" s="9">
        <v>0</v>
      </c>
      <c r="S1557" s="8">
        <v>1822</v>
      </c>
      <c r="T1557" s="9">
        <v>4</v>
      </c>
      <c r="U1557" s="9">
        <f t="shared" si="274"/>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20</v>
      </c>
      <c r="CZ1557" s="33" t="s">
        <v>85</v>
      </c>
    </row>
    <row r="1558" spans="1:104" x14ac:dyDescent="0.25">
      <c r="A1558">
        <v>1557</v>
      </c>
      <c r="B1558">
        <v>98</v>
      </c>
      <c r="C1558" s="24" t="s">
        <v>4245</v>
      </c>
      <c r="D1558" s="12">
        <v>11.7</v>
      </c>
      <c r="E1558" s="13">
        <v>5.3</v>
      </c>
      <c r="F1558" s="7">
        <f t="shared" si="275"/>
        <v>2.2075471698113205</v>
      </c>
      <c r="G1558" s="7">
        <f t="shared" si="271"/>
        <v>6.3999999999999995</v>
      </c>
      <c r="H1558" s="15">
        <f t="shared" si="272"/>
        <v>17</v>
      </c>
      <c r="I1558" s="11">
        <f>IFERROR(F1558/SQRT(F1558^2+U1558), "X")</f>
        <v>5.1761728739050356E-2</v>
      </c>
      <c r="J1558" s="32">
        <f>IFERROR(SQRT((1-I1558^2)/U1558), "X")</f>
        <v>2.3447620710851873E-2</v>
      </c>
      <c r="K1558" s="32">
        <f t="shared" si="273"/>
        <v>42.648250427267726</v>
      </c>
      <c r="L1558" s="8">
        <v>1</v>
      </c>
      <c r="M1558" s="9">
        <v>0</v>
      </c>
      <c r="N1558" s="8">
        <v>0</v>
      </c>
      <c r="O1558" s="9">
        <v>0</v>
      </c>
      <c r="P1558" s="9">
        <v>0</v>
      </c>
      <c r="Q1558" s="9">
        <v>1</v>
      </c>
      <c r="R1558" s="9">
        <v>0</v>
      </c>
      <c r="S1558" s="8">
        <v>1822</v>
      </c>
      <c r="T1558" s="9">
        <v>7</v>
      </c>
      <c r="U1558" s="9">
        <f t="shared" si="274"/>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20</v>
      </c>
      <c r="CZ1558" s="33" t="s">
        <v>85</v>
      </c>
    </row>
    <row r="1559" spans="1:104" x14ac:dyDescent="0.25">
      <c r="A1559">
        <v>1558</v>
      </c>
      <c r="B1559">
        <v>98</v>
      </c>
      <c r="C1559" s="24" t="s">
        <v>4245</v>
      </c>
      <c r="D1559" s="12">
        <v>4.8</v>
      </c>
      <c r="E1559" s="13">
        <v>1.4</v>
      </c>
      <c r="F1559" s="7">
        <f t="shared" si="275"/>
        <v>3.4285714285714288</v>
      </c>
      <c r="G1559" s="7">
        <f t="shared" si="271"/>
        <v>3.4</v>
      </c>
      <c r="H1559" s="15">
        <f t="shared" si="272"/>
        <v>6.1999999999999993</v>
      </c>
      <c r="I1559" s="11">
        <f>IFERROR(F1559/SQRT(F1559^2+U1559), "X")</f>
        <v>8.021822299577526E-2</v>
      </c>
      <c r="J1559" s="32">
        <f>IFERROR(SQRT((1-I1559^2)/U1559), "X")</f>
        <v>2.3396981707101118E-2</v>
      </c>
      <c r="K1559" s="32">
        <f t="shared" si="273"/>
        <v>42.740555705802613</v>
      </c>
      <c r="L1559" s="8">
        <v>1</v>
      </c>
      <c r="M1559" s="9">
        <v>0</v>
      </c>
      <c r="N1559" s="8">
        <v>0</v>
      </c>
      <c r="O1559" s="9">
        <v>0</v>
      </c>
      <c r="P1559" s="9">
        <v>0</v>
      </c>
      <c r="Q1559" s="9">
        <v>1</v>
      </c>
      <c r="R1559" s="9">
        <v>0</v>
      </c>
      <c r="S1559" s="8">
        <v>1822</v>
      </c>
      <c r="T1559" s="9">
        <v>6</v>
      </c>
      <c r="U1559" s="9">
        <f t="shared" si="274"/>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20</v>
      </c>
      <c r="CZ1559" s="33" t="s">
        <v>85</v>
      </c>
    </row>
    <row r="1560" spans="1:104" x14ac:dyDescent="0.25">
      <c r="A1560">
        <v>1559</v>
      </c>
      <c r="B1560">
        <v>98</v>
      </c>
      <c r="C1560" s="24" t="s">
        <v>4245</v>
      </c>
      <c r="D1560" s="12">
        <v>5.5</v>
      </c>
      <c r="E1560" s="13">
        <v>0.5</v>
      </c>
      <c r="F1560" s="7">
        <f t="shared" si="275"/>
        <v>11</v>
      </c>
      <c r="G1560" s="7">
        <f t="shared" si="271"/>
        <v>5</v>
      </c>
      <c r="H1560" s="15">
        <f t="shared" si="272"/>
        <v>6</v>
      </c>
      <c r="I1560" s="11">
        <f>IFERROR(F1560/SQRT(F1560^2+U1560), "X")</f>
        <v>0.25006459113917362</v>
      </c>
      <c r="J1560" s="32">
        <f>IFERROR(SQRT((1-I1560^2)/U1560), "X")</f>
        <v>2.2733144649015786E-2</v>
      </c>
      <c r="K1560" s="32">
        <f t="shared" si="273"/>
        <v>43.988634895845536</v>
      </c>
      <c r="L1560" s="8">
        <v>1</v>
      </c>
      <c r="M1560" s="9">
        <v>0</v>
      </c>
      <c r="N1560" s="8">
        <v>0</v>
      </c>
      <c r="O1560" s="9">
        <v>0</v>
      </c>
      <c r="P1560" s="9">
        <v>0</v>
      </c>
      <c r="Q1560" s="9">
        <v>1</v>
      </c>
      <c r="R1560" s="9">
        <v>0</v>
      </c>
      <c r="S1560" s="8">
        <v>1822</v>
      </c>
      <c r="T1560" s="9">
        <v>7</v>
      </c>
      <c r="U1560" s="9">
        <f t="shared" si="274"/>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20</v>
      </c>
      <c r="CZ1560" s="33" t="s">
        <v>85</v>
      </c>
    </row>
    <row r="1561" spans="1:104" x14ac:dyDescent="0.25">
      <c r="A1561">
        <v>1560</v>
      </c>
      <c r="B1561">
        <v>99</v>
      </c>
      <c r="C1561" s="24" t="s">
        <v>4249</v>
      </c>
      <c r="D1561" s="12">
        <v>9.5</v>
      </c>
      <c r="E1561" s="13">
        <v>0.1</v>
      </c>
      <c r="F1561" s="7">
        <f t="shared" si="275"/>
        <v>95</v>
      </c>
      <c r="G1561" s="7">
        <f t="shared" si="271"/>
        <v>9.4</v>
      </c>
      <c r="H1561" s="15">
        <f t="shared" si="272"/>
        <v>9.6</v>
      </c>
      <c r="I1561" s="11">
        <f>IFERROR(F1561/SQRT(F1561^2+U1561), "X")</f>
        <v>0.5319729339056668</v>
      </c>
      <c r="J1561" s="32">
        <f>IFERROR(SQRT((1-I1561^2)/U1561), "X")</f>
        <v>5.5997150937438615E-3</v>
      </c>
      <c r="K1561" s="32">
        <f t="shared" si="273"/>
        <v>178.58051405458545</v>
      </c>
      <c r="L1561" s="8">
        <v>0</v>
      </c>
      <c r="M1561" s="9">
        <v>1</v>
      </c>
      <c r="N1561" s="8">
        <v>0</v>
      </c>
      <c r="O1561" s="9">
        <v>0</v>
      </c>
      <c r="P1561" s="9">
        <v>0</v>
      </c>
      <c r="Q1561" s="9">
        <v>0</v>
      </c>
      <c r="R1561" s="9">
        <v>1</v>
      </c>
      <c r="S1561" s="8">
        <v>22871</v>
      </c>
      <c r="T1561" s="9">
        <v>4</v>
      </c>
      <c r="U1561" s="9">
        <f t="shared" si="274"/>
        <v>22866</v>
      </c>
      <c r="V1561" s="9">
        <f>COUNTIF(B:B,B1561)</f>
        <v>11</v>
      </c>
      <c r="W1561" s="7">
        <v>9.0500000000000007</v>
      </c>
      <c r="X1561" s="7">
        <f>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25</v>
      </c>
      <c r="CZ1561" s="33" t="s">
        <v>85</v>
      </c>
    </row>
    <row r="1562" spans="1:104" x14ac:dyDescent="0.25">
      <c r="A1562">
        <v>1561</v>
      </c>
      <c r="B1562">
        <v>99</v>
      </c>
      <c r="C1562" s="24" t="s">
        <v>4249</v>
      </c>
      <c r="D1562" s="12">
        <v>10.1</v>
      </c>
      <c r="E1562" s="13">
        <v>1.7</v>
      </c>
      <c r="F1562" s="7">
        <f t="shared" si="275"/>
        <v>5.9411764705882355</v>
      </c>
      <c r="G1562" s="7">
        <f t="shared" si="271"/>
        <v>8.4</v>
      </c>
      <c r="H1562" s="15">
        <f t="shared" si="272"/>
        <v>11.799999999999999</v>
      </c>
      <c r="I1562" s="11">
        <f>IFERROR(F1562/SQRT(F1562^2+U1562), "X")</f>
        <v>3.9259286948929085E-2</v>
      </c>
      <c r="J1562" s="32">
        <f>IFERROR(SQRT((1-I1562^2)/U1562), "X")</f>
        <v>6.6079987933841036E-3</v>
      </c>
      <c r="K1562" s="32">
        <f t="shared" si="273"/>
        <v>151.33174676139396</v>
      </c>
      <c r="L1562" s="8">
        <v>0</v>
      </c>
      <c r="M1562" s="9">
        <v>1</v>
      </c>
      <c r="N1562" s="8">
        <v>0</v>
      </c>
      <c r="O1562" s="9">
        <v>0</v>
      </c>
      <c r="P1562" s="9">
        <v>0</v>
      </c>
      <c r="Q1562" s="9">
        <v>0</v>
      </c>
      <c r="R1562" s="9">
        <v>1</v>
      </c>
      <c r="S1562" s="8">
        <v>22871</v>
      </c>
      <c r="T1562" s="9">
        <v>4</v>
      </c>
      <c r="U1562" s="9">
        <f t="shared" si="274"/>
        <v>22866</v>
      </c>
      <c r="V1562" s="9">
        <f>COUNTIF(B:B,B1562)</f>
        <v>11</v>
      </c>
      <c r="W1562" s="7">
        <v>9.0500000000000007</v>
      </c>
      <c r="X1562" s="7">
        <f>BL1562-W1562-6</f>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25</v>
      </c>
      <c r="CZ1562" s="33" t="s">
        <v>85</v>
      </c>
    </row>
    <row r="1563" spans="1:104" x14ac:dyDescent="0.25">
      <c r="A1563">
        <v>1562</v>
      </c>
      <c r="B1563">
        <v>99</v>
      </c>
      <c r="C1563" s="24" t="s">
        <v>4249</v>
      </c>
      <c r="D1563" s="12">
        <v>7.6</v>
      </c>
      <c r="E1563" s="13">
        <v>0.5</v>
      </c>
      <c r="F1563" s="7">
        <f t="shared" si="275"/>
        <v>15.2</v>
      </c>
      <c r="G1563" s="7">
        <f t="shared" si="271"/>
        <v>7.1</v>
      </c>
      <c r="H1563" s="15">
        <f t="shared" si="272"/>
        <v>8.1</v>
      </c>
      <c r="I1563" s="11">
        <f>IFERROR(F1563/SQRT(F1563^2+U1563), "X")</f>
        <v>0.38922701041294622</v>
      </c>
      <c r="J1563" s="32">
        <f>IFERROR(SQRT((1-I1563^2)/U1563), "X")</f>
        <v>2.5607040158746461E-2</v>
      </c>
      <c r="K1563" s="32">
        <f t="shared" si="273"/>
        <v>39.051760523694703</v>
      </c>
      <c r="L1563" s="8">
        <v>0</v>
      </c>
      <c r="M1563" s="9">
        <v>1</v>
      </c>
      <c r="N1563" s="8">
        <v>0</v>
      </c>
      <c r="O1563" s="9">
        <v>0</v>
      </c>
      <c r="P1563" s="9">
        <v>0</v>
      </c>
      <c r="Q1563" s="9">
        <v>0</v>
      </c>
      <c r="R1563" s="9">
        <v>1</v>
      </c>
      <c r="S1563" s="8">
        <v>1299</v>
      </c>
      <c r="T1563" s="9">
        <v>4</v>
      </c>
      <c r="U1563" s="9">
        <f t="shared" si="274"/>
        <v>1294</v>
      </c>
      <c r="V1563" s="9">
        <f>COUNTIF(B:B,B1563)</f>
        <v>11</v>
      </c>
      <c r="W1563" s="7">
        <v>11.07</v>
      </c>
      <c r="X1563" s="7">
        <f>BL1563-W1563-6</f>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25</v>
      </c>
      <c r="CZ1563" s="33" t="s">
        <v>85</v>
      </c>
    </row>
    <row r="1564" spans="1:104" x14ac:dyDescent="0.25">
      <c r="A1564">
        <v>1563</v>
      </c>
      <c r="B1564">
        <v>99</v>
      </c>
      <c r="C1564" s="24" t="s">
        <v>4249</v>
      </c>
      <c r="D1564" s="12">
        <v>11.3</v>
      </c>
      <c r="E1564" s="13">
        <v>9.1999999999999993</v>
      </c>
      <c r="F1564" s="7">
        <f t="shared" si="275"/>
        <v>1.2282608695652175</v>
      </c>
      <c r="G1564" s="7">
        <f t="shared" si="271"/>
        <v>2.1000000000000014</v>
      </c>
      <c r="H1564" s="15">
        <f t="shared" si="272"/>
        <v>20.5</v>
      </c>
      <c r="I1564" s="11">
        <f>IFERROR(F1564/SQRT(F1564^2+U1564), "X")</f>
        <v>3.4124827273710558E-2</v>
      </c>
      <c r="J1564" s="32">
        <f>IFERROR(SQRT((1-I1564^2)/U1564), "X")</f>
        <v>2.7783045213994429E-2</v>
      </c>
      <c r="K1564" s="32">
        <f t="shared" si="273"/>
        <v>35.993174696929771</v>
      </c>
      <c r="L1564" s="8">
        <v>0</v>
      </c>
      <c r="M1564" s="9">
        <v>1</v>
      </c>
      <c r="N1564" s="8">
        <v>0</v>
      </c>
      <c r="O1564" s="9">
        <v>0</v>
      </c>
      <c r="P1564" s="9">
        <v>0</v>
      </c>
      <c r="Q1564" s="9">
        <v>0</v>
      </c>
      <c r="R1564" s="9">
        <v>1</v>
      </c>
      <c r="S1564" s="8">
        <v>1299</v>
      </c>
      <c r="T1564" s="9">
        <v>4</v>
      </c>
      <c r="U1564" s="9">
        <f t="shared" si="274"/>
        <v>1294</v>
      </c>
      <c r="V1564" s="9">
        <f>COUNTIF(B:B,B1564)</f>
        <v>11</v>
      </c>
      <c r="W1564" s="7">
        <v>11.07</v>
      </c>
      <c r="X1564" s="7">
        <f>BL1564-W1564-6</f>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25</v>
      </c>
      <c r="CZ1564" s="33" t="s">
        <v>85</v>
      </c>
    </row>
    <row r="1565" spans="1:104" x14ac:dyDescent="0.25">
      <c r="A1565">
        <v>1564</v>
      </c>
      <c r="B1565">
        <v>99</v>
      </c>
      <c r="C1565" s="24" t="s">
        <v>4249</v>
      </c>
      <c r="D1565" s="12">
        <v>6.8</v>
      </c>
      <c r="E1565" s="13">
        <v>0.1</v>
      </c>
      <c r="F1565" s="7">
        <f t="shared" si="275"/>
        <v>68</v>
      </c>
      <c r="G1565" s="7">
        <f t="shared" si="271"/>
        <v>6.7</v>
      </c>
      <c r="H1565" s="15">
        <f t="shared" si="272"/>
        <v>6.8999999999999995</v>
      </c>
      <c r="I1565" s="11">
        <f>IFERROR(F1565/SQRT(F1565^2+U1565), "X")</f>
        <v>0.38012561675860373</v>
      </c>
      <c r="J1565" s="32">
        <f>IFERROR(SQRT((1-I1565^2)/U1565), "X")</f>
        <v>5.5900825993912317E-3</v>
      </c>
      <c r="K1565" s="32">
        <f t="shared" si="273"/>
        <v>178.88823326311876</v>
      </c>
      <c r="L1565" s="8">
        <v>0</v>
      </c>
      <c r="M1565" s="9">
        <v>1</v>
      </c>
      <c r="N1565" s="8">
        <v>0</v>
      </c>
      <c r="O1565" s="9">
        <v>0</v>
      </c>
      <c r="P1565" s="9">
        <v>0</v>
      </c>
      <c r="Q1565" s="9">
        <v>0</v>
      </c>
      <c r="R1565" s="9">
        <v>1</v>
      </c>
      <c r="S1565" s="8">
        <v>27386</v>
      </c>
      <c r="T1565" s="9">
        <v>8</v>
      </c>
      <c r="U1565" s="9">
        <f t="shared" si="274"/>
        <v>27377</v>
      </c>
      <c r="V1565" s="9">
        <f>COUNTIF(B:B,B1565)</f>
        <v>11</v>
      </c>
      <c r="W1565" s="7">
        <v>11.07</v>
      </c>
      <c r="X1565" s="7">
        <f>BL1565-W1565-6</f>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25</v>
      </c>
      <c r="CZ1565" s="33" t="s">
        <v>85</v>
      </c>
    </row>
    <row r="1566" spans="1:104" x14ac:dyDescent="0.25">
      <c r="A1566">
        <v>1565</v>
      </c>
      <c r="B1566">
        <v>99</v>
      </c>
      <c r="C1566" s="24" t="s">
        <v>4249</v>
      </c>
      <c r="D1566" s="12">
        <v>10.1</v>
      </c>
      <c r="E1566" s="13">
        <v>4.3</v>
      </c>
      <c r="F1566" s="7">
        <f t="shared" si="275"/>
        <v>2.3488372093023258</v>
      </c>
      <c r="G1566" s="7">
        <f t="shared" si="271"/>
        <v>5.8</v>
      </c>
      <c r="H1566" s="15">
        <f t="shared" si="272"/>
        <v>14.399999999999999</v>
      </c>
      <c r="I1566" s="11">
        <f>IFERROR(F1566/SQRT(F1566^2+U1566), "X")</f>
        <v>1.4194373702412217E-2</v>
      </c>
      <c r="J1566" s="32">
        <f>IFERROR(SQRT((1-I1566^2)/U1566), "X")</f>
        <v>6.043149200036884E-3</v>
      </c>
      <c r="K1566" s="32">
        <f t="shared" si="273"/>
        <v>165.47663592252474</v>
      </c>
      <c r="L1566" s="8">
        <v>0</v>
      </c>
      <c r="M1566" s="9">
        <v>1</v>
      </c>
      <c r="N1566" s="8">
        <v>0</v>
      </c>
      <c r="O1566" s="9">
        <v>0</v>
      </c>
      <c r="P1566" s="9">
        <v>0</v>
      </c>
      <c r="Q1566" s="9">
        <v>0</v>
      </c>
      <c r="R1566" s="9">
        <v>1</v>
      </c>
      <c r="S1566" s="8">
        <v>27386</v>
      </c>
      <c r="T1566" s="9">
        <v>8</v>
      </c>
      <c r="U1566" s="9">
        <f t="shared" si="274"/>
        <v>27377</v>
      </c>
      <c r="V1566" s="9">
        <f>COUNTIF(B:B,B1566)</f>
        <v>11</v>
      </c>
      <c r="W1566" s="7">
        <v>11.07</v>
      </c>
      <c r="X1566" s="7">
        <f>BL1566-W1566-6</f>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25</v>
      </c>
      <c r="CZ1566" s="33" t="s">
        <v>85</v>
      </c>
    </row>
    <row r="1567" spans="1:104" x14ac:dyDescent="0.25">
      <c r="A1567">
        <v>1566</v>
      </c>
      <c r="B1567">
        <v>99</v>
      </c>
      <c r="C1567" s="24" t="s">
        <v>4249</v>
      </c>
      <c r="D1567" s="12">
        <v>7.2</v>
      </c>
      <c r="E1567" s="13">
        <v>0.3</v>
      </c>
      <c r="F1567" s="7">
        <f t="shared" si="275"/>
        <v>24</v>
      </c>
      <c r="G1567" s="7">
        <f t="shared" si="271"/>
        <v>6.9</v>
      </c>
      <c r="H1567" s="15">
        <f t="shared" si="272"/>
        <v>7.5</v>
      </c>
      <c r="I1567" s="11">
        <f>IFERROR(F1567/SQRT(F1567^2+U1567), "X")</f>
        <v>0.34962992804883902</v>
      </c>
      <c r="J1567" s="32">
        <f>IFERROR(SQRT((1-I1567^2)/U1567), "X")</f>
        <v>1.4567913668701625E-2</v>
      </c>
      <c r="K1567" s="32">
        <f t="shared" si="273"/>
        <v>68.64400920692205</v>
      </c>
      <c r="L1567" s="8">
        <v>0</v>
      </c>
      <c r="M1567" s="9">
        <v>1</v>
      </c>
      <c r="N1567" s="8">
        <v>0</v>
      </c>
      <c r="O1567" s="9">
        <v>0</v>
      </c>
      <c r="P1567" s="9">
        <v>0</v>
      </c>
      <c r="Q1567" s="9">
        <v>0</v>
      </c>
      <c r="R1567" s="9">
        <v>1</v>
      </c>
      <c r="S1567" s="8">
        <v>4142</v>
      </c>
      <c r="T1567" s="9">
        <v>5</v>
      </c>
      <c r="U1567" s="9">
        <f t="shared" si="274"/>
        <v>4136</v>
      </c>
      <c r="V1567" s="9">
        <f>COUNTIF(B:B,B1567)</f>
        <v>11</v>
      </c>
      <c r="W1567" s="7">
        <v>11.07</v>
      </c>
      <c r="X1567" s="7">
        <f>BL1567-W1567-6</f>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25</v>
      </c>
      <c r="CZ1567" s="33" t="s">
        <v>85</v>
      </c>
    </row>
    <row r="1568" spans="1:104" x14ac:dyDescent="0.25">
      <c r="A1568">
        <v>1567</v>
      </c>
      <c r="B1568">
        <v>99</v>
      </c>
      <c r="C1568" s="24" t="s">
        <v>4249</v>
      </c>
      <c r="D1568" s="12">
        <v>9.4</v>
      </c>
      <c r="E1568" s="13">
        <v>3.3</v>
      </c>
      <c r="F1568" s="7">
        <f t="shared" si="275"/>
        <v>2.8484848484848486</v>
      </c>
      <c r="G1568" s="7">
        <f t="shared" si="271"/>
        <v>6.1000000000000005</v>
      </c>
      <c r="H1568" s="15">
        <f t="shared" si="272"/>
        <v>12.7</v>
      </c>
      <c r="I1568" s="11">
        <f>IFERROR(F1568/SQRT(F1568^2+U1568), "X")</f>
        <v>4.4253790861438054E-2</v>
      </c>
      <c r="J1568" s="32">
        <f>IFERROR(SQRT((1-I1568^2)/U1568), "X")</f>
        <v>1.5535905302419741E-2</v>
      </c>
      <c r="K1568" s="32">
        <f t="shared" si="273"/>
        <v>64.367024678262453</v>
      </c>
      <c r="L1568" s="8">
        <v>0</v>
      </c>
      <c r="M1568" s="9">
        <v>1</v>
      </c>
      <c r="N1568" s="8">
        <v>0</v>
      </c>
      <c r="O1568" s="9">
        <v>0</v>
      </c>
      <c r="P1568" s="9">
        <v>0</v>
      </c>
      <c r="Q1568" s="9">
        <v>0</v>
      </c>
      <c r="R1568" s="9">
        <v>1</v>
      </c>
      <c r="S1568" s="8">
        <v>4142</v>
      </c>
      <c r="T1568" s="9">
        <v>6</v>
      </c>
      <c r="U1568" s="9">
        <f t="shared" si="274"/>
        <v>4135</v>
      </c>
      <c r="V1568" s="9">
        <f>COUNTIF(B:B,B1568)</f>
        <v>11</v>
      </c>
      <c r="W1568" s="7">
        <v>11.07</v>
      </c>
      <c r="X1568" s="7">
        <f>BL1568-W1568-6</f>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25</v>
      </c>
      <c r="CZ1568" s="33" t="s">
        <v>85</v>
      </c>
    </row>
    <row r="1569" spans="1:104" x14ac:dyDescent="0.25">
      <c r="A1569">
        <v>1568</v>
      </c>
      <c r="B1569">
        <v>99</v>
      </c>
      <c r="C1569" s="24" t="s">
        <v>4249</v>
      </c>
      <c r="D1569" s="12">
        <v>9.6</v>
      </c>
      <c r="E1569" s="13">
        <v>3.4</v>
      </c>
      <c r="F1569" s="7">
        <f t="shared" si="275"/>
        <v>2.8235294117647061</v>
      </c>
      <c r="G1569" s="7">
        <f t="shared" si="271"/>
        <v>6.1999999999999993</v>
      </c>
      <c r="H1569" s="15">
        <f t="shared" si="272"/>
        <v>13</v>
      </c>
      <c r="I1569" s="11">
        <f>IFERROR(F1569/SQRT(F1569^2+U1569), "X")</f>
        <v>4.3866834911363485E-2</v>
      </c>
      <c r="J1569" s="32">
        <f>IFERROR(SQRT((1-I1569^2)/U1569), "X")</f>
        <v>1.5536170697774569E-2</v>
      </c>
      <c r="K1569" s="32">
        <f t="shared" si="273"/>
        <v>64.365925133871116</v>
      </c>
      <c r="L1569" s="8">
        <v>0</v>
      </c>
      <c r="M1569" s="9">
        <v>1</v>
      </c>
      <c r="N1569" s="8">
        <v>0</v>
      </c>
      <c r="O1569" s="9">
        <v>0</v>
      </c>
      <c r="P1569" s="9">
        <v>0</v>
      </c>
      <c r="Q1569" s="9">
        <v>0</v>
      </c>
      <c r="R1569" s="9">
        <v>1</v>
      </c>
      <c r="S1569" s="8">
        <v>4142</v>
      </c>
      <c r="T1569" s="9">
        <v>6</v>
      </c>
      <c r="U1569" s="9">
        <f t="shared" si="274"/>
        <v>4135</v>
      </c>
      <c r="V1569" s="9">
        <f>COUNTIF(B:B,B1569)</f>
        <v>11</v>
      </c>
      <c r="W1569" s="7">
        <v>11.07</v>
      </c>
      <c r="X1569" s="7">
        <f>BL1569-W1569-6</f>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25</v>
      </c>
      <c r="CZ1569" s="33" t="s">
        <v>85</v>
      </c>
    </row>
    <row r="1570" spans="1:104" x14ac:dyDescent="0.25">
      <c r="A1570">
        <v>1569</v>
      </c>
      <c r="B1570">
        <v>99</v>
      </c>
      <c r="C1570" s="24" t="s">
        <v>4249</v>
      </c>
      <c r="D1570" s="12">
        <v>8.6999999999999993</v>
      </c>
      <c r="E1570" s="13">
        <v>2.7</v>
      </c>
      <c r="F1570" s="7">
        <f t="shared" si="275"/>
        <v>3.2222222222222219</v>
      </c>
      <c r="G1570" s="7">
        <f t="shared" si="271"/>
        <v>5.9999999999999991</v>
      </c>
      <c r="H1570" s="15">
        <f t="shared" si="272"/>
        <v>11.399999999999999</v>
      </c>
      <c r="I1570" s="11">
        <f>IFERROR(F1570/SQRT(F1570^2+U1570), "X")</f>
        <v>5.0052475479371354E-2</v>
      </c>
      <c r="J1570" s="32">
        <f>IFERROR(SQRT((1-I1570^2)/U1570), "X")</f>
        <v>1.5533526872908354E-2</v>
      </c>
      <c r="K1570" s="32">
        <f t="shared" si="273"/>
        <v>64.37688029137</v>
      </c>
      <c r="L1570" s="8">
        <v>0</v>
      </c>
      <c r="M1570" s="9">
        <v>1</v>
      </c>
      <c r="N1570" s="8">
        <v>0</v>
      </c>
      <c r="O1570" s="9">
        <v>0</v>
      </c>
      <c r="P1570" s="9">
        <v>0</v>
      </c>
      <c r="Q1570" s="9">
        <v>0</v>
      </c>
      <c r="R1570" s="9">
        <v>1</v>
      </c>
      <c r="S1570" s="8">
        <v>4142</v>
      </c>
      <c r="T1570" s="9">
        <v>7</v>
      </c>
      <c r="U1570" s="9">
        <f t="shared" si="274"/>
        <v>4134</v>
      </c>
      <c r="V1570" s="9">
        <f>COUNTIF(B:B,B1570)</f>
        <v>11</v>
      </c>
      <c r="W1570" s="7">
        <v>11.07</v>
      </c>
      <c r="X1570" s="7">
        <f>BL1570-W1570-6</f>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25</v>
      </c>
      <c r="CZ1570" s="33" t="s">
        <v>85</v>
      </c>
    </row>
    <row r="1571" spans="1:104" x14ac:dyDescent="0.25">
      <c r="A1571">
        <v>1570</v>
      </c>
      <c r="B1571">
        <v>99</v>
      </c>
      <c r="C1571" s="24" t="s">
        <v>4249</v>
      </c>
      <c r="D1571" s="12">
        <v>16.2</v>
      </c>
      <c r="E1571" s="13">
        <v>5.5</v>
      </c>
      <c r="F1571" s="7">
        <f t="shared" si="275"/>
        <v>2.9454545454545453</v>
      </c>
      <c r="G1571" s="7">
        <f t="shared" si="271"/>
        <v>10.7</v>
      </c>
      <c r="H1571" s="15">
        <f t="shared" si="272"/>
        <v>21.7</v>
      </c>
      <c r="I1571" s="11">
        <f>IFERROR(F1571/SQRT(F1571^2+U1571), "X")</f>
        <v>4.5757200490385806E-2</v>
      </c>
      <c r="J1571" s="32">
        <f>IFERROR(SQRT((1-I1571^2)/U1571), "X")</f>
        <v>1.5534852018340862E-2</v>
      </c>
      <c r="K1571" s="32">
        <f t="shared" si="273"/>
        <v>64.371388850011144</v>
      </c>
      <c r="L1571" s="8">
        <v>0</v>
      </c>
      <c r="M1571" s="9">
        <v>1</v>
      </c>
      <c r="N1571" s="8">
        <v>0</v>
      </c>
      <c r="O1571" s="9">
        <v>0</v>
      </c>
      <c r="P1571" s="9">
        <v>0</v>
      </c>
      <c r="Q1571" s="9">
        <v>0</v>
      </c>
      <c r="R1571" s="9">
        <v>1</v>
      </c>
      <c r="S1571" s="8">
        <v>4142</v>
      </c>
      <c r="T1571" s="9">
        <v>6</v>
      </c>
      <c r="U1571" s="9">
        <f t="shared" si="274"/>
        <v>4135</v>
      </c>
      <c r="V1571" s="9">
        <f>COUNTIF(B:B,B1571)</f>
        <v>11</v>
      </c>
      <c r="W1571" s="7">
        <v>11.07</v>
      </c>
      <c r="X1571" s="7">
        <f>BL1571-W1571-6</f>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25</v>
      </c>
      <c r="CZ1571" s="33" t="s">
        <v>85</v>
      </c>
    </row>
    <row r="1572" spans="1:104" x14ac:dyDescent="0.25">
      <c r="A1572">
        <v>1571</v>
      </c>
      <c r="B1572">
        <v>100</v>
      </c>
      <c r="C1572" s="24" t="s">
        <v>4253</v>
      </c>
      <c r="D1572" s="12">
        <v>7.1</v>
      </c>
      <c r="E1572" s="13">
        <v>0.5</v>
      </c>
      <c r="F1572" s="7">
        <f t="shared" si="275"/>
        <v>14.2</v>
      </c>
      <c r="G1572" s="7">
        <f t="shared" si="271"/>
        <v>6.6</v>
      </c>
      <c r="H1572" s="15">
        <f t="shared" si="272"/>
        <v>7.6</v>
      </c>
      <c r="I1572" s="11">
        <f>IFERROR(F1572/SQRT(F1572^2+U1572), "X")</f>
        <v>0.37874882198809018</v>
      </c>
      <c r="J1572" s="32">
        <f>IFERROR(SQRT((1-I1572^2)/U1572), "X")</f>
        <v>2.6672452252682409E-2</v>
      </c>
      <c r="K1572" s="32">
        <f t="shared" si="273"/>
        <v>37.491865784460501</v>
      </c>
      <c r="L1572" s="8">
        <v>0</v>
      </c>
      <c r="M1572" s="9">
        <v>1</v>
      </c>
      <c r="N1572" s="8">
        <v>0</v>
      </c>
      <c r="O1572" s="9">
        <v>0</v>
      </c>
      <c r="P1572" s="9">
        <v>0</v>
      </c>
      <c r="Q1572" s="9">
        <v>0</v>
      </c>
      <c r="R1572" s="9">
        <v>1</v>
      </c>
      <c r="S1572" s="8">
        <v>1211</v>
      </c>
      <c r="T1572" s="9">
        <v>6</v>
      </c>
      <c r="U1572" s="9">
        <f t="shared" si="274"/>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22</v>
      </c>
      <c r="CZ1572" s="33" t="s">
        <v>85</v>
      </c>
    </row>
    <row r="1573" spans="1:104" x14ac:dyDescent="0.25">
      <c r="A1573">
        <v>1572</v>
      </c>
      <c r="B1573">
        <v>100</v>
      </c>
      <c r="C1573" s="24" t="s">
        <v>4253</v>
      </c>
      <c r="D1573" s="12">
        <v>7.3</v>
      </c>
      <c r="E1573" s="13">
        <v>0.5</v>
      </c>
      <c r="F1573" s="7">
        <f t="shared" si="275"/>
        <v>14.6</v>
      </c>
      <c r="G1573" s="7">
        <f t="shared" si="271"/>
        <v>6.8</v>
      </c>
      <c r="H1573" s="15">
        <f t="shared" si="272"/>
        <v>7.8</v>
      </c>
      <c r="I1573" s="11">
        <f>IFERROR(F1573/SQRT(F1573^2+U1573), "X")</f>
        <v>0.38783179738446272</v>
      </c>
      <c r="J1573" s="32">
        <f>IFERROR(SQRT((1-I1573^2)/U1573), "X")</f>
        <v>2.6563821738661831E-2</v>
      </c>
      <c r="K1573" s="32">
        <f t="shared" si="273"/>
        <v>37.645185615161999</v>
      </c>
      <c r="L1573" s="8">
        <v>0</v>
      </c>
      <c r="M1573" s="9">
        <v>1</v>
      </c>
      <c r="N1573" s="8">
        <v>0</v>
      </c>
      <c r="O1573" s="9">
        <v>0</v>
      </c>
      <c r="P1573" s="9">
        <v>0</v>
      </c>
      <c r="Q1573" s="9">
        <v>0</v>
      </c>
      <c r="R1573" s="9">
        <v>1</v>
      </c>
      <c r="S1573" s="8">
        <v>1211</v>
      </c>
      <c r="T1573" s="9">
        <v>6</v>
      </c>
      <c r="U1573" s="9">
        <f t="shared" si="274"/>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22</v>
      </c>
      <c r="CZ1573" s="33" t="s">
        <v>85</v>
      </c>
    </row>
    <row r="1574" spans="1:104" x14ac:dyDescent="0.25">
      <c r="A1574">
        <v>1573</v>
      </c>
      <c r="B1574">
        <v>100</v>
      </c>
      <c r="C1574" s="24" t="s">
        <v>4253</v>
      </c>
      <c r="D1574" s="12">
        <v>3.9</v>
      </c>
      <c r="E1574" s="13">
        <v>2.2000000000000002</v>
      </c>
      <c r="F1574" s="7">
        <f t="shared" si="275"/>
        <v>1.7727272727272725</v>
      </c>
      <c r="G1574" s="7">
        <f t="shared" si="271"/>
        <v>1.6999999999999997</v>
      </c>
      <c r="H1574" s="15">
        <f t="shared" si="272"/>
        <v>6.1</v>
      </c>
      <c r="I1574" s="11">
        <f>IFERROR(F1574/SQRT(F1574^2+U1574), "X")</f>
        <v>5.1022606966523477E-2</v>
      </c>
      <c r="J1574" s="32">
        <f>IFERROR(SQRT((1-I1574^2)/U1574), "X")</f>
        <v>2.8781983417013251E-2</v>
      </c>
      <c r="K1574" s="32">
        <f t="shared" si="273"/>
        <v>34.743957200979146</v>
      </c>
      <c r="L1574" s="8">
        <v>0</v>
      </c>
      <c r="M1574" s="9">
        <v>1</v>
      </c>
      <c r="N1574" s="8">
        <v>0</v>
      </c>
      <c r="O1574" s="9">
        <v>0</v>
      </c>
      <c r="P1574" s="9">
        <v>0</v>
      </c>
      <c r="Q1574" s="9">
        <v>0</v>
      </c>
      <c r="R1574" s="9">
        <v>1</v>
      </c>
      <c r="S1574" s="8">
        <v>1211</v>
      </c>
      <c r="T1574" s="9">
        <v>6</v>
      </c>
      <c r="U1574" s="9">
        <f t="shared" si="274"/>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22</v>
      </c>
      <c r="CZ1574" s="33" t="s">
        <v>85</v>
      </c>
    </row>
    <row r="1575" spans="1:104" x14ac:dyDescent="0.25">
      <c r="A1575">
        <v>1574</v>
      </c>
      <c r="B1575">
        <v>100</v>
      </c>
      <c r="C1575" s="24" t="s">
        <v>4253</v>
      </c>
      <c r="D1575" s="12">
        <v>9</v>
      </c>
      <c r="E1575" s="13">
        <v>8.1999999999999993</v>
      </c>
      <c r="F1575" s="7">
        <f t="shared" si="275"/>
        <v>1.0975609756097562</v>
      </c>
      <c r="G1575" s="7">
        <f t="shared" si="271"/>
        <v>0.80000000000000071</v>
      </c>
      <c r="H1575" s="15">
        <f t="shared" si="272"/>
        <v>17.2</v>
      </c>
      <c r="I1575" s="11">
        <f>IFERROR(F1575/SQRT(F1575^2+U1575), "X")</f>
        <v>3.1615369324857097E-2</v>
      </c>
      <c r="J1575" s="32">
        <f>IFERROR(SQRT((1-I1575^2)/U1575), "X")</f>
        <v>2.8805114273758689E-2</v>
      </c>
      <c r="K1575" s="32">
        <f t="shared" si="273"/>
        <v>34.716057381205907</v>
      </c>
      <c r="L1575" s="8">
        <v>0</v>
      </c>
      <c r="M1575" s="9">
        <v>1</v>
      </c>
      <c r="N1575" s="8">
        <v>0</v>
      </c>
      <c r="O1575" s="9">
        <v>0</v>
      </c>
      <c r="P1575" s="9">
        <v>0</v>
      </c>
      <c r="Q1575" s="9">
        <v>0</v>
      </c>
      <c r="R1575" s="9">
        <v>1</v>
      </c>
      <c r="S1575" s="8">
        <v>1211</v>
      </c>
      <c r="T1575" s="9">
        <v>6</v>
      </c>
      <c r="U1575" s="9">
        <f t="shared" si="274"/>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22</v>
      </c>
      <c r="CZ1575" s="33" t="s">
        <v>85</v>
      </c>
    </row>
    <row r="1576" spans="1:104" x14ac:dyDescent="0.25">
      <c r="A1576">
        <v>1575</v>
      </c>
      <c r="B1576">
        <v>100</v>
      </c>
      <c r="C1576" s="24" t="s">
        <v>4253</v>
      </c>
      <c r="D1576" s="12">
        <v>5.5</v>
      </c>
      <c r="E1576" s="13">
        <v>0.6</v>
      </c>
      <c r="F1576" s="7">
        <f t="shared" si="275"/>
        <v>9.1666666666666679</v>
      </c>
      <c r="G1576" s="7">
        <f t="shared" si="271"/>
        <v>4.9000000000000004</v>
      </c>
      <c r="H1576" s="15">
        <f t="shared" si="272"/>
        <v>6.1</v>
      </c>
      <c r="I1576" s="11">
        <f>IFERROR(F1576/SQRT(F1576^2+U1576), "X")</f>
        <v>0.25541642654690039</v>
      </c>
      <c r="J1576" s="32">
        <f>IFERROR(SQRT((1-I1576^2)/U1576), "X")</f>
        <v>2.7863610168752766E-2</v>
      </c>
      <c r="K1576" s="32">
        <f t="shared" si="273"/>
        <v>35.889103886524914</v>
      </c>
      <c r="L1576" s="8">
        <v>0</v>
      </c>
      <c r="M1576" s="9">
        <v>1</v>
      </c>
      <c r="N1576" s="8">
        <v>0</v>
      </c>
      <c r="O1576" s="9">
        <v>0</v>
      </c>
      <c r="P1576" s="9">
        <v>0</v>
      </c>
      <c r="Q1576" s="9">
        <v>0</v>
      </c>
      <c r="R1576" s="9">
        <v>1</v>
      </c>
      <c r="S1576" s="8">
        <v>1211</v>
      </c>
      <c r="T1576" s="9">
        <v>6</v>
      </c>
      <c r="U1576" s="9">
        <f t="shared" si="274"/>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22</v>
      </c>
      <c r="CZ1576" s="33" t="s">
        <v>85</v>
      </c>
    </row>
    <row r="1577" spans="1:104" x14ac:dyDescent="0.25">
      <c r="A1577">
        <v>1576</v>
      </c>
      <c r="B1577">
        <v>101</v>
      </c>
      <c r="C1577" s="24" t="s">
        <v>4258</v>
      </c>
      <c r="D1577" s="12">
        <v>7</v>
      </c>
      <c r="E1577" s="13">
        <v>0.5</v>
      </c>
      <c r="F1577" s="7">
        <f t="shared" si="275"/>
        <v>14</v>
      </c>
      <c r="G1577" s="7">
        <f t="shared" si="271"/>
        <v>6.5</v>
      </c>
      <c r="H1577" s="15">
        <f t="shared" si="272"/>
        <v>7.5</v>
      </c>
      <c r="I1577" s="11">
        <f>IFERROR(F1577/SQRT(F1577^2+U1577), "X")</f>
        <v>0.28324764140418102</v>
      </c>
      <c r="J1577" s="32">
        <f>IFERROR(SQRT((1-I1577^2)/U1577), "X")</f>
        <v>2.023197438601293E-2</v>
      </c>
      <c r="K1577" s="32">
        <f t="shared" si="273"/>
        <v>49.42671342502959</v>
      </c>
      <c r="L1577" s="8">
        <v>0</v>
      </c>
      <c r="M1577" s="9">
        <v>1</v>
      </c>
      <c r="N1577" s="8">
        <v>0</v>
      </c>
      <c r="O1577" s="9">
        <v>0</v>
      </c>
      <c r="P1577" s="9">
        <v>0</v>
      </c>
      <c r="Q1577" s="9">
        <v>1</v>
      </c>
      <c r="R1577" s="9">
        <v>0</v>
      </c>
      <c r="S1577" s="8">
        <v>2272</v>
      </c>
      <c r="T1577" s="9">
        <v>24</v>
      </c>
      <c r="U1577" s="9">
        <f t="shared" si="274"/>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14</v>
      </c>
      <c r="CZ1577" s="33" t="s">
        <v>85</v>
      </c>
    </row>
    <row r="1578" spans="1:104" x14ac:dyDescent="0.25">
      <c r="A1578">
        <v>1577</v>
      </c>
      <c r="B1578">
        <v>101</v>
      </c>
      <c r="C1578" s="24" t="s">
        <v>4258</v>
      </c>
      <c r="D1578" s="12">
        <v>8</v>
      </c>
      <c r="E1578" s="13">
        <v>0.5</v>
      </c>
      <c r="F1578" s="7">
        <f t="shared" si="275"/>
        <v>16</v>
      </c>
      <c r="G1578" s="7">
        <f t="shared" si="271"/>
        <v>7.5</v>
      </c>
      <c r="H1578" s="15">
        <f t="shared" si="272"/>
        <v>8.5</v>
      </c>
      <c r="I1578" s="11">
        <f>IFERROR(F1578/SQRT(F1578^2+U1578), "X")</f>
        <v>0.31993601919360226</v>
      </c>
      <c r="J1578" s="32">
        <f>IFERROR(SQRT((1-I1578^2)/U1578), "X")</f>
        <v>1.9996001199600141E-2</v>
      </c>
      <c r="K1578" s="32">
        <f t="shared" si="273"/>
        <v>50.009999000199947</v>
      </c>
      <c r="L1578" s="8">
        <v>0</v>
      </c>
      <c r="M1578" s="9">
        <v>1</v>
      </c>
      <c r="N1578" s="8">
        <v>0</v>
      </c>
      <c r="O1578" s="9">
        <v>0</v>
      </c>
      <c r="P1578" s="9">
        <v>0</v>
      </c>
      <c r="Q1578" s="9">
        <v>1</v>
      </c>
      <c r="R1578" s="9">
        <v>0</v>
      </c>
      <c r="S1578" s="8">
        <v>2271</v>
      </c>
      <c r="T1578" s="9">
        <v>25</v>
      </c>
      <c r="U1578" s="9">
        <f t="shared" si="274"/>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14</v>
      </c>
      <c r="CZ1578" s="33" t="s">
        <v>85</v>
      </c>
    </row>
    <row r="1579" spans="1:104" x14ac:dyDescent="0.25">
      <c r="A1579">
        <v>1578</v>
      </c>
      <c r="B1579">
        <v>101</v>
      </c>
      <c r="C1579" s="24" t="s">
        <v>4258</v>
      </c>
      <c r="D1579" s="12">
        <v>7.3</v>
      </c>
      <c r="E1579" s="13">
        <v>0.5</v>
      </c>
      <c r="F1579" s="7">
        <f t="shared" si="275"/>
        <v>14.6</v>
      </c>
      <c r="G1579" s="7">
        <f t="shared" si="271"/>
        <v>6.8</v>
      </c>
      <c r="H1579" s="15">
        <f t="shared" si="272"/>
        <v>7.8</v>
      </c>
      <c r="I1579" s="11">
        <f>IFERROR(F1579/SQRT(F1579^2+U1579), "X")</f>
        <v>0.3040241887136545</v>
      </c>
      <c r="J1579" s="32">
        <f>IFERROR(SQRT((1-I1579^2)/U1579), "X")</f>
        <v>2.0823574569428391E-2</v>
      </c>
      <c r="K1579" s="32">
        <f t="shared" si="273"/>
        <v>48.022494729032978</v>
      </c>
      <c r="L1579" s="8">
        <v>0</v>
      </c>
      <c r="M1579" s="9">
        <v>1</v>
      </c>
      <c r="N1579" s="8">
        <v>0</v>
      </c>
      <c r="O1579" s="9">
        <v>0</v>
      </c>
      <c r="P1579" s="9">
        <v>0</v>
      </c>
      <c r="Q1579" s="9">
        <v>1</v>
      </c>
      <c r="R1579" s="9">
        <v>0</v>
      </c>
      <c r="S1579" s="8">
        <v>2119</v>
      </c>
      <c r="T1579" s="9">
        <v>25</v>
      </c>
      <c r="U1579" s="9">
        <f t="shared" si="274"/>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14</v>
      </c>
      <c r="CZ1579" s="33" t="s">
        <v>85</v>
      </c>
    </row>
    <row r="1580" spans="1:104" x14ac:dyDescent="0.25">
      <c r="A1580">
        <v>1579</v>
      </c>
      <c r="B1580">
        <v>101</v>
      </c>
      <c r="C1580" s="24" t="s">
        <v>4258</v>
      </c>
      <c r="D1580" s="12">
        <v>9.3000000000000007</v>
      </c>
      <c r="E1580" s="13">
        <v>0.5</v>
      </c>
      <c r="F1580" s="7">
        <f t="shared" si="275"/>
        <v>18.600000000000001</v>
      </c>
      <c r="G1580" s="7">
        <f t="shared" si="271"/>
        <v>8.8000000000000007</v>
      </c>
      <c r="H1580" s="15">
        <f t="shared" si="272"/>
        <v>9.8000000000000007</v>
      </c>
      <c r="I1580" s="11">
        <f>IFERROR(F1580/SQRT(F1580^2+U1580), "X")</f>
        <v>0.35157225795329805</v>
      </c>
      <c r="J1580" s="32">
        <f>IFERROR(SQRT((1-I1580^2)/U1580), "X")</f>
        <v>1.8901734298564409E-2</v>
      </c>
      <c r="K1580" s="32">
        <f t="shared" si="273"/>
        <v>52.905198232309836</v>
      </c>
      <c r="L1580" s="8">
        <v>0</v>
      </c>
      <c r="M1580" s="9">
        <v>1</v>
      </c>
      <c r="N1580" s="8">
        <v>0</v>
      </c>
      <c r="O1580" s="9">
        <v>0</v>
      </c>
      <c r="P1580" s="9">
        <v>0</v>
      </c>
      <c r="Q1580" s="9">
        <v>1</v>
      </c>
      <c r="R1580" s="9">
        <v>0</v>
      </c>
      <c r="S1580" s="8">
        <v>2478</v>
      </c>
      <c r="T1580" s="9">
        <v>24</v>
      </c>
      <c r="U1580" s="9">
        <f t="shared" si="274"/>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14</v>
      </c>
      <c r="CZ1580" s="33" t="s">
        <v>85</v>
      </c>
    </row>
    <row r="1581" spans="1:104" x14ac:dyDescent="0.25">
      <c r="A1581">
        <v>1580</v>
      </c>
      <c r="B1581">
        <v>101</v>
      </c>
      <c r="C1581" s="24" t="s">
        <v>4258</v>
      </c>
      <c r="D1581" s="12">
        <v>4.2786908468946514</v>
      </c>
      <c r="E1581" s="13">
        <v>0.72908412961430891</v>
      </c>
      <c r="F1581" s="7">
        <v>5.868583162217659</v>
      </c>
      <c r="G1581" s="7">
        <f t="shared" si="271"/>
        <v>3.5496067172803425</v>
      </c>
      <c r="H1581" s="15">
        <f t="shared" si="272"/>
        <v>5.0077749765089603</v>
      </c>
      <c r="I1581" s="11">
        <f>IFERROR(F1581/SQRT(F1581^2+U1581), "X")</f>
        <v>0.12286514905735509</v>
      </c>
      <c r="J1581" s="32">
        <f>IFERROR(SQRT((1-I1581^2)/U1581), "X")</f>
        <v>2.093608383167667E-2</v>
      </c>
      <c r="K1581" s="32">
        <f t="shared" si="273"/>
        <v>47.764424714758839</v>
      </c>
      <c r="L1581" s="8">
        <v>0</v>
      </c>
      <c r="M1581" s="9">
        <v>1</v>
      </c>
      <c r="N1581" s="8">
        <v>0</v>
      </c>
      <c r="O1581" s="9">
        <v>0</v>
      </c>
      <c r="P1581" s="9">
        <v>0</v>
      </c>
      <c r="Q1581" s="9">
        <v>1</v>
      </c>
      <c r="R1581" s="9">
        <v>0</v>
      </c>
      <c r="S1581" s="8">
        <v>2272</v>
      </c>
      <c r="T1581" s="9">
        <v>24</v>
      </c>
      <c r="U1581" s="9">
        <f t="shared" si="274"/>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27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14</v>
      </c>
      <c r="CZ1581" s="33" t="s">
        <v>85</v>
      </c>
    </row>
    <row r="1582" spans="1:104" x14ac:dyDescent="0.25">
      <c r="A1582">
        <v>1581</v>
      </c>
      <c r="B1582">
        <v>101</v>
      </c>
      <c r="C1582" s="24" t="s">
        <v>4258</v>
      </c>
      <c r="D1582" s="12">
        <v>5.3715413259768363</v>
      </c>
      <c r="E1582" s="13">
        <v>0.78213603363599804</v>
      </c>
      <c r="F1582" s="7">
        <v>6.8677839851024212</v>
      </c>
      <c r="G1582" s="7">
        <f t="shared" si="271"/>
        <v>4.5894052923408379</v>
      </c>
      <c r="H1582" s="15">
        <f t="shared" si="272"/>
        <v>6.1536773596128347</v>
      </c>
      <c r="I1582" s="11">
        <f>IFERROR(F1582/SQRT(F1582^2+U1582), "X")</f>
        <v>0.13735110717119101</v>
      </c>
      <c r="J1582" s="32">
        <f>IFERROR(SQRT((1-I1582^2)/U1582), "X")</f>
        <v>1.9999334205783502E-2</v>
      </c>
      <c r="K1582" s="32">
        <f t="shared" si="273"/>
        <v>50.001664540953335</v>
      </c>
      <c r="L1582" s="8">
        <v>0</v>
      </c>
      <c r="M1582" s="9">
        <v>1</v>
      </c>
      <c r="N1582" s="8">
        <v>0</v>
      </c>
      <c r="O1582" s="9">
        <v>0</v>
      </c>
      <c r="P1582" s="9">
        <v>0</v>
      </c>
      <c r="Q1582" s="9">
        <v>1</v>
      </c>
      <c r="R1582" s="9">
        <v>0</v>
      </c>
      <c r="S1582" s="8">
        <v>2478</v>
      </c>
      <c r="T1582" s="9">
        <v>24</v>
      </c>
      <c r="U1582" s="9">
        <f t="shared" si="274"/>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27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14</v>
      </c>
      <c r="CZ1582" s="33" t="s">
        <v>85</v>
      </c>
    </row>
    <row r="1583" spans="1:104" x14ac:dyDescent="0.25">
      <c r="A1583">
        <v>1582</v>
      </c>
      <c r="B1583">
        <v>101</v>
      </c>
      <c r="C1583" s="24" t="s">
        <v>4258</v>
      </c>
      <c r="D1583" s="12">
        <v>6.2953547338883364</v>
      </c>
      <c r="E1583" s="13">
        <v>0.76984333432043173</v>
      </c>
      <c r="F1583" s="7">
        <v>8.1774491682070245</v>
      </c>
      <c r="G1583" s="7">
        <f t="shared" si="271"/>
        <v>5.5255113995679048</v>
      </c>
      <c r="H1583" s="15">
        <f t="shared" si="272"/>
        <v>7.0651980682087681</v>
      </c>
      <c r="I1583" s="11">
        <f>IFERROR(F1583/SQRT(F1583^2+U1583), "X")</f>
        <v>0.17007327905789377</v>
      </c>
      <c r="J1583" s="32">
        <f>IFERROR(SQRT((1-I1583^2)/U1583), "X")</f>
        <v>2.0797839957124892E-2</v>
      </c>
      <c r="K1583" s="32">
        <f t="shared" si="273"/>
        <v>48.081916298111601</v>
      </c>
      <c r="L1583" s="8">
        <v>0</v>
      </c>
      <c r="M1583" s="9">
        <v>1</v>
      </c>
      <c r="N1583" s="8">
        <v>0</v>
      </c>
      <c r="O1583" s="9">
        <v>0</v>
      </c>
      <c r="P1583" s="9">
        <v>0</v>
      </c>
      <c r="Q1583" s="9">
        <v>1</v>
      </c>
      <c r="R1583" s="9">
        <v>0</v>
      </c>
      <c r="S1583" s="8">
        <v>2271</v>
      </c>
      <c r="T1583" s="9">
        <v>25</v>
      </c>
      <c r="U1583" s="9">
        <f t="shared" si="274"/>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27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14</v>
      </c>
      <c r="CZ1583" s="33" t="s">
        <v>85</v>
      </c>
    </row>
    <row r="1584" spans="1:104" x14ac:dyDescent="0.25">
      <c r="A1584">
        <v>1583</v>
      </c>
      <c r="B1584">
        <v>101</v>
      </c>
      <c r="C1584" s="24" t="s">
        <v>4258</v>
      </c>
      <c r="D1584" s="12">
        <v>8.9142560524957624</v>
      </c>
      <c r="E1584" s="13">
        <v>0.94044602107920017</v>
      </c>
      <c r="F1584" s="7">
        <v>9.4787535410764878</v>
      </c>
      <c r="G1584" s="7">
        <f t="shared" si="271"/>
        <v>7.9738100314165621</v>
      </c>
      <c r="H1584" s="15">
        <f t="shared" si="272"/>
        <v>9.8547020735749626</v>
      </c>
      <c r="I1584" s="11">
        <f>IFERROR(F1584/SQRT(F1584^2+U1584), "X")</f>
        <v>0.1969257805395635</v>
      </c>
      <c r="J1584" s="32">
        <f>IFERROR(SQRT((1-I1584^2)/U1584), "X")</f>
        <v>2.0775493284658074E-2</v>
      </c>
      <c r="K1584" s="32">
        <f t="shared" si="273"/>
        <v>48.133634484552175</v>
      </c>
      <c r="L1584" s="8">
        <v>0</v>
      </c>
      <c r="M1584" s="9">
        <v>1</v>
      </c>
      <c r="N1584" s="8">
        <v>0</v>
      </c>
      <c r="O1584" s="9">
        <v>0</v>
      </c>
      <c r="P1584" s="9">
        <v>0</v>
      </c>
      <c r="Q1584" s="9">
        <v>1</v>
      </c>
      <c r="R1584" s="9">
        <v>0</v>
      </c>
      <c r="S1584" s="8">
        <v>2253</v>
      </c>
      <c r="T1584" s="9">
        <v>25</v>
      </c>
      <c r="U1584" s="9">
        <f t="shared" si="274"/>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27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14</v>
      </c>
      <c r="CZ1584" s="33" t="s">
        <v>85</v>
      </c>
    </row>
    <row r="1585" spans="1:104" x14ac:dyDescent="0.25">
      <c r="A1585">
        <v>1584</v>
      </c>
      <c r="B1585">
        <v>101</v>
      </c>
      <c r="C1585" s="24" t="s">
        <v>4258</v>
      </c>
      <c r="D1585" s="12">
        <v>5.8610647434669039</v>
      </c>
      <c r="E1585" s="13">
        <v>0.64883166404113246</v>
      </c>
      <c r="F1585" s="7">
        <v>9.0332594235033259</v>
      </c>
      <c r="G1585" s="7">
        <f t="shared" si="271"/>
        <v>5.2122330794257712</v>
      </c>
      <c r="H1585" s="15">
        <f t="shared" si="272"/>
        <v>6.5098964075080366</v>
      </c>
      <c r="I1585" s="11">
        <f>IFERROR(F1585/SQRT(F1585^2+U1585), "X")</f>
        <v>0.1817369703865129</v>
      </c>
      <c r="J1585" s="32">
        <f>IFERROR(SQRT((1-I1585^2)/U1585), "X")</f>
        <v>2.0118648415394531E-2</v>
      </c>
      <c r="K1585" s="32">
        <f t="shared" si="273"/>
        <v>49.70512826472045</v>
      </c>
      <c r="L1585" s="8">
        <v>0</v>
      </c>
      <c r="M1585" s="9">
        <v>1</v>
      </c>
      <c r="N1585" s="8">
        <v>0</v>
      </c>
      <c r="O1585" s="9">
        <v>0</v>
      </c>
      <c r="P1585" s="9">
        <v>0</v>
      </c>
      <c r="Q1585" s="9">
        <v>1</v>
      </c>
      <c r="R1585" s="9">
        <v>0</v>
      </c>
      <c r="S1585" s="8">
        <v>2414</v>
      </c>
      <c r="T1585" s="9">
        <v>24</v>
      </c>
      <c r="U1585" s="9">
        <f t="shared" si="274"/>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27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14</v>
      </c>
      <c r="CZ1585" s="33" t="s">
        <v>85</v>
      </c>
    </row>
    <row r="1586" spans="1:104" x14ac:dyDescent="0.25">
      <c r="A1586">
        <v>1585</v>
      </c>
      <c r="B1586">
        <v>101</v>
      </c>
      <c r="C1586" s="24" t="s">
        <v>4258</v>
      </c>
      <c r="D1586" s="12">
        <v>5.9760853102581279</v>
      </c>
      <c r="E1586" s="13">
        <v>0.93959094532382947</v>
      </c>
      <c r="F1586" s="7">
        <v>6.3603053435114507</v>
      </c>
      <c r="G1586" s="7">
        <f t="shared" si="271"/>
        <v>5.0364943649342981</v>
      </c>
      <c r="H1586" s="15">
        <f t="shared" si="272"/>
        <v>6.9156762555819578</v>
      </c>
      <c r="I1586" s="11">
        <f>IFERROR(F1586/SQRT(F1586^2+U1586), "X")</f>
        <v>0.13580437187758046</v>
      </c>
      <c r="J1586" s="32">
        <f>IFERROR(SQRT((1-I1586^2)/U1586), "X")</f>
        <v>2.1351863557324824E-2</v>
      </c>
      <c r="K1586" s="32">
        <f t="shared" si="273"/>
        <v>46.834319511045528</v>
      </c>
      <c r="L1586" s="8">
        <v>0</v>
      </c>
      <c r="M1586" s="9">
        <v>1</v>
      </c>
      <c r="N1586" s="8">
        <v>0</v>
      </c>
      <c r="O1586" s="9">
        <v>0</v>
      </c>
      <c r="P1586" s="9">
        <v>0</v>
      </c>
      <c r="Q1586" s="9">
        <v>1</v>
      </c>
      <c r="R1586" s="9">
        <v>0</v>
      </c>
      <c r="S1586" s="8">
        <v>2178</v>
      </c>
      <c r="T1586" s="9">
        <v>24</v>
      </c>
      <c r="U1586" s="9">
        <f t="shared" si="274"/>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27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14</v>
      </c>
      <c r="CZ1586" s="33" t="s">
        <v>85</v>
      </c>
    </row>
    <row r="1587" spans="1:104" x14ac:dyDescent="0.25">
      <c r="A1587">
        <v>1586</v>
      </c>
      <c r="B1587">
        <v>101</v>
      </c>
      <c r="C1587" s="24" t="s">
        <v>4258</v>
      </c>
      <c r="D1587" s="12">
        <v>6.0991641807428554</v>
      </c>
      <c r="E1587" s="13">
        <v>0.79796802177128101</v>
      </c>
      <c r="F1587" s="7">
        <v>7.6433691756272397</v>
      </c>
      <c r="G1587" s="7">
        <f t="shared" si="271"/>
        <v>5.3011961589715746</v>
      </c>
      <c r="H1587" s="15">
        <f t="shared" si="272"/>
        <v>6.8971322025141362</v>
      </c>
      <c r="I1587" s="11">
        <f>IFERROR(F1587/SQRT(F1587^2+U1587), "X")</f>
        <v>0.15904985319095355</v>
      </c>
      <c r="J1587" s="32">
        <f>IFERROR(SQRT((1-I1587^2)/U1587), "X")</f>
        <v>2.0808867076331086E-2</v>
      </c>
      <c r="K1587" s="32">
        <f t="shared" si="273"/>
        <v>48.056436534089052</v>
      </c>
      <c r="L1587" s="8">
        <v>0</v>
      </c>
      <c r="M1587" s="9">
        <v>1</v>
      </c>
      <c r="N1587" s="8">
        <v>0</v>
      </c>
      <c r="O1587" s="9">
        <v>0</v>
      </c>
      <c r="P1587" s="9">
        <v>0</v>
      </c>
      <c r="Q1587" s="9">
        <v>1</v>
      </c>
      <c r="R1587" s="9">
        <v>0</v>
      </c>
      <c r="S1587" s="8">
        <v>2277</v>
      </c>
      <c r="T1587" s="9">
        <v>25</v>
      </c>
      <c r="U1587" s="9">
        <f t="shared" si="274"/>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27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14</v>
      </c>
      <c r="CZ1587" s="33" t="s">
        <v>85</v>
      </c>
    </row>
    <row r="1588" spans="1:104" x14ac:dyDescent="0.25">
      <c r="A1588">
        <v>1587</v>
      </c>
      <c r="B1588">
        <v>101</v>
      </c>
      <c r="C1588" s="24" t="s">
        <v>4258</v>
      </c>
      <c r="D1588" s="12">
        <v>7.8386182272375926</v>
      </c>
      <c r="E1588" s="13">
        <v>1.1127635094716539</v>
      </c>
      <c r="F1588" s="7">
        <v>7.0442804428044283</v>
      </c>
      <c r="G1588" s="7">
        <f t="shared" si="271"/>
        <v>6.7258547177659391</v>
      </c>
      <c r="H1588" s="15">
        <f t="shared" si="272"/>
        <v>8.9513817367092461</v>
      </c>
      <c r="I1588" s="11">
        <f>IFERROR(F1588/SQRT(F1588^2+U1588), "X")</f>
        <v>0.1521822038292166</v>
      </c>
      <c r="J1588" s="32">
        <f>IFERROR(SQRT((1-I1588^2)/U1588), "X")</f>
        <v>2.1603654917610113E-2</v>
      </c>
      <c r="K1588" s="32">
        <f t="shared" si="273"/>
        <v>46.288463864734986</v>
      </c>
      <c r="L1588" s="8">
        <v>0</v>
      </c>
      <c r="M1588" s="9">
        <v>1</v>
      </c>
      <c r="N1588" s="8">
        <v>0</v>
      </c>
      <c r="O1588" s="9">
        <v>0</v>
      </c>
      <c r="P1588" s="9">
        <v>0</v>
      </c>
      <c r="Q1588" s="9">
        <v>1</v>
      </c>
      <c r="R1588" s="9">
        <v>0</v>
      </c>
      <c r="S1588" s="8">
        <v>2119</v>
      </c>
      <c r="T1588" s="9">
        <v>25</v>
      </c>
      <c r="U1588" s="9">
        <f t="shared" si="274"/>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27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14</v>
      </c>
      <c r="CZ1588" s="33" t="s">
        <v>85</v>
      </c>
    </row>
    <row r="1589" spans="1:104" x14ac:dyDescent="0.25">
      <c r="A1589">
        <v>1588</v>
      </c>
      <c r="B1589">
        <v>101</v>
      </c>
      <c r="C1589" s="24" t="s">
        <v>4258</v>
      </c>
      <c r="D1589" s="12">
        <v>3.0776406404415151</v>
      </c>
      <c r="E1589" s="13">
        <v>2.5704454628967528</v>
      </c>
      <c r="F1589" s="7">
        <v>1.1973180076628349</v>
      </c>
      <c r="G1589" s="7">
        <f t="shared" si="271"/>
        <v>0.50719517754476229</v>
      </c>
      <c r="H1589" s="15">
        <f t="shared" si="272"/>
        <v>5.6480861033382679</v>
      </c>
      <c r="I1589" s="11">
        <f>IFERROR(F1589/SQRT(F1589^2+U1589), "X")</f>
        <v>2.5250471023098169E-2</v>
      </c>
      <c r="J1589" s="32">
        <f>IFERROR(SQRT((1-I1589^2)/U1589), "X")</f>
        <v>2.1089193398491596E-2</v>
      </c>
      <c r="K1589" s="32">
        <f t="shared" si="273"/>
        <v>47.417650410068546</v>
      </c>
      <c r="L1589" s="8">
        <v>0</v>
      </c>
      <c r="M1589" s="9">
        <v>1</v>
      </c>
      <c r="N1589" s="8">
        <v>0</v>
      </c>
      <c r="O1589" s="9">
        <v>0</v>
      </c>
      <c r="P1589" s="9">
        <v>0</v>
      </c>
      <c r="Q1589" s="9">
        <v>1</v>
      </c>
      <c r="R1589" s="9">
        <v>0</v>
      </c>
      <c r="S1589" s="8">
        <v>2272</v>
      </c>
      <c r="T1589" s="9">
        <v>24</v>
      </c>
      <c r="U1589" s="9">
        <f t="shared" si="274"/>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27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14</v>
      </c>
      <c r="CZ1589" s="33" t="s">
        <v>85</v>
      </c>
    </row>
    <row r="1590" spans="1:104" x14ac:dyDescent="0.25">
      <c r="A1590">
        <v>1589</v>
      </c>
      <c r="B1590">
        <v>101</v>
      </c>
      <c r="C1590" s="24" t="s">
        <v>4258</v>
      </c>
      <c r="D1590" s="12">
        <v>4.6613586764475254</v>
      </c>
      <c r="E1590" s="13">
        <v>2.7459995557269479</v>
      </c>
      <c r="F1590" s="7">
        <v>1.697508896797153</v>
      </c>
      <c r="G1590" s="7">
        <f t="shared" si="271"/>
        <v>1.9153591207205776</v>
      </c>
      <c r="H1590" s="15">
        <f t="shared" si="272"/>
        <v>7.4073582321744738</v>
      </c>
      <c r="I1590" s="11">
        <f>IFERROR(F1590/SQRT(F1590^2+U1590), "X")</f>
        <v>3.4253768013719786E-2</v>
      </c>
      <c r="J1590" s="32">
        <f>IFERROR(SQRT((1-I1590^2)/U1590), "X")</f>
        <v>2.017884446929824E-2</v>
      </c>
      <c r="K1590" s="32">
        <f t="shared" si="273"/>
        <v>49.556851559140689</v>
      </c>
      <c r="L1590" s="8">
        <v>0</v>
      </c>
      <c r="M1590" s="9">
        <v>1</v>
      </c>
      <c r="N1590" s="8">
        <v>0</v>
      </c>
      <c r="O1590" s="9">
        <v>0</v>
      </c>
      <c r="P1590" s="9">
        <v>0</v>
      </c>
      <c r="Q1590" s="9">
        <v>1</v>
      </c>
      <c r="R1590" s="9">
        <v>0</v>
      </c>
      <c r="S1590" s="8">
        <v>2478</v>
      </c>
      <c r="T1590" s="9">
        <v>24</v>
      </c>
      <c r="U1590" s="9">
        <f t="shared" si="274"/>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27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14</v>
      </c>
      <c r="CZ1590" s="33" t="s">
        <v>85</v>
      </c>
    </row>
    <row r="1591" spans="1:104" x14ac:dyDescent="0.25">
      <c r="A1591">
        <v>1590</v>
      </c>
      <c r="B1591">
        <v>101</v>
      </c>
      <c r="C1591" s="24" t="s">
        <v>4258</v>
      </c>
      <c r="D1591" s="12">
        <v>9.8544491588756777</v>
      </c>
      <c r="E1591" s="13">
        <v>1.8870221793591719</v>
      </c>
      <c r="F1591" s="7">
        <v>5.2222222222222223</v>
      </c>
      <c r="G1591" s="7">
        <f t="shared" si="271"/>
        <v>7.9674269795165058</v>
      </c>
      <c r="H1591" s="15">
        <f t="shared" si="272"/>
        <v>11.741471338234849</v>
      </c>
      <c r="I1591" s="11">
        <f>IFERROR(F1591/SQRT(F1591^2+U1591), "X")</f>
        <v>0.10955324040030176</v>
      </c>
      <c r="J1591" s="32">
        <f>IFERROR(SQRT((1-I1591^2)/U1591), "X")</f>
        <v>2.0978280076653529E-2</v>
      </c>
      <c r="K1591" s="32">
        <f t="shared" si="273"/>
        <v>47.668350138622074</v>
      </c>
      <c r="L1591" s="8">
        <v>0</v>
      </c>
      <c r="M1591" s="9">
        <v>1</v>
      </c>
      <c r="N1591" s="8">
        <v>0</v>
      </c>
      <c r="O1591" s="9">
        <v>0</v>
      </c>
      <c r="P1591" s="9">
        <v>0</v>
      </c>
      <c r="Q1591" s="9">
        <v>1</v>
      </c>
      <c r="R1591" s="9">
        <v>0</v>
      </c>
      <c r="S1591" s="8">
        <v>2271</v>
      </c>
      <c r="T1591" s="9">
        <v>25</v>
      </c>
      <c r="U1591" s="9">
        <f t="shared" si="274"/>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27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14</v>
      </c>
      <c r="CZ1591" s="33" t="s">
        <v>85</v>
      </c>
    </row>
    <row r="1592" spans="1:104" x14ac:dyDescent="0.25">
      <c r="A1592">
        <v>1591</v>
      </c>
      <c r="B1592">
        <v>101</v>
      </c>
      <c r="C1592" s="24" t="s">
        <v>4258</v>
      </c>
      <c r="D1592" s="12">
        <v>11.162043881893441</v>
      </c>
      <c r="E1592" s="13">
        <v>2.5430706680427551</v>
      </c>
      <c r="F1592" s="7">
        <v>4.389199255121043</v>
      </c>
      <c r="G1592" s="7">
        <f t="shared" si="271"/>
        <v>8.6189732138506852</v>
      </c>
      <c r="H1592" s="15">
        <f t="shared" si="272"/>
        <v>13.705114549936196</v>
      </c>
      <c r="I1592" s="11">
        <f>IFERROR(F1592/SQRT(F1592^2+U1592), "X")</f>
        <v>9.2609341238462109E-2</v>
      </c>
      <c r="J1592" s="32">
        <f>IFERROR(SQRT((1-I1592^2)/U1592), "X")</f>
        <v>2.1099370490052675E-2</v>
      </c>
      <c r="K1592" s="32">
        <f t="shared" si="273"/>
        <v>47.394778932928418</v>
      </c>
      <c r="L1592" s="8">
        <v>0</v>
      </c>
      <c r="M1592" s="9">
        <v>1</v>
      </c>
      <c r="N1592" s="8">
        <v>0</v>
      </c>
      <c r="O1592" s="9">
        <v>0</v>
      </c>
      <c r="P1592" s="9">
        <v>0</v>
      </c>
      <c r="Q1592" s="9">
        <v>1</v>
      </c>
      <c r="R1592" s="9">
        <v>0</v>
      </c>
      <c r="S1592" s="8">
        <v>2253</v>
      </c>
      <c r="T1592" s="9">
        <v>25</v>
      </c>
      <c r="U1592" s="9">
        <f t="shared" si="274"/>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27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14</v>
      </c>
      <c r="CZ1592" s="33" t="s">
        <v>85</v>
      </c>
    </row>
    <row r="1593" spans="1:104" x14ac:dyDescent="0.25">
      <c r="A1593">
        <v>1592</v>
      </c>
      <c r="B1593">
        <v>101</v>
      </c>
      <c r="C1593" s="24" t="s">
        <v>4258</v>
      </c>
      <c r="D1593" s="12">
        <v>13.820033386043249</v>
      </c>
      <c r="E1593" s="13">
        <v>2.0250674978533771</v>
      </c>
      <c r="F1593" s="7">
        <v>6.8244803695150118</v>
      </c>
      <c r="G1593" s="7">
        <f t="shared" si="271"/>
        <v>11.794965888189871</v>
      </c>
      <c r="H1593" s="15">
        <f t="shared" si="272"/>
        <v>15.845100883896627</v>
      </c>
      <c r="I1593" s="11">
        <f>IFERROR(F1593/SQRT(F1593^2+U1593), "X")</f>
        <v>0.13828305511366784</v>
      </c>
      <c r="J1593" s="32">
        <f>IFERROR(SQRT((1-I1593^2)/U1593), "X")</f>
        <v>2.0262796231545914E-2</v>
      </c>
      <c r="K1593" s="32">
        <f t="shared" si="273"/>
        <v>49.351530192222974</v>
      </c>
      <c r="L1593" s="8">
        <v>0</v>
      </c>
      <c r="M1593" s="9">
        <v>1</v>
      </c>
      <c r="N1593" s="8">
        <v>0</v>
      </c>
      <c r="O1593" s="9">
        <v>0</v>
      </c>
      <c r="P1593" s="9">
        <v>0</v>
      </c>
      <c r="Q1593" s="9">
        <v>1</v>
      </c>
      <c r="R1593" s="9">
        <v>0</v>
      </c>
      <c r="S1593" s="8">
        <v>2414</v>
      </c>
      <c r="T1593" s="9">
        <v>24</v>
      </c>
      <c r="U1593" s="9">
        <f t="shared" si="274"/>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27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14</v>
      </c>
      <c r="CZ1593" s="33" t="s">
        <v>85</v>
      </c>
    </row>
    <row r="1594" spans="1:104" x14ac:dyDescent="0.25">
      <c r="A1594">
        <v>1593</v>
      </c>
      <c r="B1594">
        <v>101</v>
      </c>
      <c r="C1594" s="24" t="s">
        <v>4258</v>
      </c>
      <c r="D1594" s="12">
        <v>13.37989239719712</v>
      </c>
      <c r="E1594" s="13">
        <v>2.9618535884513428</v>
      </c>
      <c r="F1594" s="7">
        <v>4.5174050632911387</v>
      </c>
      <c r="G1594" s="7">
        <f t="shared" si="271"/>
        <v>10.418038808745777</v>
      </c>
      <c r="H1594" s="15">
        <f t="shared" si="272"/>
        <v>16.341745985648462</v>
      </c>
      <c r="I1594" s="11">
        <f>IFERROR(F1594/SQRT(F1594^2+U1594), "X")</f>
        <v>9.6898824530986666E-2</v>
      </c>
      <c r="J1594" s="32">
        <f>IFERROR(SQRT((1-I1594^2)/U1594), "X")</f>
        <v>2.1450107566929447E-2</v>
      </c>
      <c r="K1594" s="32">
        <f t="shared" si="273"/>
        <v>46.619812832162339</v>
      </c>
      <c r="L1594" s="8">
        <v>0</v>
      </c>
      <c r="M1594" s="9">
        <v>1</v>
      </c>
      <c r="N1594" s="8">
        <v>0</v>
      </c>
      <c r="O1594" s="9">
        <v>0</v>
      </c>
      <c r="P1594" s="9">
        <v>0</v>
      </c>
      <c r="Q1594" s="9">
        <v>1</v>
      </c>
      <c r="R1594" s="9">
        <v>0</v>
      </c>
      <c r="S1594" s="8">
        <v>2178</v>
      </c>
      <c r="T1594" s="9">
        <v>24</v>
      </c>
      <c r="U1594" s="9">
        <f t="shared" si="274"/>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27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14</v>
      </c>
      <c r="CZ1594" s="33" t="s">
        <v>85</v>
      </c>
    </row>
    <row r="1595" spans="1:104" x14ac:dyDescent="0.25">
      <c r="A1595">
        <v>1594</v>
      </c>
      <c r="B1595">
        <v>101</v>
      </c>
      <c r="C1595" s="24" t="s">
        <v>4258</v>
      </c>
      <c r="D1595" s="12">
        <v>8.9816498315198103</v>
      </c>
      <c r="E1595" s="13">
        <v>1.7274243948740819</v>
      </c>
      <c r="F1595" s="7">
        <v>5.1994459833795013</v>
      </c>
      <c r="G1595" s="7">
        <f t="shared" si="271"/>
        <v>7.2542254366457284</v>
      </c>
      <c r="H1595" s="15">
        <f t="shared" si="272"/>
        <v>10.709074226393891</v>
      </c>
      <c r="I1595" s="11">
        <f>IFERROR(F1595/SQRT(F1595^2+U1595), "X")</f>
        <v>0.10893738528515134</v>
      </c>
      <c r="J1595" s="32">
        <f>IFERROR(SQRT((1-I1595^2)/U1595), "X")</f>
        <v>2.0951729402205455E-2</v>
      </c>
      <c r="K1595" s="32">
        <f t="shared" si="273"/>
        <v>47.728756934725226</v>
      </c>
      <c r="L1595" s="8">
        <v>0</v>
      </c>
      <c r="M1595" s="9">
        <v>1</v>
      </c>
      <c r="N1595" s="8">
        <v>0</v>
      </c>
      <c r="O1595" s="9">
        <v>0</v>
      </c>
      <c r="P1595" s="9">
        <v>0</v>
      </c>
      <c r="Q1595" s="9">
        <v>1</v>
      </c>
      <c r="R1595" s="9">
        <v>0</v>
      </c>
      <c r="S1595" s="8">
        <v>2277</v>
      </c>
      <c r="T1595" s="9">
        <v>25</v>
      </c>
      <c r="U1595" s="9">
        <f t="shared" si="274"/>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27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14</v>
      </c>
      <c r="CZ1595" s="33" t="s">
        <v>85</v>
      </c>
    </row>
    <row r="1596" spans="1:104" x14ac:dyDescent="0.25">
      <c r="A1596">
        <v>1595</v>
      </c>
      <c r="B1596">
        <v>101</v>
      </c>
      <c r="C1596" s="24" t="s">
        <v>4258</v>
      </c>
      <c r="D1596" s="12">
        <v>14.389684849640179</v>
      </c>
      <c r="E1596" s="13">
        <v>2.5281067061604472</v>
      </c>
      <c r="F1596" s="7">
        <v>5.6918819188191883</v>
      </c>
      <c r="G1596" s="7">
        <f t="shared" si="271"/>
        <v>11.861578143479733</v>
      </c>
      <c r="H1596" s="15">
        <f t="shared" si="272"/>
        <v>16.917791555800626</v>
      </c>
      <c r="I1596" s="11">
        <f>IFERROR(F1596/SQRT(F1596^2+U1596), "X")</f>
        <v>0.12346270762096734</v>
      </c>
      <c r="J1596" s="32">
        <f>IFERROR(SQRT((1-I1596^2)/U1596), "X")</f>
        <v>2.1691017027735588E-2</v>
      </c>
      <c r="K1596" s="32">
        <f t="shared" si="273"/>
        <v>46.102033792206839</v>
      </c>
      <c r="L1596" s="8">
        <v>0</v>
      </c>
      <c r="M1596" s="9">
        <v>1</v>
      </c>
      <c r="N1596" s="8">
        <v>0</v>
      </c>
      <c r="O1596" s="9">
        <v>0</v>
      </c>
      <c r="P1596" s="9">
        <v>0</v>
      </c>
      <c r="Q1596" s="9">
        <v>1</v>
      </c>
      <c r="R1596" s="9">
        <v>0</v>
      </c>
      <c r="S1596" s="8">
        <v>2119</v>
      </c>
      <c r="T1596" s="9">
        <v>25</v>
      </c>
      <c r="U1596" s="9">
        <f t="shared" si="274"/>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27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14</v>
      </c>
      <c r="CZ1596" s="33" t="s">
        <v>85</v>
      </c>
    </row>
    <row r="1597" spans="1:104" x14ac:dyDescent="0.25">
      <c r="A1597">
        <v>1596</v>
      </c>
      <c r="B1597">
        <v>102</v>
      </c>
      <c r="C1597" s="24" t="s">
        <v>4271</v>
      </c>
      <c r="D1597" s="12">
        <v>3.0306510047632962</v>
      </c>
      <c r="E1597" s="13">
        <v>0.88875396034114251</v>
      </c>
      <c r="F1597" s="7">
        <v>3.41</v>
      </c>
      <c r="G1597" s="7">
        <f t="shared" si="271"/>
        <v>2.1418970444221537</v>
      </c>
      <c r="H1597" s="15">
        <f t="shared" si="272"/>
        <v>3.9194049651044387</v>
      </c>
      <c r="I1597" s="11">
        <f>IFERROR(F1597/SQRT(F1597^2+U1597), "X")</f>
        <v>1.7495318693575106E-2</v>
      </c>
      <c r="J1597" s="32">
        <f>IFERROR(SQRT((1-I1597^2)/U1597), "X")</f>
        <v>5.1305919922507636E-3</v>
      </c>
      <c r="K1597" s="32">
        <f t="shared" si="273"/>
        <v>194.90928171844459</v>
      </c>
      <c r="L1597" s="8">
        <v>0</v>
      </c>
      <c r="M1597" s="9">
        <v>1</v>
      </c>
      <c r="N1597" s="8">
        <v>0</v>
      </c>
      <c r="O1597" s="9">
        <v>0</v>
      </c>
      <c r="P1597" s="9">
        <v>1</v>
      </c>
      <c r="Q1597" s="9">
        <v>0</v>
      </c>
      <c r="R1597" s="9">
        <v>0</v>
      </c>
      <c r="S1597" s="8">
        <v>38009</v>
      </c>
      <c r="T1597" s="9">
        <v>30</v>
      </c>
      <c r="U1597" s="9">
        <f t="shared" si="274"/>
        <v>37978</v>
      </c>
      <c r="V1597" s="9">
        <f>COUNTIF(B:B,B1597)</f>
        <v>24</v>
      </c>
      <c r="W1597" s="7">
        <f t="shared" ref="W1597:W1620" si="27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27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0.29799999999999999</v>
      </c>
      <c r="CQ1597">
        <v>254</v>
      </c>
      <c r="CR1597">
        <v>1</v>
      </c>
      <c r="CS1597">
        <v>0</v>
      </c>
      <c r="CT1597">
        <v>27</v>
      </c>
      <c r="CZ1597" s="33" t="s">
        <v>85</v>
      </c>
    </row>
    <row r="1598" spans="1:104" x14ac:dyDescent="0.25">
      <c r="A1598">
        <v>1597</v>
      </c>
      <c r="B1598">
        <v>102</v>
      </c>
      <c r="C1598" s="24" t="s">
        <v>4271</v>
      </c>
      <c r="D1598" s="12">
        <v>3.2976709945694349</v>
      </c>
      <c r="E1598" s="13">
        <v>0.33787612649276999</v>
      </c>
      <c r="F1598" s="7">
        <v>9.76</v>
      </c>
      <c r="G1598" s="7">
        <f t="shared" si="271"/>
        <v>2.9597948680766648</v>
      </c>
      <c r="H1598" s="15">
        <f t="shared" si="272"/>
        <v>3.635547121062205</v>
      </c>
      <c r="I1598" s="11">
        <f>IFERROR(F1598/SQRT(F1598^2+U1598), "X")</f>
        <v>5.0019552160697971E-2</v>
      </c>
      <c r="J1598" s="32">
        <f>IFERROR(SQRT((1-I1598^2)/U1598), "X")</f>
        <v>5.124954114825611E-3</v>
      </c>
      <c r="K1598" s="32">
        <f t="shared" si="273"/>
        <v>195.1236982019355</v>
      </c>
      <c r="L1598" s="8">
        <v>0</v>
      </c>
      <c r="M1598" s="9">
        <v>1</v>
      </c>
      <c r="N1598" s="8">
        <v>0</v>
      </c>
      <c r="O1598" s="9">
        <v>0</v>
      </c>
      <c r="P1598" s="9">
        <v>1</v>
      </c>
      <c r="Q1598" s="9">
        <v>0</v>
      </c>
      <c r="R1598" s="9">
        <v>0</v>
      </c>
      <c r="S1598" s="8">
        <v>38009</v>
      </c>
      <c r="T1598" s="9">
        <v>30</v>
      </c>
      <c r="U1598" s="9">
        <f t="shared" si="274"/>
        <v>37978</v>
      </c>
      <c r="V1598" s="9">
        <f>COUNTIF(B:B,B1598)</f>
        <v>24</v>
      </c>
      <c r="W1598" s="7">
        <f t="shared" si="27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27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0.29799999999999999</v>
      </c>
      <c r="CQ1598">
        <v>254</v>
      </c>
      <c r="CR1598">
        <v>1</v>
      </c>
      <c r="CS1598">
        <v>0</v>
      </c>
      <c r="CT1598">
        <v>27</v>
      </c>
      <c r="CZ1598" s="33" t="s">
        <v>85</v>
      </c>
    </row>
    <row r="1599" spans="1:104" x14ac:dyDescent="0.25">
      <c r="A1599">
        <v>1598</v>
      </c>
      <c r="B1599">
        <v>102</v>
      </c>
      <c r="C1599" s="24" t="s">
        <v>4271</v>
      </c>
      <c r="D1599" s="12">
        <v>4.0277726167322836</v>
      </c>
      <c r="E1599" s="13">
        <v>0.25835616528109578</v>
      </c>
      <c r="F1599" s="7">
        <v>15.59</v>
      </c>
      <c r="G1599" s="7">
        <f t="shared" si="271"/>
        <v>3.7694164514511876</v>
      </c>
      <c r="H1599" s="15">
        <f t="shared" si="272"/>
        <v>4.2861287820133791</v>
      </c>
      <c r="I1599" s="11">
        <f>IFERROR(F1599/SQRT(F1599^2+U1599), "X")</f>
        <v>7.9743412943588401E-2</v>
      </c>
      <c r="J1599" s="32">
        <f>IFERROR(SQRT((1-I1599^2)/U1599), "X")</f>
        <v>5.1150361092744323E-3</v>
      </c>
      <c r="K1599" s="32">
        <f t="shared" si="273"/>
        <v>195.50204116581494</v>
      </c>
      <c r="L1599" s="8">
        <v>0</v>
      </c>
      <c r="M1599" s="9">
        <v>1</v>
      </c>
      <c r="N1599" s="8">
        <v>0</v>
      </c>
      <c r="O1599" s="9">
        <v>0</v>
      </c>
      <c r="P1599" s="9">
        <v>1</v>
      </c>
      <c r="Q1599" s="9">
        <v>0</v>
      </c>
      <c r="R1599" s="9">
        <v>0</v>
      </c>
      <c r="S1599" s="8">
        <v>38009</v>
      </c>
      <c r="T1599" s="9">
        <v>30</v>
      </c>
      <c r="U1599" s="9">
        <f t="shared" si="274"/>
        <v>37978</v>
      </c>
      <c r="V1599" s="9">
        <f>COUNTIF(B:B,B1599)</f>
        <v>24</v>
      </c>
      <c r="W1599" s="7">
        <f t="shared" si="27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27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0.29799999999999999</v>
      </c>
      <c r="CQ1599">
        <v>254</v>
      </c>
      <c r="CR1599">
        <v>1</v>
      </c>
      <c r="CS1599">
        <v>0</v>
      </c>
      <c r="CT1599">
        <v>27</v>
      </c>
      <c r="CZ1599" s="33" t="s">
        <v>85</v>
      </c>
    </row>
    <row r="1600" spans="1:104" x14ac:dyDescent="0.25">
      <c r="A1600">
        <v>1599</v>
      </c>
      <c r="B1600">
        <v>102</v>
      </c>
      <c r="C1600" s="24" t="s">
        <v>4271</v>
      </c>
      <c r="D1600" s="12">
        <v>2.546917652858971</v>
      </c>
      <c r="E1600" s="13">
        <v>1.126954713654412</v>
      </c>
      <c r="F1600" s="7">
        <v>2.2599999999999998</v>
      </c>
      <c r="G1600" s="7">
        <f t="shared" si="271"/>
        <v>1.419962939204559</v>
      </c>
      <c r="H1600" s="15">
        <f t="shared" si="272"/>
        <v>3.673872366513383</v>
      </c>
      <c r="I1600" s="11">
        <f>IFERROR(F1600/SQRT(F1600^2+U1600), "X")</f>
        <v>1.0937917452725612E-2</v>
      </c>
      <c r="J1600" s="32">
        <f>IFERROR(SQRT((1-I1600^2)/U1600), "X")</f>
        <v>4.8397864835069094E-3</v>
      </c>
      <c r="K1600" s="32">
        <f t="shared" si="273"/>
        <v>206.62068531490257</v>
      </c>
      <c r="L1600" s="8">
        <v>0</v>
      </c>
      <c r="M1600" s="9">
        <v>1</v>
      </c>
      <c r="N1600" s="8">
        <v>0</v>
      </c>
      <c r="O1600" s="9">
        <v>0</v>
      </c>
      <c r="P1600" s="9">
        <v>1</v>
      </c>
      <c r="Q1600" s="9">
        <v>0</v>
      </c>
      <c r="R1600" s="9">
        <v>0</v>
      </c>
      <c r="S1600" s="8">
        <v>42718</v>
      </c>
      <c r="T1600" s="9">
        <v>30</v>
      </c>
      <c r="U1600" s="9">
        <f t="shared" si="274"/>
        <v>42687</v>
      </c>
      <c r="V1600" s="9">
        <f>COUNTIF(B:B,B1600)</f>
        <v>24</v>
      </c>
      <c r="W1600" s="7">
        <f t="shared" si="27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27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0.29799999999999999</v>
      </c>
      <c r="CQ1600">
        <v>254</v>
      </c>
      <c r="CR1600">
        <v>1</v>
      </c>
      <c r="CS1600">
        <v>0</v>
      </c>
      <c r="CT1600">
        <v>27</v>
      </c>
      <c r="CZ1600" s="33" t="s">
        <v>85</v>
      </c>
    </row>
    <row r="1601" spans="1:104" x14ac:dyDescent="0.25">
      <c r="A1601">
        <v>1600</v>
      </c>
      <c r="B1601">
        <v>102</v>
      </c>
      <c r="C1601" s="24" t="s">
        <v>4271</v>
      </c>
      <c r="D1601" s="12">
        <v>3.1091641075411851</v>
      </c>
      <c r="E1601" s="13">
        <v>0.38384742068409688</v>
      </c>
      <c r="F1601" s="7">
        <v>8.1</v>
      </c>
      <c r="G1601" s="7">
        <f t="shared" si="271"/>
        <v>2.7253166868570884</v>
      </c>
      <c r="H1601" s="15">
        <f t="shared" si="272"/>
        <v>3.4930115282252818</v>
      </c>
      <c r="I1601" s="11">
        <f>IFERROR(F1601/SQRT(F1601^2+U1601), "X")</f>
        <v>3.9174521670373164E-2</v>
      </c>
      <c r="J1601" s="32">
        <f>IFERROR(SQRT((1-I1601^2)/U1601), "X")</f>
        <v>4.8363607000460702E-3</v>
      </c>
      <c r="K1601" s="32">
        <f t="shared" si="273"/>
        <v>206.7670428283966</v>
      </c>
      <c r="L1601" s="8">
        <v>0</v>
      </c>
      <c r="M1601" s="9">
        <v>1</v>
      </c>
      <c r="N1601" s="8">
        <v>0</v>
      </c>
      <c r="O1601" s="9">
        <v>0</v>
      </c>
      <c r="P1601" s="9">
        <v>1</v>
      </c>
      <c r="Q1601" s="9">
        <v>0</v>
      </c>
      <c r="R1601" s="9">
        <v>0</v>
      </c>
      <c r="S1601" s="8">
        <v>42718</v>
      </c>
      <c r="T1601" s="9">
        <v>30</v>
      </c>
      <c r="U1601" s="9">
        <f t="shared" si="274"/>
        <v>42687</v>
      </c>
      <c r="V1601" s="9">
        <f>COUNTIF(B:B,B1601)</f>
        <v>24</v>
      </c>
      <c r="W1601" s="7">
        <f t="shared" si="27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27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0.29799999999999999</v>
      </c>
      <c r="CQ1601">
        <v>254</v>
      </c>
      <c r="CR1601">
        <v>1</v>
      </c>
      <c r="CS1601">
        <v>0</v>
      </c>
      <c r="CT1601">
        <v>27</v>
      </c>
      <c r="CZ1601" s="33" t="s">
        <v>85</v>
      </c>
    </row>
    <row r="1602" spans="1:104" x14ac:dyDescent="0.25">
      <c r="A1602">
        <v>1601</v>
      </c>
      <c r="B1602">
        <v>102</v>
      </c>
      <c r="C1602" s="24" t="s">
        <v>4271</v>
      </c>
      <c r="D1602" s="12">
        <v>4.4696731457214867</v>
      </c>
      <c r="E1602" s="13">
        <v>0.25836260957927659</v>
      </c>
      <c r="F1602" s="7">
        <v>17.3</v>
      </c>
      <c r="G1602" s="7">
        <f t="shared" ref="G1602:G1665" si="279">D1602-E1602</f>
        <v>4.2113105361422098</v>
      </c>
      <c r="H1602" s="15">
        <f t="shared" ref="H1602:H1665" si="280">D1602+E1602</f>
        <v>4.7280357553007635</v>
      </c>
      <c r="I1602" s="11">
        <f>IFERROR(F1602/SQRT(F1602^2+U1602), "X")</f>
        <v>8.3441311393383871E-2</v>
      </c>
      <c r="J1602" s="32">
        <f>IFERROR(SQRT((1-I1602^2)/U1602), "X")</f>
        <v>4.8231971903690092E-3</v>
      </c>
      <c r="K1602" s="32">
        <f t="shared" ref="K1602:K1665" si="281">IFERROR(1/J1602, "X")</f>
        <v>207.33135315238746</v>
      </c>
      <c r="L1602" s="8">
        <v>0</v>
      </c>
      <c r="M1602" s="9">
        <v>1</v>
      </c>
      <c r="N1602" s="8">
        <v>0</v>
      </c>
      <c r="O1602" s="9">
        <v>0</v>
      </c>
      <c r="P1602" s="9">
        <v>1</v>
      </c>
      <c r="Q1602" s="9">
        <v>0</v>
      </c>
      <c r="R1602" s="9">
        <v>0</v>
      </c>
      <c r="S1602" s="8">
        <v>42718</v>
      </c>
      <c r="T1602" s="9">
        <v>30</v>
      </c>
      <c r="U1602" s="9">
        <f t="shared" ref="U1602:U1665" si="282">S1602-T1602-1</f>
        <v>42687</v>
      </c>
      <c r="V1602" s="9">
        <f>COUNTIF(B:B,B1602)</f>
        <v>24</v>
      </c>
      <c r="W1602" s="7">
        <f t="shared" si="27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27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0.29799999999999999</v>
      </c>
      <c r="CQ1602">
        <v>254</v>
      </c>
      <c r="CR1602">
        <v>1</v>
      </c>
      <c r="CS1602">
        <v>0</v>
      </c>
      <c r="CT1602">
        <v>27</v>
      </c>
      <c r="CZ1602" s="33" t="s">
        <v>85</v>
      </c>
    </row>
    <row r="1603" spans="1:104" x14ac:dyDescent="0.25">
      <c r="A1603">
        <v>1602</v>
      </c>
      <c r="B1603">
        <v>102</v>
      </c>
      <c r="C1603" s="24" t="s">
        <v>4271</v>
      </c>
      <c r="D1603" s="12">
        <v>2.8704159351008229</v>
      </c>
      <c r="E1603" s="13">
        <v>0.82959998124301237</v>
      </c>
      <c r="F1603" s="7">
        <v>3.46</v>
      </c>
      <c r="G1603" s="7">
        <f t="shared" si="279"/>
        <v>2.0408159538578108</v>
      </c>
      <c r="H1603" s="15">
        <f t="shared" si="280"/>
        <v>3.7000159163438351</v>
      </c>
      <c r="I1603" s="11">
        <f>IFERROR(F1603/SQRT(F1603^2+U1603), "X")</f>
        <v>1.7751768038143802E-2</v>
      </c>
      <c r="J1603" s="32">
        <f>IFERROR(SQRT((1-I1603^2)/U1603), "X")</f>
        <v>5.1305687971513877E-3</v>
      </c>
      <c r="K1603" s="32">
        <f t="shared" si="281"/>
        <v>194.91016289562737</v>
      </c>
      <c r="L1603" s="8">
        <v>0</v>
      </c>
      <c r="M1603" s="9">
        <v>1</v>
      </c>
      <c r="N1603" s="8">
        <v>0</v>
      </c>
      <c r="O1603" s="9">
        <v>0</v>
      </c>
      <c r="P1603" s="9">
        <v>1</v>
      </c>
      <c r="Q1603" s="9">
        <v>0</v>
      </c>
      <c r="R1603" s="9">
        <v>0</v>
      </c>
      <c r="S1603" s="8">
        <v>38009</v>
      </c>
      <c r="T1603" s="9">
        <v>30</v>
      </c>
      <c r="U1603" s="9">
        <f t="shared" si="282"/>
        <v>37978</v>
      </c>
      <c r="V1603" s="9">
        <f>COUNTIF(B:B,B1603)</f>
        <v>24</v>
      </c>
      <c r="W1603" s="7">
        <f t="shared" si="27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27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0.29799999999999999</v>
      </c>
      <c r="CQ1603">
        <v>254</v>
      </c>
      <c r="CR1603">
        <v>1</v>
      </c>
      <c r="CS1603">
        <v>0</v>
      </c>
      <c r="CT1603">
        <v>27</v>
      </c>
      <c r="CZ1603" s="33" t="s">
        <v>85</v>
      </c>
    </row>
    <row r="1604" spans="1:104" x14ac:dyDescent="0.25">
      <c r="A1604">
        <v>1603</v>
      </c>
      <c r="B1604">
        <v>102</v>
      </c>
      <c r="C1604" s="24" t="s">
        <v>4271</v>
      </c>
      <c r="D1604" s="12">
        <v>3.0733933141275038</v>
      </c>
      <c r="E1604" s="13">
        <v>0.3315418893341428</v>
      </c>
      <c r="F1604" s="7">
        <v>9.27</v>
      </c>
      <c r="G1604" s="7">
        <f t="shared" si="279"/>
        <v>2.741851424793361</v>
      </c>
      <c r="H1604" s="15">
        <f t="shared" si="280"/>
        <v>3.4049352034616467</v>
      </c>
      <c r="I1604" s="11">
        <f>IFERROR(F1604/SQRT(F1604^2+U1604), "X")</f>
        <v>4.7514143456539593E-2</v>
      </c>
      <c r="J1604" s="32">
        <f>IFERROR(SQRT((1-I1604^2)/U1604), "X")</f>
        <v>5.1255818183969359E-3</v>
      </c>
      <c r="K1604" s="32">
        <f t="shared" si="281"/>
        <v>195.09980240892097</v>
      </c>
      <c r="L1604" s="8">
        <v>0</v>
      </c>
      <c r="M1604" s="9">
        <v>1</v>
      </c>
      <c r="N1604" s="8">
        <v>0</v>
      </c>
      <c r="O1604" s="9">
        <v>0</v>
      </c>
      <c r="P1604" s="9">
        <v>1</v>
      </c>
      <c r="Q1604" s="9">
        <v>0</v>
      </c>
      <c r="R1604" s="9">
        <v>0</v>
      </c>
      <c r="S1604" s="8">
        <v>38009</v>
      </c>
      <c r="T1604" s="9">
        <v>30</v>
      </c>
      <c r="U1604" s="9">
        <f t="shared" si="282"/>
        <v>37978</v>
      </c>
      <c r="V1604" s="9">
        <f>COUNTIF(B:B,B1604)</f>
        <v>24</v>
      </c>
      <c r="W1604" s="7">
        <f t="shared" si="27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27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0.29799999999999999</v>
      </c>
      <c r="CQ1604">
        <v>254</v>
      </c>
      <c r="CR1604">
        <v>1</v>
      </c>
      <c r="CS1604">
        <v>0</v>
      </c>
      <c r="CT1604">
        <v>27</v>
      </c>
      <c r="CZ1604" s="33" t="s">
        <v>85</v>
      </c>
    </row>
    <row r="1605" spans="1:104" x14ac:dyDescent="0.25">
      <c r="A1605">
        <v>1604</v>
      </c>
      <c r="B1605">
        <v>102</v>
      </c>
      <c r="C1605" s="24" t="s">
        <v>4271</v>
      </c>
      <c r="D1605" s="12">
        <v>3.8845861352062361</v>
      </c>
      <c r="E1605" s="13">
        <v>0.2365765003170667</v>
      </c>
      <c r="F1605" s="7">
        <v>16.420000000000002</v>
      </c>
      <c r="G1605" s="7">
        <f t="shared" si="279"/>
        <v>3.6480096348891693</v>
      </c>
      <c r="H1605" s="15">
        <f t="shared" si="280"/>
        <v>4.1211626355233024</v>
      </c>
      <c r="I1605" s="11">
        <f>IFERROR(F1605/SQRT(F1605^2+U1605), "X")</f>
        <v>8.3959716851040769E-2</v>
      </c>
      <c r="J1605" s="32">
        <f>IFERROR(SQRT((1-I1605^2)/U1605), "X")</f>
        <v>5.1132592479318376E-3</v>
      </c>
      <c r="K1605" s="32">
        <f t="shared" si="281"/>
        <v>195.56997826864938</v>
      </c>
      <c r="L1605" s="8">
        <v>0</v>
      </c>
      <c r="M1605" s="9">
        <v>1</v>
      </c>
      <c r="N1605" s="8">
        <v>0</v>
      </c>
      <c r="O1605" s="9">
        <v>0</v>
      </c>
      <c r="P1605" s="9">
        <v>1</v>
      </c>
      <c r="Q1605" s="9">
        <v>0</v>
      </c>
      <c r="R1605" s="9">
        <v>0</v>
      </c>
      <c r="S1605" s="8">
        <v>38009</v>
      </c>
      <c r="T1605" s="9">
        <v>30</v>
      </c>
      <c r="U1605" s="9">
        <f t="shared" si="282"/>
        <v>37978</v>
      </c>
      <c r="V1605" s="9">
        <f>COUNTIF(B:B,B1605)</f>
        <v>24</v>
      </c>
      <c r="W1605" s="7">
        <f t="shared" si="27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27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0.29799999999999999</v>
      </c>
      <c r="CQ1605">
        <v>254</v>
      </c>
      <c r="CR1605">
        <v>1</v>
      </c>
      <c r="CS1605">
        <v>0</v>
      </c>
      <c r="CT1605">
        <v>27</v>
      </c>
      <c r="CZ1605" s="33" t="s">
        <v>85</v>
      </c>
    </row>
    <row r="1606" spans="1:104" x14ac:dyDescent="0.25">
      <c r="A1606">
        <v>1605</v>
      </c>
      <c r="B1606">
        <v>102</v>
      </c>
      <c r="C1606" s="24" t="s">
        <v>4271</v>
      </c>
      <c r="D1606" s="12">
        <v>3.3306254385131679</v>
      </c>
      <c r="E1606" s="13">
        <v>1.034355726246325</v>
      </c>
      <c r="F1606" s="7">
        <v>3.22</v>
      </c>
      <c r="G1606" s="7">
        <f t="shared" si="279"/>
        <v>2.296269712266843</v>
      </c>
      <c r="H1606" s="15">
        <f t="shared" si="280"/>
        <v>4.3649811647594934</v>
      </c>
      <c r="I1606" s="11">
        <f>IFERROR(F1606/SQRT(F1606^2+U1606), "X")</f>
        <v>1.5583152377622507E-2</v>
      </c>
      <c r="J1606" s="32">
        <f>IFERROR(SQRT((1-I1606^2)/U1606), "X")</f>
        <v>4.8394883160318347E-3</v>
      </c>
      <c r="K1606" s="32">
        <f t="shared" si="281"/>
        <v>206.63341549710685</v>
      </c>
      <c r="L1606" s="8">
        <v>0</v>
      </c>
      <c r="M1606" s="9">
        <v>1</v>
      </c>
      <c r="N1606" s="8">
        <v>0</v>
      </c>
      <c r="O1606" s="9">
        <v>0</v>
      </c>
      <c r="P1606" s="9">
        <v>1</v>
      </c>
      <c r="Q1606" s="9">
        <v>0</v>
      </c>
      <c r="R1606" s="9">
        <v>0</v>
      </c>
      <c r="S1606" s="8">
        <v>42718</v>
      </c>
      <c r="T1606" s="9">
        <v>30</v>
      </c>
      <c r="U1606" s="9">
        <f t="shared" si="282"/>
        <v>42687</v>
      </c>
      <c r="V1606" s="9">
        <f>COUNTIF(B:B,B1606)</f>
        <v>24</v>
      </c>
      <c r="W1606" s="7">
        <f t="shared" si="27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27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0.29799999999999999</v>
      </c>
      <c r="CQ1606">
        <v>254</v>
      </c>
      <c r="CR1606">
        <v>1</v>
      </c>
      <c r="CS1606">
        <v>0</v>
      </c>
      <c r="CT1606">
        <v>27</v>
      </c>
      <c r="CZ1606" s="33" t="s">
        <v>85</v>
      </c>
    </row>
    <row r="1607" spans="1:104" x14ac:dyDescent="0.25">
      <c r="A1607">
        <v>1606</v>
      </c>
      <c r="B1607">
        <v>102</v>
      </c>
      <c r="C1607" s="24" t="s">
        <v>4271</v>
      </c>
      <c r="D1607" s="12">
        <v>3.1802988082814339</v>
      </c>
      <c r="E1607" s="13">
        <v>0.35613648468997028</v>
      </c>
      <c r="F1607" s="7">
        <v>8.93</v>
      </c>
      <c r="G1607" s="7">
        <f t="shared" si="279"/>
        <v>2.8241623235914637</v>
      </c>
      <c r="H1607" s="15">
        <f t="shared" si="280"/>
        <v>3.536435292971404</v>
      </c>
      <c r="I1607" s="11">
        <f>IFERROR(F1607/SQRT(F1607^2+U1607), "X")</f>
        <v>4.3181563280908594E-2</v>
      </c>
      <c r="J1607" s="32">
        <f>IFERROR(SQRT((1-I1607^2)/U1607), "X")</f>
        <v>4.8355613976381407E-3</v>
      </c>
      <c r="K1607" s="32">
        <f t="shared" si="281"/>
        <v>206.80122074107783</v>
      </c>
      <c r="L1607" s="8">
        <v>0</v>
      </c>
      <c r="M1607" s="9">
        <v>1</v>
      </c>
      <c r="N1607" s="8">
        <v>0</v>
      </c>
      <c r="O1607" s="9">
        <v>0</v>
      </c>
      <c r="P1607" s="9">
        <v>1</v>
      </c>
      <c r="Q1607" s="9">
        <v>0</v>
      </c>
      <c r="R1607" s="9">
        <v>0</v>
      </c>
      <c r="S1607" s="8">
        <v>42718</v>
      </c>
      <c r="T1607" s="9">
        <v>30</v>
      </c>
      <c r="U1607" s="9">
        <f t="shared" si="282"/>
        <v>42687</v>
      </c>
      <c r="V1607" s="9">
        <f>COUNTIF(B:B,B1607)</f>
        <v>24</v>
      </c>
      <c r="W1607" s="7">
        <f t="shared" si="27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27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0.29799999999999999</v>
      </c>
      <c r="CQ1607">
        <v>254</v>
      </c>
      <c r="CR1607">
        <v>1</v>
      </c>
      <c r="CS1607">
        <v>0</v>
      </c>
      <c r="CT1607">
        <v>27</v>
      </c>
      <c r="CZ1607" s="33" t="s">
        <v>85</v>
      </c>
    </row>
    <row r="1608" spans="1:104" x14ac:dyDescent="0.25">
      <c r="A1608">
        <v>1607</v>
      </c>
      <c r="B1608">
        <v>102</v>
      </c>
      <c r="C1608" s="24" t="s">
        <v>4271</v>
      </c>
      <c r="D1608" s="12">
        <v>4.0794277721678318</v>
      </c>
      <c r="E1608" s="13">
        <v>0.24501067700707699</v>
      </c>
      <c r="F1608" s="7">
        <v>16.649999999999999</v>
      </c>
      <c r="G1608" s="7">
        <f t="shared" si="279"/>
        <v>3.834417095160755</v>
      </c>
      <c r="H1608" s="15">
        <f t="shared" si="280"/>
        <v>4.3244384491749086</v>
      </c>
      <c r="I1608" s="11">
        <f>IFERROR(F1608/SQRT(F1608^2+U1608), "X")</f>
        <v>8.0326854217776161E-2</v>
      </c>
      <c r="J1608" s="32">
        <f>IFERROR(SQRT((1-I1608^2)/U1608), "X")</f>
        <v>4.8244356887553255E-3</v>
      </c>
      <c r="K1608" s="32">
        <f t="shared" si="281"/>
        <v>207.27812836862455</v>
      </c>
      <c r="L1608" s="8">
        <v>0</v>
      </c>
      <c r="M1608" s="9">
        <v>1</v>
      </c>
      <c r="N1608" s="8">
        <v>0</v>
      </c>
      <c r="O1608" s="9">
        <v>0</v>
      </c>
      <c r="P1608" s="9">
        <v>1</v>
      </c>
      <c r="Q1608" s="9">
        <v>0</v>
      </c>
      <c r="R1608" s="9">
        <v>0</v>
      </c>
      <c r="S1608" s="8">
        <v>42718</v>
      </c>
      <c r="T1608" s="9">
        <v>30</v>
      </c>
      <c r="U1608" s="9">
        <f t="shared" si="282"/>
        <v>42687</v>
      </c>
      <c r="V1608" s="9">
        <f>COUNTIF(B:B,B1608)</f>
        <v>24</v>
      </c>
      <c r="W1608" s="7">
        <f t="shared" si="27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27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0.29799999999999999</v>
      </c>
      <c r="CQ1608">
        <v>254</v>
      </c>
      <c r="CR1608">
        <v>1</v>
      </c>
      <c r="CS1608">
        <v>0</v>
      </c>
      <c r="CT1608">
        <v>27</v>
      </c>
      <c r="CZ1608" s="33" t="s">
        <v>85</v>
      </c>
    </row>
    <row r="1609" spans="1:104" x14ac:dyDescent="0.25">
      <c r="A1609">
        <v>1608</v>
      </c>
      <c r="B1609">
        <v>102</v>
      </c>
      <c r="C1609" s="24" t="s">
        <v>4271</v>
      </c>
      <c r="D1609" s="12">
        <v>3.3306254385131679</v>
      </c>
      <c r="E1609" s="13">
        <v>0.93034230126066153</v>
      </c>
      <c r="F1609" s="7">
        <v>3.58</v>
      </c>
      <c r="G1609" s="7">
        <f t="shared" si="279"/>
        <v>2.4002831372525062</v>
      </c>
      <c r="H1609" s="15">
        <f t="shared" si="280"/>
        <v>4.2609677397738297</v>
      </c>
      <c r="I1609" s="11">
        <f>IFERROR(F1609/SQRT(F1609^2+U1609), "X")</f>
        <v>1.8367232074757552E-2</v>
      </c>
      <c r="J1609" s="32">
        <f>IFERROR(SQRT((1-I1609^2)/U1609), "X")</f>
        <v>5.1305117527255728E-3</v>
      </c>
      <c r="K1609" s="32">
        <f t="shared" si="281"/>
        <v>194.91233003583946</v>
      </c>
      <c r="L1609" s="8">
        <v>0</v>
      </c>
      <c r="M1609" s="9">
        <v>1</v>
      </c>
      <c r="N1609" s="8">
        <v>0</v>
      </c>
      <c r="O1609" s="9">
        <v>0</v>
      </c>
      <c r="P1609" s="9">
        <v>1</v>
      </c>
      <c r="Q1609" s="9">
        <v>0</v>
      </c>
      <c r="R1609" s="9">
        <v>0</v>
      </c>
      <c r="S1609" s="8">
        <v>38009</v>
      </c>
      <c r="T1609" s="9">
        <v>30</v>
      </c>
      <c r="U1609" s="9">
        <f t="shared" si="282"/>
        <v>37978</v>
      </c>
      <c r="V1609" s="9">
        <f>COUNTIF(B:B,B1609)</f>
        <v>24</v>
      </c>
      <c r="W1609" s="7">
        <f t="shared" si="27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27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0.29799999999999999</v>
      </c>
      <c r="CQ1609">
        <v>254</v>
      </c>
      <c r="CR1609">
        <v>1</v>
      </c>
      <c r="CS1609">
        <v>0</v>
      </c>
      <c r="CT1609">
        <v>27</v>
      </c>
      <c r="CZ1609" s="33" t="s">
        <v>85</v>
      </c>
    </row>
    <row r="1610" spans="1:104" x14ac:dyDescent="0.25">
      <c r="A1610">
        <v>1609</v>
      </c>
      <c r="B1610">
        <v>102</v>
      </c>
      <c r="C1610" s="24" t="s">
        <v>4271</v>
      </c>
      <c r="D1610" s="12">
        <v>3.0793646026850752</v>
      </c>
      <c r="E1610" s="13">
        <v>0.48878803217223421</v>
      </c>
      <c r="F1610" s="7">
        <v>6.3</v>
      </c>
      <c r="G1610" s="7">
        <f t="shared" si="279"/>
        <v>2.590576570512841</v>
      </c>
      <c r="H1610" s="15">
        <f t="shared" si="280"/>
        <v>3.5681526348573094</v>
      </c>
      <c r="I1610" s="11">
        <f>IFERROR(F1610/SQRT(F1610^2+U1610), "X")</f>
        <v>3.2310798202333325E-2</v>
      </c>
      <c r="J1610" s="32">
        <f>IFERROR(SQRT((1-I1610^2)/U1610), "X")</f>
        <v>5.1286981273544969E-3</v>
      </c>
      <c r="K1610" s="32">
        <f t="shared" si="281"/>
        <v>194.98125550934375</v>
      </c>
      <c r="L1610" s="8">
        <v>0</v>
      </c>
      <c r="M1610" s="9">
        <v>1</v>
      </c>
      <c r="N1610" s="8">
        <v>0</v>
      </c>
      <c r="O1610" s="9">
        <v>0</v>
      </c>
      <c r="P1610" s="9">
        <v>1</v>
      </c>
      <c r="Q1610" s="9">
        <v>0</v>
      </c>
      <c r="R1610" s="9">
        <v>0</v>
      </c>
      <c r="S1610" s="8">
        <v>38009</v>
      </c>
      <c r="T1610" s="9">
        <v>30</v>
      </c>
      <c r="U1610" s="9">
        <f t="shared" si="282"/>
        <v>37978</v>
      </c>
      <c r="V1610" s="9">
        <f>COUNTIF(B:B,B1610)</f>
        <v>24</v>
      </c>
      <c r="W1610" s="7">
        <f t="shared" si="27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27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0.29799999999999999</v>
      </c>
      <c r="CQ1610">
        <v>254</v>
      </c>
      <c r="CR1610">
        <v>1</v>
      </c>
      <c r="CS1610">
        <v>0</v>
      </c>
      <c r="CT1610">
        <v>27</v>
      </c>
      <c r="CZ1610" s="33" t="s">
        <v>85</v>
      </c>
    </row>
    <row r="1611" spans="1:104" x14ac:dyDescent="0.25">
      <c r="A1611">
        <v>1610</v>
      </c>
      <c r="B1611">
        <v>102</v>
      </c>
      <c r="C1611" s="24" t="s">
        <v>4271</v>
      </c>
      <c r="D1611" s="12">
        <v>3.8029468817579959</v>
      </c>
      <c r="E1611" s="13">
        <v>0.31638493192662198</v>
      </c>
      <c r="F1611" s="7">
        <v>12.02</v>
      </c>
      <c r="G1611" s="7">
        <f t="shared" si="279"/>
        <v>3.486561949831374</v>
      </c>
      <c r="H1611" s="15">
        <f t="shared" si="280"/>
        <v>4.1193318136846182</v>
      </c>
      <c r="I1611" s="11">
        <f>IFERROR(F1611/SQRT(F1611^2+U1611), "X")</f>
        <v>6.1562166161529187E-2</v>
      </c>
      <c r="J1611" s="32">
        <f>IFERROR(SQRT((1-I1611^2)/U1611), "X")</f>
        <v>5.121644439395107E-3</v>
      </c>
      <c r="K1611" s="32">
        <f t="shared" si="281"/>
        <v>195.24978975660895</v>
      </c>
      <c r="L1611" s="8">
        <v>0</v>
      </c>
      <c r="M1611" s="9">
        <v>1</v>
      </c>
      <c r="N1611" s="8">
        <v>0</v>
      </c>
      <c r="O1611" s="9">
        <v>0</v>
      </c>
      <c r="P1611" s="9">
        <v>1</v>
      </c>
      <c r="Q1611" s="9">
        <v>0</v>
      </c>
      <c r="R1611" s="9">
        <v>0</v>
      </c>
      <c r="S1611" s="8">
        <v>38009</v>
      </c>
      <c r="T1611" s="9">
        <v>30</v>
      </c>
      <c r="U1611" s="9">
        <f t="shared" si="282"/>
        <v>37978</v>
      </c>
      <c r="V1611" s="9">
        <f>COUNTIF(B:B,B1611)</f>
        <v>24</v>
      </c>
      <c r="W1611" s="7">
        <f t="shared" si="27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27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0.29799999999999999</v>
      </c>
      <c r="CQ1611">
        <v>254</v>
      </c>
      <c r="CR1611">
        <v>1</v>
      </c>
      <c r="CS1611">
        <v>0</v>
      </c>
      <c r="CT1611">
        <v>27</v>
      </c>
      <c r="CZ1611" s="33" t="s">
        <v>85</v>
      </c>
    </row>
    <row r="1612" spans="1:104" x14ac:dyDescent="0.25">
      <c r="A1612">
        <v>1611</v>
      </c>
      <c r="B1612">
        <v>102</v>
      </c>
      <c r="C1612" s="24" t="s">
        <v>4271</v>
      </c>
      <c r="D1612" s="12">
        <v>3.7137289336648172</v>
      </c>
      <c r="E1612" s="13">
        <v>1.101996716221014</v>
      </c>
      <c r="F1612" s="7">
        <v>3.37</v>
      </c>
      <c r="G1612" s="7">
        <f t="shared" si="279"/>
        <v>2.6117322174438033</v>
      </c>
      <c r="H1612" s="15">
        <f t="shared" si="280"/>
        <v>4.815725649885831</v>
      </c>
      <c r="I1612" s="11">
        <f>IFERROR(F1612/SQRT(F1612^2+U1612), "X")</f>
        <v>1.630888684007473E-2</v>
      </c>
      <c r="J1612" s="32">
        <f>IFERROR(SQRT((1-I1612^2)/U1612), "X")</f>
        <v>4.8394322967580802E-3</v>
      </c>
      <c r="K1612" s="32">
        <f t="shared" si="281"/>
        <v>206.63580740036321</v>
      </c>
      <c r="L1612" s="8">
        <v>0</v>
      </c>
      <c r="M1612" s="9">
        <v>1</v>
      </c>
      <c r="N1612" s="8">
        <v>0</v>
      </c>
      <c r="O1612" s="9">
        <v>0</v>
      </c>
      <c r="P1612" s="9">
        <v>1</v>
      </c>
      <c r="Q1612" s="9">
        <v>0</v>
      </c>
      <c r="R1612" s="9">
        <v>0</v>
      </c>
      <c r="S1612" s="8">
        <v>42718</v>
      </c>
      <c r="T1612" s="9">
        <v>30</v>
      </c>
      <c r="U1612" s="9">
        <f t="shared" si="282"/>
        <v>42687</v>
      </c>
      <c r="V1612" s="9">
        <f>COUNTIF(B:B,B1612)</f>
        <v>24</v>
      </c>
      <c r="W1612" s="7">
        <f t="shared" si="27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27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0.29799999999999999</v>
      </c>
      <c r="CQ1612">
        <v>254</v>
      </c>
      <c r="CR1612">
        <v>1</v>
      </c>
      <c r="CS1612">
        <v>0</v>
      </c>
      <c r="CT1612">
        <v>27</v>
      </c>
      <c r="CZ1612" s="33" t="s">
        <v>85</v>
      </c>
    </row>
    <row r="1613" spans="1:104" x14ac:dyDescent="0.25">
      <c r="A1613">
        <v>1612</v>
      </c>
      <c r="B1613">
        <v>102</v>
      </c>
      <c r="C1613" s="24" t="s">
        <v>4271</v>
      </c>
      <c r="D1613" s="12">
        <v>3.624356406823281</v>
      </c>
      <c r="E1613" s="13">
        <v>0.40953179738116169</v>
      </c>
      <c r="F1613" s="7">
        <v>8.85</v>
      </c>
      <c r="G1613" s="7">
        <f t="shared" si="279"/>
        <v>3.2148246094421191</v>
      </c>
      <c r="H1613" s="15">
        <f t="shared" si="280"/>
        <v>4.0338882042044428</v>
      </c>
      <c r="I1613" s="11">
        <f>IFERROR(F1613/SQRT(F1613^2+U1613), "X")</f>
        <v>4.2795430052041873E-2</v>
      </c>
      <c r="J1613" s="32">
        <f>IFERROR(SQRT((1-I1613^2)/U1613), "X")</f>
        <v>4.8356418137900413E-3</v>
      </c>
      <c r="K1613" s="32">
        <f t="shared" si="281"/>
        <v>206.79778166121611</v>
      </c>
      <c r="L1613" s="8">
        <v>0</v>
      </c>
      <c r="M1613" s="9">
        <v>1</v>
      </c>
      <c r="N1613" s="8">
        <v>0</v>
      </c>
      <c r="O1613" s="9">
        <v>0</v>
      </c>
      <c r="P1613" s="9">
        <v>1</v>
      </c>
      <c r="Q1613" s="9">
        <v>0</v>
      </c>
      <c r="R1613" s="9">
        <v>0</v>
      </c>
      <c r="S1613" s="8">
        <v>42718</v>
      </c>
      <c r="T1613" s="9">
        <v>30</v>
      </c>
      <c r="U1613" s="9">
        <f t="shared" si="282"/>
        <v>42687</v>
      </c>
      <c r="V1613" s="9">
        <f>COUNTIF(B:B,B1613)</f>
        <v>24</v>
      </c>
      <c r="W1613" s="7">
        <f t="shared" si="27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27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0.29799999999999999</v>
      </c>
      <c r="CQ1613">
        <v>254</v>
      </c>
      <c r="CR1613">
        <v>1</v>
      </c>
      <c r="CS1613">
        <v>0</v>
      </c>
      <c r="CT1613">
        <v>27</v>
      </c>
      <c r="CZ1613" s="33" t="s">
        <v>85</v>
      </c>
    </row>
    <row r="1614" spans="1:104" x14ac:dyDescent="0.25">
      <c r="A1614">
        <v>1613</v>
      </c>
      <c r="B1614">
        <v>102</v>
      </c>
      <c r="C1614" s="24" t="s">
        <v>4271</v>
      </c>
      <c r="D1614" s="12">
        <v>4.2522344359378073</v>
      </c>
      <c r="E1614" s="13">
        <v>0.34571011674291108</v>
      </c>
      <c r="F1614" s="7">
        <v>12.3</v>
      </c>
      <c r="G1614" s="7">
        <f t="shared" si="279"/>
        <v>3.9065243191948964</v>
      </c>
      <c r="H1614" s="15">
        <f t="shared" si="280"/>
        <v>4.5979445526807181</v>
      </c>
      <c r="I1614" s="11">
        <f>IFERROR(F1614/SQRT(F1614^2+U1614), "X")</f>
        <v>5.942771722359342E-2</v>
      </c>
      <c r="J1614" s="32">
        <f>IFERROR(SQRT((1-I1614^2)/U1614), "X")</f>
        <v>4.8315217254953999E-3</v>
      </c>
      <c r="K1614" s="32">
        <f t="shared" si="281"/>
        <v>206.97412881807233</v>
      </c>
      <c r="L1614" s="8">
        <v>0</v>
      </c>
      <c r="M1614" s="9">
        <v>1</v>
      </c>
      <c r="N1614" s="8">
        <v>0</v>
      </c>
      <c r="O1614" s="9">
        <v>0</v>
      </c>
      <c r="P1614" s="9">
        <v>1</v>
      </c>
      <c r="Q1614" s="9">
        <v>0</v>
      </c>
      <c r="R1614" s="9">
        <v>0</v>
      </c>
      <c r="S1614" s="8">
        <v>42718</v>
      </c>
      <c r="T1614" s="9">
        <v>30</v>
      </c>
      <c r="U1614" s="9">
        <f t="shared" si="282"/>
        <v>42687</v>
      </c>
      <c r="V1614" s="9">
        <f>COUNTIF(B:B,B1614)</f>
        <v>24</v>
      </c>
      <c r="W1614" s="7">
        <f t="shared" si="27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27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0.29799999999999999</v>
      </c>
      <c r="CQ1614">
        <v>254</v>
      </c>
      <c r="CR1614">
        <v>1</v>
      </c>
      <c r="CS1614">
        <v>0</v>
      </c>
      <c r="CT1614">
        <v>27</v>
      </c>
      <c r="CZ1614" s="33" t="s">
        <v>85</v>
      </c>
    </row>
    <row r="1615" spans="1:104" x14ac:dyDescent="0.25">
      <c r="A1615">
        <v>1614</v>
      </c>
      <c r="B1615">
        <v>102</v>
      </c>
      <c r="C1615" s="24" t="s">
        <v>4271</v>
      </c>
      <c r="D1615" s="12">
        <v>4.1762961352167949</v>
      </c>
      <c r="E1615" s="13">
        <v>0.85579838836409738</v>
      </c>
      <c r="F1615" s="7">
        <v>4.88</v>
      </c>
      <c r="G1615" s="7">
        <f t="shared" si="279"/>
        <v>3.3204977468526975</v>
      </c>
      <c r="H1615" s="15">
        <f t="shared" si="280"/>
        <v>5.0320945235808923</v>
      </c>
      <c r="I1615" s="11">
        <f>IFERROR(F1615/SQRT(F1615^2+U1615), "X")</f>
        <v>2.5081169840192423E-2</v>
      </c>
      <c r="J1615" s="32">
        <f>IFERROR(SQRT((1-I1615^2)/U1615), "X")</f>
        <v>5.139583983645989E-3</v>
      </c>
      <c r="K1615" s="32">
        <f t="shared" si="281"/>
        <v>194.56827696209882</v>
      </c>
      <c r="L1615" s="8">
        <v>0</v>
      </c>
      <c r="M1615" s="9">
        <v>1</v>
      </c>
      <c r="N1615" s="8">
        <v>0</v>
      </c>
      <c r="O1615" s="9">
        <v>0</v>
      </c>
      <c r="P1615" s="9">
        <v>1</v>
      </c>
      <c r="Q1615" s="9">
        <v>0</v>
      </c>
      <c r="R1615" s="9">
        <v>0</v>
      </c>
      <c r="S1615" s="8">
        <v>37864</v>
      </c>
      <c r="T1615" s="9">
        <v>30</v>
      </c>
      <c r="U1615" s="9">
        <f t="shared" si="282"/>
        <v>37833</v>
      </c>
      <c r="V1615" s="9">
        <f>COUNTIF(B:B,B1615)</f>
        <v>24</v>
      </c>
      <c r="W1615" s="7">
        <f t="shared" si="27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27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0.29799999999999999</v>
      </c>
      <c r="CQ1615">
        <v>254</v>
      </c>
      <c r="CR1615">
        <v>1</v>
      </c>
      <c r="CS1615">
        <v>0</v>
      </c>
      <c r="CT1615">
        <v>27</v>
      </c>
      <c r="CZ1615" s="33" t="s">
        <v>85</v>
      </c>
    </row>
    <row r="1616" spans="1:104" x14ac:dyDescent="0.25">
      <c r="A1616">
        <v>1615</v>
      </c>
      <c r="B1616">
        <v>102</v>
      </c>
      <c r="C1616" s="24" t="s">
        <v>4271</v>
      </c>
      <c r="D1616" s="12">
        <v>3.813958115186789</v>
      </c>
      <c r="E1616" s="13">
        <v>0.31756520526118143</v>
      </c>
      <c r="F1616" s="7">
        <v>12.01</v>
      </c>
      <c r="G1616" s="7">
        <f t="shared" si="279"/>
        <v>3.4963929099256075</v>
      </c>
      <c r="H1616" s="15">
        <f t="shared" si="280"/>
        <v>4.13152332044797</v>
      </c>
      <c r="I1616" s="11">
        <f>IFERROR(F1616/SQRT(F1616^2+U1616), "X")</f>
        <v>6.162845882760274E-2</v>
      </c>
      <c r="J1616" s="32">
        <f>IFERROR(SQRT((1-I1616^2)/U1616), "X")</f>
        <v>5.1314287117071398E-3</v>
      </c>
      <c r="K1616" s="32">
        <f t="shared" si="281"/>
        <v>194.87750024053571</v>
      </c>
      <c r="L1616" s="8">
        <v>0</v>
      </c>
      <c r="M1616" s="9">
        <v>1</v>
      </c>
      <c r="N1616" s="8">
        <v>0</v>
      </c>
      <c r="O1616" s="9">
        <v>0</v>
      </c>
      <c r="P1616" s="9">
        <v>1</v>
      </c>
      <c r="Q1616" s="9">
        <v>0</v>
      </c>
      <c r="R1616" s="9">
        <v>0</v>
      </c>
      <c r="S1616" s="8">
        <v>37864</v>
      </c>
      <c r="T1616" s="9">
        <v>30</v>
      </c>
      <c r="U1616" s="9">
        <f t="shared" si="282"/>
        <v>37833</v>
      </c>
      <c r="V1616" s="9">
        <f>COUNTIF(B:B,B1616)</f>
        <v>24</v>
      </c>
      <c r="W1616" s="7">
        <f t="shared" si="27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27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0.29799999999999999</v>
      </c>
      <c r="CQ1616">
        <v>254</v>
      </c>
      <c r="CR1616">
        <v>1</v>
      </c>
      <c r="CS1616">
        <v>0</v>
      </c>
      <c r="CT1616">
        <v>27</v>
      </c>
      <c r="CZ1616" s="33" t="s">
        <v>85</v>
      </c>
    </row>
    <row r="1617" spans="1:104" x14ac:dyDescent="0.25">
      <c r="A1617">
        <v>1616</v>
      </c>
      <c r="B1617">
        <v>102</v>
      </c>
      <c r="C1617" s="24" t="s">
        <v>4271</v>
      </c>
      <c r="D1617" s="12">
        <v>3.731164845888824</v>
      </c>
      <c r="E1617" s="13">
        <v>0.3973551486569567</v>
      </c>
      <c r="F1617" s="7">
        <v>9.39</v>
      </c>
      <c r="G1617" s="7">
        <f t="shared" si="279"/>
        <v>3.3338096972318674</v>
      </c>
      <c r="H1617" s="15">
        <f t="shared" si="280"/>
        <v>4.1285199945457807</v>
      </c>
      <c r="I1617" s="11">
        <f>IFERROR(F1617/SQRT(F1617^2+U1617), "X")</f>
        <v>4.8219723536176574E-2</v>
      </c>
      <c r="J1617" s="32">
        <f>IFERROR(SQRT((1-I1617^2)/U1617), "X")</f>
        <v>5.1352208238739693E-3</v>
      </c>
      <c r="K1617" s="32">
        <f t="shared" si="281"/>
        <v>194.73359263362858</v>
      </c>
      <c r="L1617" s="8">
        <v>0</v>
      </c>
      <c r="M1617" s="9">
        <v>1</v>
      </c>
      <c r="N1617" s="8">
        <v>0</v>
      </c>
      <c r="O1617" s="9">
        <v>0</v>
      </c>
      <c r="P1617" s="9">
        <v>1</v>
      </c>
      <c r="Q1617" s="9">
        <v>0</v>
      </c>
      <c r="R1617" s="9">
        <v>0</v>
      </c>
      <c r="S1617" s="8">
        <v>37864</v>
      </c>
      <c r="T1617" s="9">
        <v>30</v>
      </c>
      <c r="U1617" s="9">
        <f t="shared" si="282"/>
        <v>37833</v>
      </c>
      <c r="V1617" s="9">
        <f>COUNTIF(B:B,B1617)</f>
        <v>24</v>
      </c>
      <c r="W1617" s="7">
        <f t="shared" si="27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27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0.29799999999999999</v>
      </c>
      <c r="CQ1617">
        <v>254</v>
      </c>
      <c r="CR1617">
        <v>1</v>
      </c>
      <c r="CS1617">
        <v>0</v>
      </c>
      <c r="CT1617">
        <v>27</v>
      </c>
      <c r="CZ1617" s="33" t="s">
        <v>85</v>
      </c>
    </row>
    <row r="1618" spans="1:104" x14ac:dyDescent="0.25">
      <c r="A1618">
        <v>1617</v>
      </c>
      <c r="B1618">
        <v>102</v>
      </c>
      <c r="C1618" s="24" t="s">
        <v>4271</v>
      </c>
      <c r="D1618" s="12">
        <v>4.0742123563830779</v>
      </c>
      <c r="E1618" s="13">
        <v>1.212563201304488</v>
      </c>
      <c r="F1618" s="7">
        <v>3.36</v>
      </c>
      <c r="G1618" s="7">
        <f t="shared" si="279"/>
        <v>2.8616491550785899</v>
      </c>
      <c r="H1618" s="15">
        <f t="shared" si="280"/>
        <v>5.2867755576875659</v>
      </c>
      <c r="I1618" s="11">
        <f>IFERROR(F1618/SQRT(F1618^2+U1618), "X")</f>
        <v>1.6287802785923764E-2</v>
      </c>
      <c r="J1618" s="32">
        <f>IFERROR(SQRT((1-I1618^2)/U1618), "X")</f>
        <v>4.8475603529535014E-3</v>
      </c>
      <c r="K1618" s="32">
        <f t="shared" si="281"/>
        <v>206.28933467341446</v>
      </c>
      <c r="L1618" s="8">
        <v>0</v>
      </c>
      <c r="M1618" s="9">
        <v>1</v>
      </c>
      <c r="N1618" s="8">
        <v>0</v>
      </c>
      <c r="O1618" s="9">
        <v>0</v>
      </c>
      <c r="P1618" s="9">
        <v>1</v>
      </c>
      <c r="Q1618" s="9">
        <v>0</v>
      </c>
      <c r="R1618" s="9">
        <v>0</v>
      </c>
      <c r="S1618" s="8">
        <v>42575</v>
      </c>
      <c r="T1618" s="9">
        <v>30</v>
      </c>
      <c r="U1618" s="9">
        <f t="shared" si="282"/>
        <v>42544</v>
      </c>
      <c r="V1618" s="9">
        <f>COUNTIF(B:B,B1618)</f>
        <v>24</v>
      </c>
      <c r="W1618" s="7">
        <f t="shared" si="27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27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0.29799999999999999</v>
      </c>
      <c r="CQ1618">
        <v>254</v>
      </c>
      <c r="CR1618">
        <v>1</v>
      </c>
      <c r="CS1618">
        <v>0</v>
      </c>
      <c r="CT1618">
        <v>27</v>
      </c>
      <c r="CZ1618" s="33" t="s">
        <v>85</v>
      </c>
    </row>
    <row r="1619" spans="1:104" x14ac:dyDescent="0.25">
      <c r="A1619">
        <v>1618</v>
      </c>
      <c r="B1619">
        <v>102</v>
      </c>
      <c r="C1619" s="24" t="s">
        <v>4271</v>
      </c>
      <c r="D1619" s="12">
        <v>3.8525251260267619</v>
      </c>
      <c r="E1619" s="13">
        <v>0.40088710988832083</v>
      </c>
      <c r="F1619" s="7">
        <v>9.61</v>
      </c>
      <c r="G1619" s="7">
        <f t="shared" si="279"/>
        <v>3.4516380161384412</v>
      </c>
      <c r="H1619" s="15">
        <f t="shared" si="280"/>
        <v>4.253412235915083</v>
      </c>
      <c r="I1619" s="11">
        <f>IFERROR(F1619/SQRT(F1619^2+U1619), "X")</f>
        <v>4.6540748930639524E-2</v>
      </c>
      <c r="J1619" s="32">
        <f>IFERROR(SQRT((1-I1619^2)/U1619), "X")</f>
        <v>4.842949940753332E-3</v>
      </c>
      <c r="K1619" s="32">
        <f t="shared" si="281"/>
        <v>206.4857188766332</v>
      </c>
      <c r="L1619" s="8">
        <v>0</v>
      </c>
      <c r="M1619" s="9">
        <v>1</v>
      </c>
      <c r="N1619" s="8">
        <v>0</v>
      </c>
      <c r="O1619" s="9">
        <v>0</v>
      </c>
      <c r="P1619" s="9">
        <v>1</v>
      </c>
      <c r="Q1619" s="9">
        <v>0</v>
      </c>
      <c r="R1619" s="9">
        <v>0</v>
      </c>
      <c r="S1619" s="8">
        <v>42575</v>
      </c>
      <c r="T1619" s="9">
        <v>30</v>
      </c>
      <c r="U1619" s="9">
        <f t="shared" si="282"/>
        <v>42544</v>
      </c>
      <c r="V1619" s="9">
        <f>COUNTIF(B:B,B1619)</f>
        <v>24</v>
      </c>
      <c r="W1619" s="7">
        <f t="shared" si="27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27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0.29799999999999999</v>
      </c>
      <c r="CQ1619">
        <v>254</v>
      </c>
      <c r="CR1619">
        <v>1</v>
      </c>
      <c r="CS1619">
        <v>0</v>
      </c>
      <c r="CT1619">
        <v>27</v>
      </c>
      <c r="CZ1619" s="33" t="s">
        <v>85</v>
      </c>
    </row>
    <row r="1620" spans="1:104" x14ac:dyDescent="0.25">
      <c r="A1620">
        <v>1619</v>
      </c>
      <c r="B1620">
        <v>102</v>
      </c>
      <c r="C1620" s="24" t="s">
        <v>4271</v>
      </c>
      <c r="D1620" s="12">
        <v>4.5470876634828628</v>
      </c>
      <c r="E1620" s="13">
        <v>0.28085779267960848</v>
      </c>
      <c r="F1620" s="7">
        <v>16.190000000000001</v>
      </c>
      <c r="G1620" s="7">
        <f t="shared" si="279"/>
        <v>4.2662298708032544</v>
      </c>
      <c r="H1620" s="15">
        <f t="shared" si="280"/>
        <v>4.8279454561624711</v>
      </c>
      <c r="I1620" s="11">
        <f>IFERROR(F1620/SQRT(F1620^2+U1620), "X")</f>
        <v>7.8251727920295652E-2</v>
      </c>
      <c r="J1620" s="32">
        <f>IFERROR(SQRT((1-I1620^2)/U1620), "X")</f>
        <v>4.8333371167569887E-3</v>
      </c>
      <c r="K1620" s="32">
        <f t="shared" si="281"/>
        <v>206.89638977033891</v>
      </c>
      <c r="L1620" s="8">
        <v>0</v>
      </c>
      <c r="M1620" s="9">
        <v>1</v>
      </c>
      <c r="N1620" s="8">
        <v>0</v>
      </c>
      <c r="O1620" s="9">
        <v>0</v>
      </c>
      <c r="P1620" s="9">
        <v>1</v>
      </c>
      <c r="Q1620" s="9">
        <v>0</v>
      </c>
      <c r="R1620" s="9">
        <v>0</v>
      </c>
      <c r="S1620" s="8">
        <v>42575</v>
      </c>
      <c r="T1620" s="9">
        <v>30</v>
      </c>
      <c r="U1620" s="9">
        <f t="shared" si="282"/>
        <v>42544</v>
      </c>
      <c r="V1620" s="9">
        <f>COUNTIF(B:B,B1620)</f>
        <v>24</v>
      </c>
      <c r="W1620" s="7">
        <f t="shared" si="27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27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0.29799999999999999</v>
      </c>
      <c r="CQ1620">
        <v>254</v>
      </c>
      <c r="CR1620">
        <v>1</v>
      </c>
      <c r="CS1620">
        <v>0</v>
      </c>
      <c r="CT1620">
        <v>27</v>
      </c>
      <c r="CZ1620" s="33" t="s">
        <v>85</v>
      </c>
    </row>
    <row r="1621" spans="1:104" x14ac:dyDescent="0.25">
      <c r="A1621">
        <v>1620</v>
      </c>
      <c r="B1621">
        <v>103</v>
      </c>
      <c r="C1621" s="24" t="s">
        <v>4290</v>
      </c>
      <c r="D1621" s="12">
        <v>9.77</v>
      </c>
      <c r="E1621" s="13">
        <f t="shared" ref="E1621:E1628" si="283">D1621/F1621</f>
        <v>0.41345746931866273</v>
      </c>
      <c r="F1621" s="7">
        <v>23.63</v>
      </c>
      <c r="G1621" s="7">
        <f t="shared" si="279"/>
        <v>9.3565425306813363</v>
      </c>
      <c r="H1621" s="15">
        <f t="shared" si="280"/>
        <v>10.183457469318663</v>
      </c>
      <c r="I1621" s="11">
        <f>IFERROR(F1621/SQRT(F1621^2+U1621), "X")</f>
        <v>0.59782051868794883</v>
      </c>
      <c r="J1621" s="32">
        <f>IFERROR(SQRT((1-I1621^2)/U1621), "X")</f>
        <v>2.5299217887767615E-2</v>
      </c>
      <c r="K1621" s="32">
        <f t="shared" si="281"/>
        <v>39.526913615914921</v>
      </c>
      <c r="L1621" s="8">
        <v>1</v>
      </c>
      <c r="M1621" s="9">
        <v>0</v>
      </c>
      <c r="N1621" s="8">
        <v>1</v>
      </c>
      <c r="O1621" s="9">
        <v>0</v>
      </c>
      <c r="P1621" s="9">
        <v>0</v>
      </c>
      <c r="Q1621" s="9">
        <v>0</v>
      </c>
      <c r="R1621" s="9">
        <v>0</v>
      </c>
      <c r="S1621" s="8">
        <v>1013</v>
      </c>
      <c r="T1621" s="9">
        <v>8</v>
      </c>
      <c r="U1621" s="9">
        <f t="shared" si="282"/>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284">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P1621">
        <v>0.29799999999999999</v>
      </c>
      <c r="CQ1621">
        <v>301</v>
      </c>
      <c r="CR1621">
        <v>1</v>
      </c>
      <c r="CS1621">
        <v>0</v>
      </c>
      <c r="CT1621">
        <v>19</v>
      </c>
      <c r="CZ1621" s="33" t="s">
        <v>85</v>
      </c>
    </row>
    <row r="1622" spans="1:104" x14ac:dyDescent="0.25">
      <c r="A1622">
        <v>1621</v>
      </c>
      <c r="B1622">
        <v>103</v>
      </c>
      <c r="C1622" s="24" t="s">
        <v>4290</v>
      </c>
      <c r="D1622" s="12">
        <v>8.51</v>
      </c>
      <c r="E1622" s="13">
        <f t="shared" si="283"/>
        <v>0.46861233480176212</v>
      </c>
      <c r="F1622" s="7">
        <v>18.16</v>
      </c>
      <c r="G1622" s="7">
        <f t="shared" si="279"/>
        <v>8.0413876651982381</v>
      </c>
      <c r="H1622" s="15">
        <f t="shared" si="280"/>
        <v>8.9786123348017615</v>
      </c>
      <c r="I1622" s="11">
        <f>IFERROR(F1622/SQRT(F1622^2+U1622), "X")</f>
        <v>0.49743426570819005</v>
      </c>
      <c r="J1622" s="32">
        <f>IFERROR(SQRT((1-I1622^2)/U1622), "X")</f>
        <v>2.7391754719613991E-2</v>
      </c>
      <c r="K1622" s="32">
        <f t="shared" si="281"/>
        <v>36.507336249033564</v>
      </c>
      <c r="L1622" s="8">
        <v>1</v>
      </c>
      <c r="M1622" s="9">
        <v>0</v>
      </c>
      <c r="N1622" s="8">
        <v>1</v>
      </c>
      <c r="O1622" s="9">
        <v>0</v>
      </c>
      <c r="P1622" s="9">
        <v>0</v>
      </c>
      <c r="Q1622" s="9">
        <v>0</v>
      </c>
      <c r="R1622" s="9">
        <v>0</v>
      </c>
      <c r="S1622" s="8">
        <v>1013</v>
      </c>
      <c r="T1622" s="9">
        <v>9</v>
      </c>
      <c r="U1622" s="9">
        <f t="shared" si="282"/>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284"/>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f>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P1622">
        <v>0.29799999999999999</v>
      </c>
      <c r="CQ1622">
        <v>301</v>
      </c>
      <c r="CR1622">
        <v>1</v>
      </c>
      <c r="CS1622">
        <v>0</v>
      </c>
      <c r="CT1622">
        <v>19</v>
      </c>
      <c r="CZ1622" s="33" t="s">
        <v>85</v>
      </c>
    </row>
    <row r="1623" spans="1:104" x14ac:dyDescent="0.25">
      <c r="A1623">
        <v>1622</v>
      </c>
      <c r="B1623">
        <v>103</v>
      </c>
      <c r="C1623" s="24" t="s">
        <v>4290</v>
      </c>
      <c r="D1623" s="12">
        <v>8.99</v>
      </c>
      <c r="E1623" s="13">
        <f t="shared" si="283"/>
        <v>1.1336696090794451</v>
      </c>
      <c r="F1623" s="7">
        <v>7.93</v>
      </c>
      <c r="G1623" s="7">
        <f t="shared" si="279"/>
        <v>7.8563303909205553</v>
      </c>
      <c r="H1623" s="15">
        <f t="shared" si="280"/>
        <v>10.123669609079446</v>
      </c>
      <c r="I1623" s="11">
        <f>IFERROR(F1623/SQRT(F1623^2+U1623), "X")</f>
        <v>0.51632495629806585</v>
      </c>
      <c r="J1623" s="32">
        <f>IFERROR(SQRT((1-I1623^2)/U1623), "X")</f>
        <v>6.5110334968230252E-2</v>
      </c>
      <c r="K1623" s="32">
        <f t="shared" si="281"/>
        <v>15.358544852947494</v>
      </c>
      <c r="L1623" s="8">
        <v>1</v>
      </c>
      <c r="M1623" s="9">
        <v>0</v>
      </c>
      <c r="N1623" s="8">
        <v>1</v>
      </c>
      <c r="O1623" s="9">
        <v>0</v>
      </c>
      <c r="P1623" s="9">
        <v>0</v>
      </c>
      <c r="Q1623" s="9">
        <v>0</v>
      </c>
      <c r="R1623" s="9">
        <v>0</v>
      </c>
      <c r="S1623" s="8">
        <v>182</v>
      </c>
      <c r="T1623" s="9">
        <v>8</v>
      </c>
      <c r="U1623" s="9">
        <f t="shared" si="282"/>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284"/>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f>W1623+X1623+6</f>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P1623">
        <v>0.29799999999999999</v>
      </c>
      <c r="CQ1623">
        <v>301</v>
      </c>
      <c r="CR1623">
        <v>1</v>
      </c>
      <c r="CS1623">
        <v>0</v>
      </c>
      <c r="CT1623">
        <v>19</v>
      </c>
      <c r="CZ1623" s="33" t="s">
        <v>85</v>
      </c>
    </row>
    <row r="1624" spans="1:104" x14ac:dyDescent="0.25">
      <c r="A1624">
        <v>1623</v>
      </c>
      <c r="B1624">
        <v>103</v>
      </c>
      <c r="C1624" s="24" t="s">
        <v>4290</v>
      </c>
      <c r="D1624" s="12">
        <v>5.76</v>
      </c>
      <c r="E1624" s="13">
        <f t="shared" si="283"/>
        <v>1.5955678670360112</v>
      </c>
      <c r="F1624" s="7">
        <v>3.61</v>
      </c>
      <c r="G1624" s="7">
        <f t="shared" si="279"/>
        <v>4.1644321329639888</v>
      </c>
      <c r="H1624" s="15">
        <f t="shared" si="280"/>
        <v>7.3555678670360107</v>
      </c>
      <c r="I1624" s="11">
        <f>IFERROR(F1624/SQRT(F1624^2+U1624), "X")</f>
        <v>0.2653894552461214</v>
      </c>
      <c r="J1624" s="32">
        <f>IFERROR(SQRT((1-I1624^2)/U1624), "X")</f>
        <v>7.351508455571229E-2</v>
      </c>
      <c r="K1624" s="32">
        <f t="shared" si="281"/>
        <v>13.602650477021015</v>
      </c>
      <c r="L1624" s="8">
        <v>1</v>
      </c>
      <c r="M1624" s="9">
        <v>0</v>
      </c>
      <c r="N1624" s="8">
        <v>1</v>
      </c>
      <c r="O1624" s="9">
        <v>0</v>
      </c>
      <c r="P1624" s="9">
        <v>0</v>
      </c>
      <c r="Q1624" s="9">
        <v>0</v>
      </c>
      <c r="R1624" s="9">
        <v>0</v>
      </c>
      <c r="S1624" s="8">
        <v>182</v>
      </c>
      <c r="T1624" s="9">
        <v>9</v>
      </c>
      <c r="U1624" s="9">
        <f t="shared" si="282"/>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284"/>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f>W1624+X1624+6</f>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P1624">
        <v>0.29799999999999999</v>
      </c>
      <c r="CQ1624">
        <v>301</v>
      </c>
      <c r="CR1624">
        <v>1</v>
      </c>
      <c r="CS1624">
        <v>0</v>
      </c>
      <c r="CT1624">
        <v>19</v>
      </c>
      <c r="CZ1624" s="33" t="s">
        <v>85</v>
      </c>
    </row>
    <row r="1625" spans="1:104" x14ac:dyDescent="0.25">
      <c r="A1625">
        <v>1624</v>
      </c>
      <c r="B1625">
        <v>103</v>
      </c>
      <c r="C1625" s="24" t="s">
        <v>4290</v>
      </c>
      <c r="D1625" s="12">
        <v>10.08</v>
      </c>
      <c r="E1625" s="13">
        <f t="shared" si="283"/>
        <v>0.46259752179899039</v>
      </c>
      <c r="F1625" s="7">
        <v>21.79</v>
      </c>
      <c r="G1625" s="7">
        <f t="shared" si="279"/>
        <v>9.6174024782010097</v>
      </c>
      <c r="H1625" s="15">
        <f t="shared" si="280"/>
        <v>10.54259752179899</v>
      </c>
      <c r="I1625" s="11">
        <f>IFERROR(F1625/SQRT(F1625^2+U1625), "X")</f>
        <v>0.56759341731199964</v>
      </c>
      <c r="J1625" s="32">
        <f>IFERROR(SQRT((1-I1625^2)/U1625), "X")</f>
        <v>2.6048344071225318E-2</v>
      </c>
      <c r="K1625" s="32">
        <f t="shared" si="281"/>
        <v>38.390156290382563</v>
      </c>
      <c r="L1625" s="8">
        <v>1</v>
      </c>
      <c r="M1625" s="9">
        <v>0</v>
      </c>
      <c r="N1625" s="8">
        <v>1</v>
      </c>
      <c r="O1625" s="9">
        <v>0</v>
      </c>
      <c r="P1625" s="9">
        <v>0</v>
      </c>
      <c r="Q1625" s="9">
        <v>0</v>
      </c>
      <c r="R1625" s="9">
        <v>0</v>
      </c>
      <c r="S1625" s="8">
        <v>1009</v>
      </c>
      <c r="T1625" s="9">
        <v>9</v>
      </c>
      <c r="U1625" s="9">
        <f t="shared" si="282"/>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284"/>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f>W1625+X1625+6</f>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P1625">
        <v>0.29799999999999999</v>
      </c>
      <c r="CQ1625">
        <v>301</v>
      </c>
      <c r="CR1625">
        <v>1</v>
      </c>
      <c r="CS1625">
        <v>0</v>
      </c>
      <c r="CT1625">
        <v>19</v>
      </c>
      <c r="CZ1625" s="33" t="s">
        <v>85</v>
      </c>
    </row>
    <row r="1626" spans="1:104" x14ac:dyDescent="0.25">
      <c r="A1626">
        <v>1625</v>
      </c>
      <c r="B1626">
        <v>103</v>
      </c>
      <c r="C1626" s="24" t="s">
        <v>4290</v>
      </c>
      <c r="D1626" s="12">
        <v>8.82</v>
      </c>
      <c r="E1626" s="13">
        <f t="shared" si="283"/>
        <v>0.51219512195121952</v>
      </c>
      <c r="F1626" s="7">
        <v>17.22</v>
      </c>
      <c r="G1626" s="7">
        <f t="shared" si="279"/>
        <v>8.3078048780487812</v>
      </c>
      <c r="H1626" s="15">
        <f t="shared" si="280"/>
        <v>9.3321951219512194</v>
      </c>
      <c r="I1626" s="11">
        <f>IFERROR(F1626/SQRT(F1626^2+U1626), "X")</f>
        <v>0.47860513710253799</v>
      </c>
      <c r="J1626" s="32">
        <f>IFERROR(SQRT((1-I1626^2)/U1626), "X")</f>
        <v>2.7793561968788502E-2</v>
      </c>
      <c r="K1626" s="32">
        <f t="shared" si="281"/>
        <v>35.979555305756627</v>
      </c>
      <c r="L1626" s="8">
        <v>1</v>
      </c>
      <c r="M1626" s="9">
        <v>0</v>
      </c>
      <c r="N1626" s="8">
        <v>1</v>
      </c>
      <c r="O1626" s="9">
        <v>0</v>
      </c>
      <c r="P1626" s="9">
        <v>0</v>
      </c>
      <c r="Q1626" s="9">
        <v>0</v>
      </c>
      <c r="R1626" s="9">
        <v>0</v>
      </c>
      <c r="S1626" s="8">
        <v>1009</v>
      </c>
      <c r="T1626" s="9">
        <v>10</v>
      </c>
      <c r="U1626" s="9">
        <f t="shared" si="282"/>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284"/>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f>W1626+X1626+6</f>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P1626">
        <v>0.29799999999999999</v>
      </c>
      <c r="CQ1626">
        <v>301</v>
      </c>
      <c r="CR1626">
        <v>1</v>
      </c>
      <c r="CS1626">
        <v>0</v>
      </c>
      <c r="CT1626">
        <v>19</v>
      </c>
      <c r="CZ1626" s="33" t="s">
        <v>85</v>
      </c>
    </row>
    <row r="1627" spans="1:104" x14ac:dyDescent="0.25">
      <c r="A1627">
        <v>1626</v>
      </c>
      <c r="B1627">
        <v>103</v>
      </c>
      <c r="C1627" s="24" t="s">
        <v>4290</v>
      </c>
      <c r="D1627" s="12">
        <v>8.67</v>
      </c>
      <c r="E1627" s="13">
        <f t="shared" si="283"/>
        <v>1.2768777614138438</v>
      </c>
      <c r="F1627" s="7">
        <v>6.79</v>
      </c>
      <c r="G1627" s="7">
        <f t="shared" si="279"/>
        <v>7.3931222385861561</v>
      </c>
      <c r="H1627" s="15">
        <f t="shared" si="280"/>
        <v>9.9468777614138446</v>
      </c>
      <c r="I1627" s="11">
        <f>IFERROR(F1627/SQRT(F1627^2+U1627), "X")</f>
        <v>0.45976706678606505</v>
      </c>
      <c r="J1627" s="32">
        <f>IFERROR(SQRT((1-I1627^2)/U1627), "X")</f>
        <v>6.7712380969965402E-2</v>
      </c>
      <c r="K1627" s="32">
        <f t="shared" si="281"/>
        <v>14.76834791031143</v>
      </c>
      <c r="L1627" s="8">
        <v>1</v>
      </c>
      <c r="M1627" s="9">
        <v>0</v>
      </c>
      <c r="N1627" s="8">
        <v>1</v>
      </c>
      <c r="O1627" s="9">
        <v>0</v>
      </c>
      <c r="P1627" s="9">
        <v>0</v>
      </c>
      <c r="Q1627" s="9">
        <v>0</v>
      </c>
      <c r="R1627" s="9">
        <v>0</v>
      </c>
      <c r="S1627" s="8">
        <v>182</v>
      </c>
      <c r="T1627" s="9">
        <v>9</v>
      </c>
      <c r="U1627" s="9">
        <f t="shared" si="282"/>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284"/>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f>W1627+X1627+6</f>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P1627">
        <v>0.29799999999999999</v>
      </c>
      <c r="CQ1627">
        <v>301</v>
      </c>
      <c r="CR1627">
        <v>1</v>
      </c>
      <c r="CS1627">
        <v>0</v>
      </c>
      <c r="CT1627">
        <v>19</v>
      </c>
      <c r="CZ1627" s="33" t="s">
        <v>85</v>
      </c>
    </row>
    <row r="1628" spans="1:104" x14ac:dyDescent="0.25">
      <c r="A1628">
        <v>1627</v>
      </c>
      <c r="B1628">
        <v>103</v>
      </c>
      <c r="C1628" s="24" t="s">
        <v>4290</v>
      </c>
      <c r="D1628" s="12">
        <v>-2.4500000000000002</v>
      </c>
      <c r="E1628" s="13">
        <f t="shared" si="283"/>
        <v>0.92803030303030309</v>
      </c>
      <c r="F1628" s="7">
        <v>-2.64</v>
      </c>
      <c r="G1628" s="7">
        <f t="shared" si="279"/>
        <v>-3.3780303030303034</v>
      </c>
      <c r="H1628" s="15">
        <f t="shared" si="280"/>
        <v>-1.521969696969697</v>
      </c>
      <c r="I1628" s="11">
        <f>IFERROR(F1628/SQRT(F1628^2+U1628), "X")</f>
        <v>-0.1978932653672392</v>
      </c>
      <c r="J1628" s="32">
        <f>IFERROR(SQRT((1-I1628^2)/U1628), "X")</f>
        <v>7.4959570214863325E-2</v>
      </c>
      <c r="K1628" s="32">
        <f t="shared" si="281"/>
        <v>13.340524727311143</v>
      </c>
      <c r="L1628" s="8">
        <v>1</v>
      </c>
      <c r="M1628" s="9">
        <v>0</v>
      </c>
      <c r="N1628" s="8">
        <v>1</v>
      </c>
      <c r="O1628" s="9">
        <v>0</v>
      </c>
      <c r="P1628" s="9">
        <v>0</v>
      </c>
      <c r="Q1628" s="9">
        <v>0</v>
      </c>
      <c r="R1628" s="9">
        <v>0</v>
      </c>
      <c r="S1628" s="8">
        <v>182</v>
      </c>
      <c r="T1628" s="9">
        <v>10</v>
      </c>
      <c r="U1628" s="9">
        <f t="shared" si="282"/>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284"/>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f>W1628+X1628+6</f>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P1628">
        <v>0.29799999999999999</v>
      </c>
      <c r="CQ1628">
        <v>301</v>
      </c>
      <c r="CR1628">
        <v>1</v>
      </c>
      <c r="CS1628">
        <v>0</v>
      </c>
      <c r="CT1628">
        <v>19</v>
      </c>
      <c r="CZ1628" s="33" t="s">
        <v>85</v>
      </c>
    </row>
    <row r="1629" spans="1:104" x14ac:dyDescent="0.25">
      <c r="A1629">
        <v>1628</v>
      </c>
      <c r="B1629">
        <v>104</v>
      </c>
      <c r="C1629" s="24" t="s">
        <v>119</v>
      </c>
      <c r="D1629" s="12">
        <v>12.8</v>
      </c>
      <c r="E1629" s="13">
        <v>0.5</v>
      </c>
      <c r="F1629" s="7">
        <f t="shared" ref="F1629:F1657" si="285">D1629/E1629</f>
        <v>25.6</v>
      </c>
      <c r="G1629" s="7">
        <f t="shared" si="279"/>
        <v>12.3</v>
      </c>
      <c r="H1629" s="15">
        <f t="shared" si="280"/>
        <v>13.3</v>
      </c>
      <c r="I1629" s="11">
        <f>IFERROR(F1629/SQRT(F1629^2+U1629), "X")</f>
        <v>0.3016913511167586</v>
      </c>
      <c r="J1629" s="32">
        <f>IFERROR(SQRT((1-I1629^2)/U1629), "X")</f>
        <v>1.178481840299838E-2</v>
      </c>
      <c r="K1629" s="32">
        <f t="shared" si="281"/>
        <v>84.854935036213419</v>
      </c>
      <c r="L1629" s="8">
        <v>1</v>
      </c>
      <c r="M1629" s="9">
        <v>0</v>
      </c>
      <c r="N1629" s="8">
        <v>0</v>
      </c>
      <c r="O1629" s="9">
        <v>0</v>
      </c>
      <c r="P1629" s="9">
        <v>0</v>
      </c>
      <c r="Q1629" s="9">
        <v>1</v>
      </c>
      <c r="R1629" s="9">
        <v>0</v>
      </c>
      <c r="S1629" s="8">
        <v>6558</v>
      </c>
      <c r="T1629" s="9">
        <v>12</v>
      </c>
      <c r="U1629" s="9">
        <f t="shared" si="282"/>
        <v>6545</v>
      </c>
      <c r="V1629" s="9">
        <f>COUNTIF(B:B,B1629)</f>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P1629">
        <v>0.186</v>
      </c>
      <c r="CQ1629">
        <v>134</v>
      </c>
      <c r="CR1629">
        <v>1</v>
      </c>
      <c r="CS1629">
        <v>0</v>
      </c>
      <c r="CT1629">
        <v>29</v>
      </c>
      <c r="CZ1629" s="33" t="s">
        <v>85</v>
      </c>
    </row>
    <row r="1630" spans="1:104" x14ac:dyDescent="0.25">
      <c r="A1630">
        <v>1629</v>
      </c>
      <c r="B1630">
        <v>104</v>
      </c>
      <c r="C1630" s="24" t="s">
        <v>119</v>
      </c>
      <c r="D1630" s="12">
        <v>11</v>
      </c>
      <c r="E1630" s="13">
        <v>0.5</v>
      </c>
      <c r="F1630" s="7">
        <f t="shared" si="285"/>
        <v>22</v>
      </c>
      <c r="G1630" s="7">
        <f t="shared" si="279"/>
        <v>10.5</v>
      </c>
      <c r="H1630" s="15">
        <f t="shared" si="280"/>
        <v>11.5</v>
      </c>
      <c r="I1630" s="11">
        <f>IFERROR(F1630/SQRT(F1630^2+U1630), "X")</f>
        <v>0.26240729788698813</v>
      </c>
      <c r="J1630" s="32">
        <f>IFERROR(SQRT((1-I1630^2)/U1630), "X")</f>
        <v>1.1927604449408553E-2</v>
      </c>
      <c r="K1630" s="32">
        <f t="shared" si="281"/>
        <v>83.839131674892727</v>
      </c>
      <c r="L1630" s="8">
        <v>1</v>
      </c>
      <c r="M1630" s="9">
        <v>0</v>
      </c>
      <c r="N1630" s="8">
        <v>0</v>
      </c>
      <c r="O1630" s="9">
        <v>0</v>
      </c>
      <c r="P1630" s="9">
        <v>0</v>
      </c>
      <c r="Q1630" s="9">
        <v>1</v>
      </c>
      <c r="R1630" s="9">
        <v>0</v>
      </c>
      <c r="S1630" s="8">
        <v>6558</v>
      </c>
      <c r="T1630" s="9">
        <v>12</v>
      </c>
      <c r="U1630" s="9">
        <f t="shared" si="282"/>
        <v>6545</v>
      </c>
      <c r="V1630" s="9">
        <f>COUNTIF(B:B,B1630)</f>
        <v>17</v>
      </c>
      <c r="W1630" s="7">
        <v>12.086</v>
      </c>
      <c r="X1630" s="7">
        <f>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P1630">
        <v>0.186</v>
      </c>
      <c r="CQ1630">
        <v>134</v>
      </c>
      <c r="CR1630">
        <v>1</v>
      </c>
      <c r="CS1630">
        <v>0</v>
      </c>
      <c r="CT1630">
        <v>29</v>
      </c>
      <c r="CZ1630" s="33" t="s">
        <v>85</v>
      </c>
    </row>
    <row r="1631" spans="1:104" x14ac:dyDescent="0.25">
      <c r="A1631">
        <v>1630</v>
      </c>
      <c r="B1631">
        <v>104</v>
      </c>
      <c r="C1631" s="24" t="s">
        <v>119</v>
      </c>
      <c r="D1631" s="12">
        <v>13</v>
      </c>
      <c r="E1631" s="13">
        <v>0.5</v>
      </c>
      <c r="F1631" s="7">
        <f t="shared" si="285"/>
        <v>26</v>
      </c>
      <c r="G1631" s="7">
        <f t="shared" si="279"/>
        <v>12.5</v>
      </c>
      <c r="H1631" s="15">
        <f t="shared" si="280"/>
        <v>13.5</v>
      </c>
      <c r="I1631" s="11">
        <f>IFERROR(F1631/SQRT(F1631^2+U1631), "X")</f>
        <v>0.29300541241475969</v>
      </c>
      <c r="J1631" s="32">
        <f>IFERROR(SQRT((1-I1631^2)/U1631), "X")</f>
        <v>1.1269438939029219E-2</v>
      </c>
      <c r="K1631" s="32">
        <f t="shared" si="281"/>
        <v>88.735562205916068</v>
      </c>
      <c r="L1631" s="8">
        <v>1</v>
      </c>
      <c r="M1631" s="9">
        <v>0</v>
      </c>
      <c r="N1631" s="8">
        <v>0</v>
      </c>
      <c r="O1631" s="9">
        <v>0</v>
      </c>
      <c r="P1631" s="9">
        <v>0</v>
      </c>
      <c r="Q1631" s="9">
        <v>1</v>
      </c>
      <c r="R1631" s="9">
        <v>0</v>
      </c>
      <c r="S1631" s="8">
        <v>7211</v>
      </c>
      <c r="T1631" s="9">
        <v>12</v>
      </c>
      <c r="U1631" s="9">
        <f t="shared" si="282"/>
        <v>7198</v>
      </c>
      <c r="V1631" s="9">
        <f>COUNTIF(B:B,B1631)</f>
        <v>17</v>
      </c>
      <c r="W1631" s="7">
        <v>12.086</v>
      </c>
      <c r="X1631" s="7">
        <f>BL1631-W1631-6</f>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P1631">
        <v>0.186</v>
      </c>
      <c r="CQ1631">
        <v>134</v>
      </c>
      <c r="CR1631">
        <v>1</v>
      </c>
      <c r="CS1631">
        <v>0</v>
      </c>
      <c r="CT1631">
        <v>29</v>
      </c>
      <c r="CZ1631" s="33" t="s">
        <v>85</v>
      </c>
    </row>
    <row r="1632" spans="1:104" x14ac:dyDescent="0.25">
      <c r="A1632">
        <v>1631</v>
      </c>
      <c r="B1632">
        <v>104</v>
      </c>
      <c r="C1632" s="24" t="s">
        <v>119</v>
      </c>
      <c r="D1632" s="12">
        <v>11.2</v>
      </c>
      <c r="E1632" s="13">
        <v>0.5</v>
      </c>
      <c r="F1632" s="7">
        <f t="shared" si="285"/>
        <v>22.4</v>
      </c>
      <c r="G1632" s="7">
        <f t="shared" si="279"/>
        <v>10.7</v>
      </c>
      <c r="H1632" s="15">
        <f t="shared" si="280"/>
        <v>11.7</v>
      </c>
      <c r="I1632" s="11">
        <f>IFERROR(F1632/SQRT(F1632^2+U1632), "X")</f>
        <v>0.25527566962271336</v>
      </c>
      <c r="J1632" s="32">
        <f>IFERROR(SQRT((1-I1632^2)/U1632), "X")</f>
        <v>1.1396235251013992E-2</v>
      </c>
      <c r="K1632" s="32">
        <f t="shared" si="281"/>
        <v>87.748276336347473</v>
      </c>
      <c r="L1632" s="8">
        <v>1</v>
      </c>
      <c r="M1632" s="9">
        <v>0</v>
      </c>
      <c r="N1632" s="8">
        <v>0</v>
      </c>
      <c r="O1632" s="9">
        <v>0</v>
      </c>
      <c r="P1632" s="9">
        <v>0</v>
      </c>
      <c r="Q1632" s="9">
        <v>1</v>
      </c>
      <c r="R1632" s="9">
        <v>0</v>
      </c>
      <c r="S1632" s="8">
        <v>7211</v>
      </c>
      <c r="T1632" s="9">
        <v>12</v>
      </c>
      <c r="U1632" s="9">
        <f t="shared" si="282"/>
        <v>7198</v>
      </c>
      <c r="V1632" s="9">
        <f>COUNTIF(B:B,B1632)</f>
        <v>17</v>
      </c>
      <c r="W1632" s="7">
        <v>12.086</v>
      </c>
      <c r="X1632" s="7">
        <f>BL1632-W1632-6</f>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P1632">
        <v>0.186</v>
      </c>
      <c r="CQ1632">
        <v>134</v>
      </c>
      <c r="CR1632">
        <v>1</v>
      </c>
      <c r="CS1632">
        <v>0</v>
      </c>
      <c r="CT1632">
        <v>29</v>
      </c>
      <c r="CZ1632" s="33" t="s">
        <v>85</v>
      </c>
    </row>
    <row r="1633" spans="1:104" x14ac:dyDescent="0.25">
      <c r="A1633">
        <v>1632</v>
      </c>
      <c r="B1633">
        <v>104</v>
      </c>
      <c r="C1633" s="24" t="s">
        <v>119</v>
      </c>
      <c r="D1633" s="12">
        <v>9.9</v>
      </c>
      <c r="E1633" s="13">
        <v>0.5</v>
      </c>
      <c r="F1633" s="7">
        <f t="shared" si="285"/>
        <v>19.8</v>
      </c>
      <c r="G1633" s="7">
        <f t="shared" si="279"/>
        <v>9.4</v>
      </c>
      <c r="H1633" s="15">
        <f t="shared" si="280"/>
        <v>10.4</v>
      </c>
      <c r="I1633" s="11">
        <f>IFERROR(F1633/SQRT(F1633^2+U1633), "X")</f>
        <v>0.2772000221760027</v>
      </c>
      <c r="J1633" s="32">
        <f>IFERROR(SQRT((1-I1633^2)/U1633), "X")</f>
        <v>1.4000001120000135E-2</v>
      </c>
      <c r="K1633" s="32">
        <f t="shared" si="281"/>
        <v>71.428565714285483</v>
      </c>
      <c r="L1633" s="8">
        <v>1</v>
      </c>
      <c r="M1633" s="9">
        <v>0</v>
      </c>
      <c r="N1633" s="8">
        <v>0</v>
      </c>
      <c r="O1633" s="9">
        <v>0</v>
      </c>
      <c r="P1633" s="9">
        <v>0</v>
      </c>
      <c r="Q1633" s="9">
        <v>1</v>
      </c>
      <c r="R1633" s="9">
        <v>0</v>
      </c>
      <c r="S1633" s="8">
        <v>4723</v>
      </c>
      <c r="T1633" s="9">
        <v>12</v>
      </c>
      <c r="U1633" s="9">
        <f t="shared" si="282"/>
        <v>4710</v>
      </c>
      <c r="V1633" s="9">
        <f>COUNTIF(B:B,B1633)</f>
        <v>17</v>
      </c>
      <c r="W1633" s="7">
        <v>12.086</v>
      </c>
      <c r="X1633" s="7">
        <f>BL1633-W1633-6</f>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P1633">
        <v>0.186</v>
      </c>
      <c r="CQ1633">
        <v>134</v>
      </c>
      <c r="CR1633">
        <v>1</v>
      </c>
      <c r="CS1633">
        <v>0</v>
      </c>
      <c r="CT1633">
        <v>29</v>
      </c>
      <c r="CZ1633" s="33" t="s">
        <v>85</v>
      </c>
    </row>
    <row r="1634" spans="1:104" x14ac:dyDescent="0.25">
      <c r="A1634">
        <v>1633</v>
      </c>
      <c r="B1634">
        <v>104</v>
      </c>
      <c r="C1634" s="24" t="s">
        <v>119</v>
      </c>
      <c r="D1634" s="12">
        <v>8</v>
      </c>
      <c r="E1634" s="13">
        <v>0.3</v>
      </c>
      <c r="F1634" s="7">
        <f t="shared" si="285"/>
        <v>26.666666666666668</v>
      </c>
      <c r="G1634" s="7">
        <f t="shared" si="279"/>
        <v>7.7</v>
      </c>
      <c r="H1634" s="15">
        <f t="shared" si="280"/>
        <v>8.3000000000000007</v>
      </c>
      <c r="I1634" s="11">
        <f>IFERROR(F1634/SQRT(F1634^2+U1634), "X")</f>
        <v>0.36315273213871846</v>
      </c>
      <c r="J1634" s="32">
        <f>IFERROR(SQRT((1-I1634^2)/U1634), "X")</f>
        <v>1.361822745520194E-2</v>
      </c>
      <c r="K1634" s="32">
        <f t="shared" si="281"/>
        <v>73.430995574832778</v>
      </c>
      <c r="L1634" s="8">
        <v>1</v>
      </c>
      <c r="M1634" s="9">
        <v>0</v>
      </c>
      <c r="N1634" s="8">
        <v>0</v>
      </c>
      <c r="O1634" s="9">
        <v>0</v>
      </c>
      <c r="P1634" s="9">
        <v>0</v>
      </c>
      <c r="Q1634" s="9">
        <v>1</v>
      </c>
      <c r="R1634" s="9">
        <v>0</v>
      </c>
      <c r="S1634" s="8">
        <v>4694</v>
      </c>
      <c r="T1634" s="9">
        <v>12</v>
      </c>
      <c r="U1634" s="9">
        <f t="shared" si="282"/>
        <v>4681</v>
      </c>
      <c r="V1634" s="9">
        <f>COUNTIF(B:B,B1634)</f>
        <v>17</v>
      </c>
      <c r="W1634" s="7">
        <v>12.086</v>
      </c>
      <c r="X1634" s="7">
        <f>BL1634-W1634-6</f>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P1634">
        <v>0.186</v>
      </c>
      <c r="CQ1634">
        <v>134</v>
      </c>
      <c r="CR1634">
        <v>1</v>
      </c>
      <c r="CS1634">
        <v>0</v>
      </c>
      <c r="CT1634">
        <v>29</v>
      </c>
      <c r="CZ1634" s="33" t="s">
        <v>85</v>
      </c>
    </row>
    <row r="1635" spans="1:104" x14ac:dyDescent="0.25">
      <c r="A1635">
        <v>1634</v>
      </c>
      <c r="B1635">
        <v>104</v>
      </c>
      <c r="C1635" s="24" t="s">
        <v>119</v>
      </c>
      <c r="D1635" s="12">
        <v>10.1</v>
      </c>
      <c r="E1635" s="13">
        <v>0.5</v>
      </c>
      <c r="F1635" s="7">
        <f t="shared" si="285"/>
        <v>20.2</v>
      </c>
      <c r="G1635" s="7">
        <f t="shared" si="279"/>
        <v>9.6</v>
      </c>
      <c r="H1635" s="15">
        <f t="shared" si="280"/>
        <v>10.6</v>
      </c>
      <c r="I1635" s="11">
        <f>IFERROR(F1635/SQRT(F1635^2+U1635), "X")</f>
        <v>0.24057781651757557</v>
      </c>
      <c r="J1635" s="32">
        <f>IFERROR(SQRT((1-I1635^2)/U1635), "X")</f>
        <v>1.1909792896909681E-2</v>
      </c>
      <c r="K1635" s="32">
        <f t="shared" si="281"/>
        <v>83.964516314929128</v>
      </c>
      <c r="L1635" s="8">
        <v>1</v>
      </c>
      <c r="M1635" s="9">
        <v>0</v>
      </c>
      <c r="N1635" s="8">
        <v>0</v>
      </c>
      <c r="O1635" s="9">
        <v>0</v>
      </c>
      <c r="P1635" s="9">
        <v>0</v>
      </c>
      <c r="Q1635" s="9">
        <v>1</v>
      </c>
      <c r="R1635" s="9">
        <v>0</v>
      </c>
      <c r="S1635" s="8">
        <v>6658</v>
      </c>
      <c r="T1635" s="9">
        <v>15</v>
      </c>
      <c r="U1635" s="9">
        <f t="shared" si="282"/>
        <v>6642</v>
      </c>
      <c r="V1635" s="9">
        <f>COUNTIF(B:B,B1635)</f>
        <v>17</v>
      </c>
      <c r="W1635" s="7">
        <v>12.086</v>
      </c>
      <c r="X1635" s="7">
        <f>BL1635-W1635-6</f>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P1635">
        <v>0.186</v>
      </c>
      <c r="CQ1635">
        <v>134</v>
      </c>
      <c r="CR1635">
        <v>1</v>
      </c>
      <c r="CS1635">
        <v>0</v>
      </c>
      <c r="CT1635">
        <v>29</v>
      </c>
      <c r="CZ1635" s="33" t="s">
        <v>85</v>
      </c>
    </row>
    <row r="1636" spans="1:104" x14ac:dyDescent="0.25">
      <c r="A1636">
        <v>1635</v>
      </c>
      <c r="B1636">
        <v>104</v>
      </c>
      <c r="C1636" s="24" t="s">
        <v>119</v>
      </c>
      <c r="D1636" s="12">
        <v>8.8000000000000007</v>
      </c>
      <c r="E1636" s="13">
        <v>0.4</v>
      </c>
      <c r="F1636" s="7">
        <f t="shared" si="285"/>
        <v>22</v>
      </c>
      <c r="G1636" s="7">
        <f t="shared" si="279"/>
        <v>8.4</v>
      </c>
      <c r="H1636" s="15">
        <f t="shared" si="280"/>
        <v>9.2000000000000011</v>
      </c>
      <c r="I1636" s="11">
        <f>IFERROR(F1636/SQRT(F1636^2+U1636), "X")</f>
        <v>0.26061521806843457</v>
      </c>
      <c r="J1636" s="32">
        <f>IFERROR(SQRT((1-I1636^2)/U1636), "X")</f>
        <v>1.1846146275837934E-2</v>
      </c>
      <c r="K1636" s="32">
        <f t="shared" si="281"/>
        <v>84.415638361621134</v>
      </c>
      <c r="L1636" s="8">
        <v>1</v>
      </c>
      <c r="M1636" s="9">
        <v>0</v>
      </c>
      <c r="N1636" s="8">
        <v>0</v>
      </c>
      <c r="O1636" s="9">
        <v>0</v>
      </c>
      <c r="P1636" s="9">
        <v>0</v>
      </c>
      <c r="Q1636" s="9">
        <v>1</v>
      </c>
      <c r="R1636" s="9">
        <v>0</v>
      </c>
      <c r="S1636" s="8">
        <v>6658</v>
      </c>
      <c r="T1636" s="9">
        <v>15</v>
      </c>
      <c r="U1636" s="9">
        <f t="shared" si="282"/>
        <v>6642</v>
      </c>
      <c r="V1636" s="9">
        <f>COUNTIF(B:B,B1636)</f>
        <v>17</v>
      </c>
      <c r="W1636" s="7">
        <v>12.086</v>
      </c>
      <c r="X1636" s="7">
        <f>BL1636-W1636-6</f>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P1636">
        <v>0.186</v>
      </c>
      <c r="CQ1636">
        <v>134</v>
      </c>
      <c r="CR1636">
        <v>1</v>
      </c>
      <c r="CS1636">
        <v>0</v>
      </c>
      <c r="CT1636">
        <v>29</v>
      </c>
      <c r="CZ1636" s="33" t="s">
        <v>85</v>
      </c>
    </row>
    <row r="1637" spans="1:104" x14ac:dyDescent="0.25">
      <c r="A1637">
        <v>1636</v>
      </c>
      <c r="B1637">
        <v>104</v>
      </c>
      <c r="C1637" s="24" t="s">
        <v>119</v>
      </c>
      <c r="D1637" s="12">
        <v>9.8000000000000007</v>
      </c>
      <c r="E1637" s="13">
        <v>0.5</v>
      </c>
      <c r="F1637" s="7">
        <f t="shared" si="285"/>
        <v>19.600000000000001</v>
      </c>
      <c r="G1637" s="7">
        <f t="shared" si="279"/>
        <v>9.3000000000000007</v>
      </c>
      <c r="H1637" s="15">
        <f t="shared" si="280"/>
        <v>10.3</v>
      </c>
      <c r="I1637" s="11">
        <f>IFERROR(F1637/SQRT(F1637^2+U1637), "X")</f>
        <v>0.22513630481090405</v>
      </c>
      <c r="J1637" s="32">
        <f>IFERROR(SQRT((1-I1637^2)/U1637), "X")</f>
        <v>1.1486546163821635E-2</v>
      </c>
      <c r="K1637" s="32">
        <f t="shared" si="281"/>
        <v>87.058371222990374</v>
      </c>
      <c r="L1637" s="8">
        <v>1</v>
      </c>
      <c r="M1637" s="9">
        <v>0</v>
      </c>
      <c r="N1637" s="8">
        <v>0</v>
      </c>
      <c r="O1637" s="9">
        <v>0</v>
      </c>
      <c r="P1637" s="9">
        <v>0</v>
      </c>
      <c r="Q1637" s="9">
        <v>1</v>
      </c>
      <c r="R1637" s="9">
        <v>0</v>
      </c>
      <c r="S1637" s="8">
        <v>7211</v>
      </c>
      <c r="T1637" s="9">
        <v>15</v>
      </c>
      <c r="U1637" s="9">
        <f t="shared" si="282"/>
        <v>7195</v>
      </c>
      <c r="V1637" s="9">
        <f>COUNTIF(B:B,B1637)</f>
        <v>17</v>
      </c>
      <c r="W1637" s="7">
        <v>12.086</v>
      </c>
      <c r="X1637" s="7">
        <f>BL1637-W1637-6</f>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P1637">
        <v>0.186</v>
      </c>
      <c r="CQ1637">
        <v>134</v>
      </c>
      <c r="CR1637">
        <v>1</v>
      </c>
      <c r="CS1637">
        <v>0</v>
      </c>
      <c r="CT1637">
        <v>29</v>
      </c>
      <c r="CZ1637" s="33" t="s">
        <v>85</v>
      </c>
    </row>
    <row r="1638" spans="1:104" x14ac:dyDescent="0.25">
      <c r="A1638">
        <v>1637</v>
      </c>
      <c r="B1638">
        <v>104</v>
      </c>
      <c r="C1638" s="24" t="s">
        <v>119</v>
      </c>
      <c r="D1638" s="12">
        <v>8.5</v>
      </c>
      <c r="E1638" s="13">
        <v>0.4</v>
      </c>
      <c r="F1638" s="7">
        <f t="shared" si="285"/>
        <v>21.25</v>
      </c>
      <c r="G1638" s="7">
        <f t="shared" si="279"/>
        <v>8.1</v>
      </c>
      <c r="H1638" s="15">
        <f t="shared" si="280"/>
        <v>8.9</v>
      </c>
      <c r="I1638" s="11">
        <f>IFERROR(F1638/SQRT(F1638^2+U1638), "X")</f>
        <v>0.24301093313124159</v>
      </c>
      <c r="J1638" s="32">
        <f>IFERROR(SQRT((1-I1638^2)/U1638), "X")</f>
        <v>1.1435808617940781E-2</v>
      </c>
      <c r="K1638" s="32">
        <f t="shared" si="281"/>
        <v>87.444625335122794</v>
      </c>
      <c r="L1638" s="8">
        <v>1</v>
      </c>
      <c r="M1638" s="9">
        <v>0</v>
      </c>
      <c r="N1638" s="8">
        <v>0</v>
      </c>
      <c r="O1638" s="9">
        <v>0</v>
      </c>
      <c r="P1638" s="9">
        <v>0</v>
      </c>
      <c r="Q1638" s="9">
        <v>1</v>
      </c>
      <c r="R1638" s="9">
        <v>0</v>
      </c>
      <c r="S1638" s="8">
        <v>7211</v>
      </c>
      <c r="T1638" s="9">
        <v>15</v>
      </c>
      <c r="U1638" s="9">
        <f t="shared" si="282"/>
        <v>7195</v>
      </c>
      <c r="V1638" s="9">
        <f>COUNTIF(B:B,B1638)</f>
        <v>17</v>
      </c>
      <c r="W1638" s="7">
        <v>12.086</v>
      </c>
      <c r="X1638" s="7">
        <f>BL1638-W1638-6</f>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P1638">
        <v>0.186</v>
      </c>
      <c r="CQ1638">
        <v>134</v>
      </c>
      <c r="CR1638">
        <v>1</v>
      </c>
      <c r="CS1638">
        <v>0</v>
      </c>
      <c r="CT1638">
        <v>29</v>
      </c>
      <c r="CZ1638" s="33" t="s">
        <v>85</v>
      </c>
    </row>
    <row r="1639" spans="1:104" x14ac:dyDescent="0.25">
      <c r="A1639">
        <v>1638</v>
      </c>
      <c r="B1639">
        <v>104</v>
      </c>
      <c r="C1639" s="24" t="s">
        <v>119</v>
      </c>
      <c r="D1639" s="12">
        <v>8.5</v>
      </c>
      <c r="E1639" s="13">
        <v>0.4</v>
      </c>
      <c r="F1639" s="7">
        <f t="shared" si="285"/>
        <v>21.25</v>
      </c>
      <c r="G1639" s="7">
        <f t="shared" si="279"/>
        <v>8.1</v>
      </c>
      <c r="H1639" s="15">
        <f t="shared" si="280"/>
        <v>8.9</v>
      </c>
      <c r="I1639" s="11">
        <f>IFERROR(F1639/SQRT(F1639^2+U1639), "X")</f>
        <v>0.29586567692512811</v>
      </c>
      <c r="J1639" s="32">
        <f>IFERROR(SQRT((1-I1639^2)/U1639), "X")</f>
        <v>1.3923090678829558E-2</v>
      </c>
      <c r="K1639" s="32">
        <f t="shared" si="281"/>
        <v>71.823133459909698</v>
      </c>
      <c r="L1639" s="8">
        <v>1</v>
      </c>
      <c r="M1639" s="9">
        <v>0</v>
      </c>
      <c r="N1639" s="8">
        <v>0</v>
      </c>
      <c r="O1639" s="9">
        <v>0</v>
      </c>
      <c r="P1639" s="9">
        <v>0</v>
      </c>
      <c r="Q1639" s="9">
        <v>1</v>
      </c>
      <c r="R1639" s="9">
        <v>0</v>
      </c>
      <c r="S1639" s="8">
        <v>4723</v>
      </c>
      <c r="T1639" s="9">
        <v>15</v>
      </c>
      <c r="U1639" s="9">
        <f t="shared" si="282"/>
        <v>4707</v>
      </c>
      <c r="V1639" s="9">
        <f>COUNTIF(B:B,B1639)</f>
        <v>17</v>
      </c>
      <c r="W1639" s="7">
        <v>12.086</v>
      </c>
      <c r="X1639" s="7">
        <f>BL1639-W1639-6</f>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P1639">
        <v>0.186</v>
      </c>
      <c r="CQ1639">
        <v>134</v>
      </c>
      <c r="CR1639">
        <v>1</v>
      </c>
      <c r="CS1639">
        <v>0</v>
      </c>
      <c r="CT1639">
        <v>29</v>
      </c>
      <c r="CZ1639" s="33" t="s">
        <v>85</v>
      </c>
    </row>
    <row r="1640" spans="1:104" x14ac:dyDescent="0.25">
      <c r="A1640">
        <v>1639</v>
      </c>
      <c r="B1640">
        <v>104</v>
      </c>
      <c r="C1640" s="24" t="s">
        <v>119</v>
      </c>
      <c r="D1640" s="12">
        <v>8</v>
      </c>
      <c r="E1640" s="13">
        <v>0.3</v>
      </c>
      <c r="F1640" s="7">
        <f t="shared" si="285"/>
        <v>26.666666666666668</v>
      </c>
      <c r="G1640" s="7">
        <f t="shared" si="279"/>
        <v>7.7</v>
      </c>
      <c r="H1640" s="15">
        <f t="shared" si="280"/>
        <v>8.3000000000000007</v>
      </c>
      <c r="I1640" s="11">
        <f>IFERROR(F1640/SQRT(F1640^2+U1640), "X")</f>
        <v>0.36325379765738852</v>
      </c>
      <c r="J1640" s="32">
        <f>IFERROR(SQRT((1-I1640^2)/U1640), "X")</f>
        <v>1.3622017412152068E-2</v>
      </c>
      <c r="K1640" s="32">
        <f t="shared" si="281"/>
        <v>73.410565391577748</v>
      </c>
      <c r="L1640" s="8">
        <v>1</v>
      </c>
      <c r="M1640" s="9">
        <v>0</v>
      </c>
      <c r="N1640" s="8">
        <v>0</v>
      </c>
      <c r="O1640" s="9">
        <v>0</v>
      </c>
      <c r="P1640" s="9">
        <v>0</v>
      </c>
      <c r="Q1640" s="9">
        <v>1</v>
      </c>
      <c r="R1640" s="9">
        <v>0</v>
      </c>
      <c r="S1640" s="8">
        <v>4694</v>
      </c>
      <c r="T1640" s="9">
        <v>15</v>
      </c>
      <c r="U1640" s="9">
        <f t="shared" si="282"/>
        <v>4678</v>
      </c>
      <c r="V1640" s="9">
        <f>COUNTIF(B:B,B1640)</f>
        <v>17</v>
      </c>
      <c r="W1640" s="7">
        <v>12.086</v>
      </c>
      <c r="X1640" s="7">
        <f>BL1640-W1640-6</f>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P1640">
        <v>0.186</v>
      </c>
      <c r="CQ1640">
        <v>134</v>
      </c>
      <c r="CR1640">
        <v>1</v>
      </c>
      <c r="CS1640">
        <v>0</v>
      </c>
      <c r="CT1640">
        <v>29</v>
      </c>
      <c r="CZ1640" s="33" t="s">
        <v>85</v>
      </c>
    </row>
    <row r="1641" spans="1:104" x14ac:dyDescent="0.25">
      <c r="A1641">
        <v>1640</v>
      </c>
      <c r="B1641">
        <v>104</v>
      </c>
      <c r="C1641" s="24" t="s">
        <v>119</v>
      </c>
      <c r="D1641" s="12">
        <v>12.8</v>
      </c>
      <c r="E1641" s="13">
        <v>1.3</v>
      </c>
      <c r="F1641" s="7">
        <f t="shared" si="285"/>
        <v>9.8461538461538467</v>
      </c>
      <c r="G1641" s="7">
        <f t="shared" si="279"/>
        <v>11.5</v>
      </c>
      <c r="H1641" s="15">
        <f t="shared" si="280"/>
        <v>14.100000000000001</v>
      </c>
      <c r="I1641" s="11">
        <f>IFERROR(F1641/SQRT(F1641^2+U1641), "X")</f>
        <v>0.29933925599173861</v>
      </c>
      <c r="J1641" s="32">
        <f>IFERROR(SQRT((1-I1641^2)/U1641), "X")</f>
        <v>3.040164318666095E-2</v>
      </c>
      <c r="K1641" s="32">
        <f t="shared" si="281"/>
        <v>32.892958905548923</v>
      </c>
      <c r="L1641" s="8">
        <v>1</v>
      </c>
      <c r="M1641" s="9">
        <v>0</v>
      </c>
      <c r="N1641" s="8">
        <v>0</v>
      </c>
      <c r="O1641" s="9">
        <v>0</v>
      </c>
      <c r="P1641" s="9">
        <v>0</v>
      </c>
      <c r="Q1641" s="9">
        <v>1</v>
      </c>
      <c r="R1641" s="9">
        <v>0</v>
      </c>
      <c r="S1641" s="8">
        <v>998</v>
      </c>
      <c r="T1641" s="9">
        <v>12</v>
      </c>
      <c r="U1641" s="9">
        <f t="shared" si="282"/>
        <v>985</v>
      </c>
      <c r="V1641" s="9">
        <f>COUNTIF(B:B,B1641)</f>
        <v>17</v>
      </c>
      <c r="W1641" s="7">
        <v>12.086</v>
      </c>
      <c r="X1641" s="7">
        <f>BL1641-W1641-6</f>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P1641">
        <v>0.186</v>
      </c>
      <c r="CQ1641">
        <v>134</v>
      </c>
      <c r="CR1641">
        <v>1</v>
      </c>
      <c r="CS1641">
        <v>0</v>
      </c>
      <c r="CT1641">
        <v>29</v>
      </c>
      <c r="CZ1641" s="33" t="s">
        <v>85</v>
      </c>
    </row>
    <row r="1642" spans="1:104" x14ac:dyDescent="0.25">
      <c r="A1642">
        <v>1641</v>
      </c>
      <c r="B1642">
        <v>104</v>
      </c>
      <c r="C1642" s="24" t="s">
        <v>119</v>
      </c>
      <c r="D1642" s="12">
        <v>-9.9</v>
      </c>
      <c r="E1642" s="13">
        <v>29.5</v>
      </c>
      <c r="F1642" s="7">
        <f t="shared" si="285"/>
        <v>-0.33559322033898309</v>
      </c>
      <c r="G1642" s="7">
        <f t="shared" si="279"/>
        <v>-39.4</v>
      </c>
      <c r="H1642" s="15">
        <f t="shared" si="280"/>
        <v>19.600000000000001</v>
      </c>
      <c r="I1642" s="11">
        <f>IFERROR(F1642/SQRT(F1642^2+U1642), "X")</f>
        <v>-1.0692277869908848E-2</v>
      </c>
      <c r="J1642" s="32">
        <f>IFERROR(SQRT((1-I1642^2)/U1642), "X")</f>
        <v>3.1860827996193032E-2</v>
      </c>
      <c r="K1642" s="32">
        <f t="shared" si="281"/>
        <v>31.386503832213258</v>
      </c>
      <c r="L1642" s="8">
        <v>1</v>
      </c>
      <c r="M1642" s="9">
        <v>0</v>
      </c>
      <c r="N1642" s="8">
        <v>0</v>
      </c>
      <c r="O1642" s="9">
        <v>0</v>
      </c>
      <c r="P1642" s="9">
        <v>0</v>
      </c>
      <c r="Q1642" s="9">
        <v>1</v>
      </c>
      <c r="R1642" s="9">
        <v>0</v>
      </c>
      <c r="S1642" s="8">
        <v>998</v>
      </c>
      <c r="T1642" s="9">
        <v>12</v>
      </c>
      <c r="U1642" s="9">
        <f t="shared" si="282"/>
        <v>985</v>
      </c>
      <c r="V1642" s="9">
        <f>COUNTIF(B:B,B1642)</f>
        <v>17</v>
      </c>
      <c r="W1642" s="7">
        <v>12.086</v>
      </c>
      <c r="X1642" s="7">
        <f>BL1642-W1642-6</f>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P1642">
        <v>0.186</v>
      </c>
      <c r="CQ1642">
        <v>134</v>
      </c>
      <c r="CR1642">
        <v>1</v>
      </c>
      <c r="CS1642">
        <v>0</v>
      </c>
      <c r="CT1642">
        <v>29</v>
      </c>
      <c r="CZ1642" s="33" t="s">
        <v>85</v>
      </c>
    </row>
    <row r="1643" spans="1:104" x14ac:dyDescent="0.25">
      <c r="A1643">
        <v>1642</v>
      </c>
      <c r="B1643">
        <v>104</v>
      </c>
      <c r="C1643" s="24" t="s">
        <v>119</v>
      </c>
      <c r="D1643" s="12">
        <v>7.9</v>
      </c>
      <c r="E1643" s="13">
        <v>3.2</v>
      </c>
      <c r="F1643" s="7">
        <f t="shared" si="285"/>
        <v>2.46875</v>
      </c>
      <c r="G1643" s="7">
        <f t="shared" si="279"/>
        <v>4.7</v>
      </c>
      <c r="H1643" s="15">
        <f t="shared" si="280"/>
        <v>11.100000000000001</v>
      </c>
      <c r="I1643" s="11">
        <f>IFERROR(F1643/SQRT(F1643^2+U1643), "X")</f>
        <v>7.8418680475581121E-2</v>
      </c>
      <c r="J1643" s="32">
        <f>IFERROR(SQRT((1-I1643^2)/U1643), "X")</f>
        <v>3.1764528800235385E-2</v>
      </c>
      <c r="K1643" s="32">
        <f t="shared" si="281"/>
        <v>31.481656985655952</v>
      </c>
      <c r="L1643" s="8">
        <v>1</v>
      </c>
      <c r="M1643" s="9">
        <v>0</v>
      </c>
      <c r="N1643" s="8">
        <v>0</v>
      </c>
      <c r="O1643" s="9">
        <v>0</v>
      </c>
      <c r="P1643" s="9">
        <v>0</v>
      </c>
      <c r="Q1643" s="9">
        <v>1</v>
      </c>
      <c r="R1643" s="9">
        <v>0</v>
      </c>
      <c r="S1643" s="8">
        <v>998</v>
      </c>
      <c r="T1643" s="9">
        <v>12</v>
      </c>
      <c r="U1643" s="9">
        <f t="shared" si="282"/>
        <v>985</v>
      </c>
      <c r="V1643" s="9">
        <f>COUNTIF(B:B,B1643)</f>
        <v>17</v>
      </c>
      <c r="W1643" s="7">
        <v>12.086</v>
      </c>
      <c r="X1643" s="7">
        <f>BL1643-W1643-6</f>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P1643">
        <v>0.186</v>
      </c>
      <c r="CQ1643">
        <v>134</v>
      </c>
      <c r="CR1643">
        <v>1</v>
      </c>
      <c r="CS1643">
        <v>0</v>
      </c>
      <c r="CT1643">
        <v>29</v>
      </c>
      <c r="CZ1643" s="33" t="s">
        <v>85</v>
      </c>
    </row>
    <row r="1644" spans="1:104" x14ac:dyDescent="0.25">
      <c r="A1644">
        <v>1643</v>
      </c>
      <c r="B1644">
        <v>104</v>
      </c>
      <c r="C1644" s="24" t="s">
        <v>119</v>
      </c>
      <c r="D1644" s="12">
        <v>19.100000000000001</v>
      </c>
      <c r="E1644" s="13">
        <v>9.8000000000000007</v>
      </c>
      <c r="F1644" s="7">
        <f t="shared" si="285"/>
        <v>1.9489795918367347</v>
      </c>
      <c r="G1644" s="7">
        <f t="shared" si="279"/>
        <v>9.3000000000000007</v>
      </c>
      <c r="H1644" s="15">
        <f t="shared" si="280"/>
        <v>28.900000000000002</v>
      </c>
      <c r="I1644" s="11">
        <f>IFERROR(F1644/SQRT(F1644^2+U1644), "X")</f>
        <v>2.2966076540661011E-2</v>
      </c>
      <c r="J1644" s="32">
        <f>IFERROR(SQRT((1-I1644^2)/U1644), "X")</f>
        <v>1.1783641366412455E-2</v>
      </c>
      <c r="K1644" s="32">
        <f t="shared" si="281"/>
        <v>84.863410969919158</v>
      </c>
      <c r="L1644" s="8">
        <v>1</v>
      </c>
      <c r="M1644" s="9">
        <v>0</v>
      </c>
      <c r="N1644" s="8">
        <v>0</v>
      </c>
      <c r="O1644" s="9">
        <v>0</v>
      </c>
      <c r="P1644" s="9">
        <v>0</v>
      </c>
      <c r="Q1644" s="9">
        <v>1</v>
      </c>
      <c r="R1644" s="9">
        <v>0</v>
      </c>
      <c r="S1644" s="8">
        <v>7211</v>
      </c>
      <c r="T1644" s="9">
        <v>12</v>
      </c>
      <c r="U1644" s="9">
        <f t="shared" si="282"/>
        <v>7198</v>
      </c>
      <c r="V1644" s="9">
        <f>COUNTIF(B:B,B1644)</f>
        <v>17</v>
      </c>
      <c r="W1644" s="7">
        <v>12.086</v>
      </c>
      <c r="X1644" s="7">
        <f>BL1644-W1644-6</f>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P1644">
        <v>0.186</v>
      </c>
      <c r="CQ1644">
        <v>134</v>
      </c>
      <c r="CR1644">
        <v>1</v>
      </c>
      <c r="CS1644">
        <v>0</v>
      </c>
      <c r="CT1644">
        <v>29</v>
      </c>
      <c r="CZ1644" s="33" t="s">
        <v>85</v>
      </c>
    </row>
    <row r="1645" spans="1:104" x14ac:dyDescent="0.25">
      <c r="A1645">
        <v>1644</v>
      </c>
      <c r="B1645">
        <v>104</v>
      </c>
      <c r="C1645" s="24" t="s">
        <v>119</v>
      </c>
      <c r="D1645" s="12">
        <v>11.8</v>
      </c>
      <c r="E1645" s="13">
        <v>3.5</v>
      </c>
      <c r="F1645" s="7">
        <f t="shared" si="285"/>
        <v>3.3714285714285714</v>
      </c>
      <c r="G1645" s="7">
        <f t="shared" si="279"/>
        <v>8.3000000000000007</v>
      </c>
      <c r="H1645" s="15">
        <f t="shared" si="280"/>
        <v>15.3</v>
      </c>
      <c r="I1645" s="11">
        <f>IFERROR(F1645/SQRT(F1645^2+U1645), "X")</f>
        <v>3.970684768807043E-2</v>
      </c>
      <c r="J1645" s="32">
        <f>IFERROR(SQRT((1-I1645^2)/U1645), "X")</f>
        <v>1.1777454822732755E-2</v>
      </c>
      <c r="K1645" s="32">
        <f t="shared" si="281"/>
        <v>84.907988614807294</v>
      </c>
      <c r="L1645" s="8">
        <v>1</v>
      </c>
      <c r="M1645" s="9">
        <v>0</v>
      </c>
      <c r="N1645" s="8">
        <v>0</v>
      </c>
      <c r="O1645" s="9">
        <v>0</v>
      </c>
      <c r="P1645" s="9">
        <v>0</v>
      </c>
      <c r="Q1645" s="9">
        <v>1</v>
      </c>
      <c r="R1645" s="9">
        <v>0</v>
      </c>
      <c r="S1645" s="8">
        <v>7211</v>
      </c>
      <c r="T1645" s="9">
        <v>12</v>
      </c>
      <c r="U1645" s="9">
        <f t="shared" si="282"/>
        <v>7198</v>
      </c>
      <c r="V1645" s="9">
        <f>COUNTIF(B:B,B1645)</f>
        <v>17</v>
      </c>
      <c r="W1645" s="7">
        <v>12.086</v>
      </c>
      <c r="X1645" s="7">
        <f>BL1645-W1645-6</f>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P1645">
        <v>0.186</v>
      </c>
      <c r="CQ1645">
        <v>134</v>
      </c>
      <c r="CR1645">
        <v>1</v>
      </c>
      <c r="CS1645">
        <v>0</v>
      </c>
      <c r="CT1645">
        <v>29</v>
      </c>
      <c r="CZ1645" s="33" t="s">
        <v>85</v>
      </c>
    </row>
    <row r="1646" spans="1:104" x14ac:dyDescent="0.25">
      <c r="A1646">
        <v>1645</v>
      </c>
      <c r="B1646">
        <v>105</v>
      </c>
      <c r="C1646" s="24" t="s">
        <v>4298</v>
      </c>
      <c r="D1646" s="12">
        <v>7</v>
      </c>
      <c r="E1646" s="13">
        <v>0.2</v>
      </c>
      <c r="F1646" s="7">
        <f t="shared" si="285"/>
        <v>35</v>
      </c>
      <c r="G1646" s="7">
        <f t="shared" si="279"/>
        <v>6.8</v>
      </c>
      <c r="H1646" s="15">
        <f t="shared" si="280"/>
        <v>7.2</v>
      </c>
      <c r="I1646" s="11">
        <f>IFERROR(F1646/SQRT(F1646^2+U1646), "X")</f>
        <v>0.23355661638635691</v>
      </c>
      <c r="J1646" s="32">
        <f>IFERROR(SQRT((1-I1646^2)/U1646), "X")</f>
        <v>6.67304618246734E-3</v>
      </c>
      <c r="K1646" s="32">
        <f t="shared" si="281"/>
        <v>149.85659811966906</v>
      </c>
      <c r="L1646" s="8">
        <v>1</v>
      </c>
      <c r="M1646" s="9">
        <v>0</v>
      </c>
      <c r="N1646" s="8">
        <v>0</v>
      </c>
      <c r="O1646" s="9">
        <v>0</v>
      </c>
      <c r="P1646" s="9">
        <v>1</v>
      </c>
      <c r="Q1646" s="9">
        <v>0</v>
      </c>
      <c r="R1646" s="9">
        <v>0</v>
      </c>
      <c r="S1646" s="8">
        <v>21241</v>
      </c>
      <c r="T1646" s="9">
        <v>8</v>
      </c>
      <c r="U1646" s="9">
        <f t="shared" si="282"/>
        <v>21232</v>
      </c>
      <c r="V1646" s="9">
        <f>COUNTIF(B:B,B1646)</f>
        <v>12</v>
      </c>
      <c r="W1646" s="7">
        <v>9.65</v>
      </c>
      <c r="X1646" s="7">
        <f>BL1646-W1646-6</f>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286">1*(1-$AN1646)/4</f>
        <v>0.21762500000000001</v>
      </c>
      <c r="AL1646" s="32">
        <f t="shared" si="286"/>
        <v>0.21762500000000001</v>
      </c>
      <c r="AM1646" s="32">
        <f t="shared" ref="AM1646:AM1657" si="287">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P1646">
        <v>3.0070000000000001</v>
      </c>
      <c r="CQ1646">
        <v>188</v>
      </c>
      <c r="CR1646">
        <v>1</v>
      </c>
      <c r="CS1646">
        <v>0</v>
      </c>
      <c r="CT1646">
        <v>22</v>
      </c>
      <c r="CZ1646" s="33" t="s">
        <v>85</v>
      </c>
    </row>
    <row r="1647" spans="1:104" x14ac:dyDescent="0.25">
      <c r="A1647">
        <v>1646</v>
      </c>
      <c r="B1647">
        <v>105</v>
      </c>
      <c r="C1647" s="24" t="s">
        <v>4298</v>
      </c>
      <c r="D1647" s="12">
        <v>7</v>
      </c>
      <c r="E1647" s="13">
        <v>0.2</v>
      </c>
      <c r="F1647" s="7">
        <f t="shared" si="285"/>
        <v>35</v>
      </c>
      <c r="G1647" s="7">
        <f t="shared" si="279"/>
        <v>6.8</v>
      </c>
      <c r="H1647" s="15">
        <f t="shared" si="280"/>
        <v>7.2</v>
      </c>
      <c r="I1647" s="11">
        <f>IFERROR(F1647/SQRT(F1647^2+U1647), "X")</f>
        <v>0.23355661638635691</v>
      </c>
      <c r="J1647" s="32">
        <f>IFERROR(SQRT((1-I1647^2)/U1647), "X")</f>
        <v>6.67304618246734E-3</v>
      </c>
      <c r="K1647" s="32">
        <f t="shared" si="281"/>
        <v>149.85659811966906</v>
      </c>
      <c r="L1647" s="8">
        <v>1</v>
      </c>
      <c r="M1647" s="9">
        <v>0</v>
      </c>
      <c r="N1647" s="8">
        <v>0</v>
      </c>
      <c r="O1647" s="9">
        <v>0</v>
      </c>
      <c r="P1647" s="9">
        <v>1</v>
      </c>
      <c r="Q1647" s="9">
        <v>0</v>
      </c>
      <c r="R1647" s="9">
        <v>0</v>
      </c>
      <c r="S1647" s="8">
        <v>21241</v>
      </c>
      <c r="T1647" s="9">
        <v>8</v>
      </c>
      <c r="U1647" s="9">
        <f t="shared" si="282"/>
        <v>21232</v>
      </c>
      <c r="V1647" s="9">
        <f>COUNTIF(B:B,B1647)</f>
        <v>12</v>
      </c>
      <c r="W1647" s="7">
        <v>9.65</v>
      </c>
      <c r="X1647" s="7">
        <f>BL1647-W1647-6</f>
        <v>26.4</v>
      </c>
      <c r="Y1647" s="9">
        <v>1</v>
      </c>
      <c r="Z1647" s="9">
        <v>0</v>
      </c>
      <c r="AA1647" s="9">
        <v>0</v>
      </c>
      <c r="AB1647" s="9">
        <v>0</v>
      </c>
      <c r="AC1647" s="9">
        <v>0</v>
      </c>
      <c r="AD1647" s="29">
        <v>1</v>
      </c>
      <c r="AE1647" s="9">
        <v>0</v>
      </c>
      <c r="AF1647" s="9">
        <v>1</v>
      </c>
      <c r="AG1647" s="29">
        <v>0</v>
      </c>
      <c r="AH1647" s="9">
        <v>1</v>
      </c>
      <c r="AI1647" s="29">
        <v>0</v>
      </c>
      <c r="AJ1647" s="20">
        <v>1971</v>
      </c>
      <c r="AK1647" s="32">
        <f t="shared" si="286"/>
        <v>0.21762500000000001</v>
      </c>
      <c r="AL1647" s="32">
        <f t="shared" si="286"/>
        <v>0.21762500000000001</v>
      </c>
      <c r="AM1647" s="32">
        <f t="shared" si="287"/>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P1647">
        <v>3.0070000000000001</v>
      </c>
      <c r="CQ1647">
        <v>188</v>
      </c>
      <c r="CR1647">
        <v>1</v>
      </c>
      <c r="CS1647">
        <v>0</v>
      </c>
      <c r="CT1647">
        <v>22</v>
      </c>
      <c r="CZ1647" s="33" t="s">
        <v>85</v>
      </c>
    </row>
    <row r="1648" spans="1:104" x14ac:dyDescent="0.25">
      <c r="A1648">
        <v>1647</v>
      </c>
      <c r="B1648">
        <v>105</v>
      </c>
      <c r="C1648" s="24" t="s">
        <v>4298</v>
      </c>
      <c r="D1648" s="12">
        <v>7</v>
      </c>
      <c r="E1648" s="13">
        <v>0.2</v>
      </c>
      <c r="F1648" s="7">
        <f t="shared" si="285"/>
        <v>35</v>
      </c>
      <c r="G1648" s="7">
        <f t="shared" si="279"/>
        <v>6.8</v>
      </c>
      <c r="H1648" s="15">
        <f t="shared" si="280"/>
        <v>7.2</v>
      </c>
      <c r="I1648" s="11">
        <f>IFERROR(F1648/SQRT(F1648^2+U1648), "X")</f>
        <v>0.23358262115371911</v>
      </c>
      <c r="J1648" s="32">
        <f>IFERROR(SQRT((1-I1648^2)/U1648), "X")</f>
        <v>6.6737891758205459E-3</v>
      </c>
      <c r="K1648" s="32">
        <f t="shared" si="281"/>
        <v>149.8399145755229</v>
      </c>
      <c r="L1648" s="8">
        <v>1</v>
      </c>
      <c r="M1648" s="9">
        <v>0</v>
      </c>
      <c r="N1648" s="8">
        <v>0</v>
      </c>
      <c r="O1648" s="9">
        <v>0</v>
      </c>
      <c r="P1648" s="9">
        <v>1</v>
      </c>
      <c r="Q1648" s="9">
        <v>0</v>
      </c>
      <c r="R1648" s="9">
        <v>0</v>
      </c>
      <c r="S1648" s="8">
        <v>21241</v>
      </c>
      <c r="T1648" s="9">
        <v>13</v>
      </c>
      <c r="U1648" s="9">
        <f t="shared" si="282"/>
        <v>21227</v>
      </c>
      <c r="V1648" s="9">
        <f>COUNTIF(B:B,B1648)</f>
        <v>12</v>
      </c>
      <c r="W1648" s="7">
        <v>9.65</v>
      </c>
      <c r="X1648" s="7">
        <f>BL1648-W1648-6</f>
        <v>26.4</v>
      </c>
      <c r="Y1648" s="9">
        <v>1</v>
      </c>
      <c r="Z1648" s="9">
        <v>0</v>
      </c>
      <c r="AA1648" s="9">
        <v>0</v>
      </c>
      <c r="AB1648" s="9">
        <v>0</v>
      </c>
      <c r="AC1648" s="9">
        <v>0</v>
      </c>
      <c r="AD1648" s="29">
        <v>1</v>
      </c>
      <c r="AE1648" s="9">
        <v>0</v>
      </c>
      <c r="AF1648" s="9">
        <v>1</v>
      </c>
      <c r="AG1648" s="29">
        <v>0</v>
      </c>
      <c r="AH1648" s="9">
        <v>1</v>
      </c>
      <c r="AI1648" s="29">
        <v>0</v>
      </c>
      <c r="AJ1648" s="20">
        <v>1971</v>
      </c>
      <c r="AK1648" s="32">
        <f t="shared" si="286"/>
        <v>0.21762500000000001</v>
      </c>
      <c r="AL1648" s="32">
        <f t="shared" si="286"/>
        <v>0.21762500000000001</v>
      </c>
      <c r="AM1648" s="32">
        <f t="shared" si="287"/>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P1648">
        <v>3.0070000000000001</v>
      </c>
      <c r="CQ1648">
        <v>188</v>
      </c>
      <c r="CR1648">
        <v>1</v>
      </c>
      <c r="CS1648">
        <v>0</v>
      </c>
      <c r="CT1648">
        <v>22</v>
      </c>
      <c r="CZ1648" s="33" t="s">
        <v>85</v>
      </c>
    </row>
    <row r="1649" spans="1:104" x14ac:dyDescent="0.25">
      <c r="A1649">
        <v>1648</v>
      </c>
      <c r="B1649">
        <v>105</v>
      </c>
      <c r="C1649" s="24" t="s">
        <v>4298</v>
      </c>
      <c r="D1649" s="12">
        <v>6.2</v>
      </c>
      <c r="E1649" s="13">
        <v>0.1</v>
      </c>
      <c r="F1649" s="7">
        <f t="shared" si="285"/>
        <v>62</v>
      </c>
      <c r="G1649" s="7">
        <f t="shared" si="279"/>
        <v>6.1000000000000005</v>
      </c>
      <c r="H1649" s="15">
        <f t="shared" si="280"/>
        <v>6.3</v>
      </c>
      <c r="I1649" s="11">
        <f>IFERROR(F1649/SQRT(F1649^2+U1649), "X")</f>
        <v>0.39152775927346917</v>
      </c>
      <c r="J1649" s="32">
        <f>IFERROR(SQRT((1-I1649^2)/U1649), "X")</f>
        <v>6.314963859249503E-3</v>
      </c>
      <c r="K1649" s="32">
        <f t="shared" si="281"/>
        <v>158.35403373454054</v>
      </c>
      <c r="L1649" s="8">
        <v>1</v>
      </c>
      <c r="M1649" s="9">
        <v>0</v>
      </c>
      <c r="N1649" s="8">
        <v>0</v>
      </c>
      <c r="O1649" s="9">
        <v>0</v>
      </c>
      <c r="P1649" s="9">
        <v>1</v>
      </c>
      <c r="Q1649" s="9">
        <v>0</v>
      </c>
      <c r="R1649" s="9">
        <v>0</v>
      </c>
      <c r="S1649" s="8">
        <v>21241</v>
      </c>
      <c r="T1649" s="9">
        <v>8</v>
      </c>
      <c r="U1649" s="9">
        <f t="shared" si="282"/>
        <v>21232</v>
      </c>
      <c r="V1649" s="9">
        <f>COUNTIF(B:B,B1649)</f>
        <v>12</v>
      </c>
      <c r="W1649" s="7">
        <v>9.65</v>
      </c>
      <c r="X1649" s="7">
        <f>BL1649-W1649-6</f>
        <v>26.4</v>
      </c>
      <c r="Y1649" s="9">
        <v>1</v>
      </c>
      <c r="Z1649" s="9">
        <v>0</v>
      </c>
      <c r="AA1649" s="9">
        <v>0</v>
      </c>
      <c r="AB1649" s="9">
        <v>0</v>
      </c>
      <c r="AC1649" s="9">
        <v>0</v>
      </c>
      <c r="AD1649" s="29">
        <v>1</v>
      </c>
      <c r="AE1649" s="9">
        <v>0</v>
      </c>
      <c r="AF1649" s="9">
        <v>1</v>
      </c>
      <c r="AG1649" s="29">
        <v>0</v>
      </c>
      <c r="AH1649" s="9">
        <v>1</v>
      </c>
      <c r="AI1649" s="29">
        <v>0</v>
      </c>
      <c r="AJ1649" s="20">
        <v>1971</v>
      </c>
      <c r="AK1649" s="32">
        <f t="shared" si="286"/>
        <v>0.21762500000000001</v>
      </c>
      <c r="AL1649" s="32">
        <f t="shared" si="286"/>
        <v>0.21762500000000001</v>
      </c>
      <c r="AM1649" s="32">
        <f t="shared" si="287"/>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P1649">
        <v>3.0070000000000001</v>
      </c>
      <c r="CQ1649">
        <v>188</v>
      </c>
      <c r="CR1649">
        <v>1</v>
      </c>
      <c r="CS1649">
        <v>0</v>
      </c>
      <c r="CT1649">
        <v>22</v>
      </c>
      <c r="CZ1649" s="33" t="s">
        <v>85</v>
      </c>
    </row>
    <row r="1650" spans="1:104" x14ac:dyDescent="0.25">
      <c r="A1650">
        <v>1649</v>
      </c>
      <c r="B1650">
        <v>105</v>
      </c>
      <c r="C1650" s="24" t="s">
        <v>4298</v>
      </c>
      <c r="D1650" s="12">
        <v>6.2</v>
      </c>
      <c r="E1650" s="13">
        <v>0.1</v>
      </c>
      <c r="F1650" s="7">
        <f t="shared" si="285"/>
        <v>62</v>
      </c>
      <c r="G1650" s="7">
        <f t="shared" si="279"/>
        <v>6.1000000000000005</v>
      </c>
      <c r="H1650" s="15">
        <f t="shared" si="280"/>
        <v>6.3</v>
      </c>
      <c r="I1650" s="11">
        <f>IFERROR(F1650/SQRT(F1650^2+U1650), "X")</f>
        <v>0.39152775927346917</v>
      </c>
      <c r="J1650" s="32">
        <f>IFERROR(SQRT((1-I1650^2)/U1650), "X")</f>
        <v>6.314963859249503E-3</v>
      </c>
      <c r="K1650" s="32">
        <f t="shared" si="281"/>
        <v>158.35403373454054</v>
      </c>
      <c r="L1650" s="8">
        <v>1</v>
      </c>
      <c r="M1650" s="9">
        <v>0</v>
      </c>
      <c r="N1650" s="8">
        <v>0</v>
      </c>
      <c r="O1650" s="9">
        <v>0</v>
      </c>
      <c r="P1650" s="9">
        <v>1</v>
      </c>
      <c r="Q1650" s="9">
        <v>0</v>
      </c>
      <c r="R1650" s="9">
        <v>0</v>
      </c>
      <c r="S1650" s="8">
        <v>21241</v>
      </c>
      <c r="T1650" s="9">
        <v>8</v>
      </c>
      <c r="U1650" s="9">
        <f t="shared" si="282"/>
        <v>21232</v>
      </c>
      <c r="V1650" s="9">
        <f>COUNTIF(B:B,B1650)</f>
        <v>12</v>
      </c>
      <c r="W1650" s="7">
        <v>9.65</v>
      </c>
      <c r="X1650" s="7">
        <f>BL1650-W1650-6</f>
        <v>26.4</v>
      </c>
      <c r="Y1650" s="9">
        <v>1</v>
      </c>
      <c r="Z1650" s="9">
        <v>0</v>
      </c>
      <c r="AA1650" s="9">
        <v>0</v>
      </c>
      <c r="AB1650" s="9">
        <v>0</v>
      </c>
      <c r="AC1650" s="9">
        <v>0</v>
      </c>
      <c r="AD1650" s="29">
        <v>1</v>
      </c>
      <c r="AE1650" s="9">
        <v>0</v>
      </c>
      <c r="AF1650" s="9">
        <v>1</v>
      </c>
      <c r="AG1650" s="29">
        <v>0</v>
      </c>
      <c r="AH1650" s="9">
        <v>1</v>
      </c>
      <c r="AI1650" s="29">
        <v>0</v>
      </c>
      <c r="AJ1650" s="20">
        <v>1971</v>
      </c>
      <c r="AK1650" s="32">
        <f t="shared" si="286"/>
        <v>0.21762500000000001</v>
      </c>
      <c r="AL1650" s="32">
        <f t="shared" si="286"/>
        <v>0.21762500000000001</v>
      </c>
      <c r="AM1650" s="32">
        <f t="shared" si="287"/>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P1650">
        <v>3.0070000000000001</v>
      </c>
      <c r="CQ1650">
        <v>188</v>
      </c>
      <c r="CR1650">
        <v>1</v>
      </c>
      <c r="CS1650">
        <v>0</v>
      </c>
      <c r="CT1650">
        <v>22</v>
      </c>
      <c r="CZ1650" s="33" t="s">
        <v>85</v>
      </c>
    </row>
    <row r="1651" spans="1:104" x14ac:dyDescent="0.25">
      <c r="A1651">
        <v>1650</v>
      </c>
      <c r="B1651">
        <v>105</v>
      </c>
      <c r="C1651" s="24" t="s">
        <v>4298</v>
      </c>
      <c r="D1651" s="12">
        <v>6.2</v>
      </c>
      <c r="E1651" s="13">
        <v>0.1</v>
      </c>
      <c r="F1651" s="7">
        <f t="shared" si="285"/>
        <v>62</v>
      </c>
      <c r="G1651" s="7">
        <f t="shared" si="279"/>
        <v>6.1000000000000005</v>
      </c>
      <c r="H1651" s="15">
        <f t="shared" si="280"/>
        <v>6.3</v>
      </c>
      <c r="I1651" s="11">
        <f>IFERROR(F1651/SQRT(F1651^2+U1651), "X")</f>
        <v>0.3915667992240367</v>
      </c>
      <c r="J1651" s="32">
        <f>IFERROR(SQRT((1-I1651^2)/U1651), "X")</f>
        <v>6.3155935358715594E-3</v>
      </c>
      <c r="K1651" s="32">
        <f t="shared" si="281"/>
        <v>158.33824553783586</v>
      </c>
      <c r="L1651" s="8">
        <v>1</v>
      </c>
      <c r="M1651" s="9">
        <v>0</v>
      </c>
      <c r="N1651" s="8">
        <v>0</v>
      </c>
      <c r="O1651" s="9">
        <v>0</v>
      </c>
      <c r="P1651" s="9">
        <v>1</v>
      </c>
      <c r="Q1651" s="9">
        <v>0</v>
      </c>
      <c r="R1651" s="9">
        <v>0</v>
      </c>
      <c r="S1651" s="8">
        <v>21241</v>
      </c>
      <c r="T1651" s="9">
        <v>13</v>
      </c>
      <c r="U1651" s="9">
        <f t="shared" si="282"/>
        <v>21227</v>
      </c>
      <c r="V1651" s="9">
        <f>COUNTIF(B:B,B1651)</f>
        <v>12</v>
      </c>
      <c r="W1651" s="7">
        <v>9.65</v>
      </c>
      <c r="X1651" s="7">
        <f>BL1651-W1651-6</f>
        <v>26.4</v>
      </c>
      <c r="Y1651" s="9">
        <v>1</v>
      </c>
      <c r="Z1651" s="9">
        <v>0</v>
      </c>
      <c r="AA1651" s="9">
        <v>0</v>
      </c>
      <c r="AB1651" s="9">
        <v>0</v>
      </c>
      <c r="AC1651" s="9">
        <v>0</v>
      </c>
      <c r="AD1651" s="29">
        <v>1</v>
      </c>
      <c r="AE1651" s="9">
        <v>0</v>
      </c>
      <c r="AF1651" s="9">
        <v>1</v>
      </c>
      <c r="AG1651" s="29">
        <v>0</v>
      </c>
      <c r="AH1651" s="9">
        <v>1</v>
      </c>
      <c r="AI1651" s="29">
        <v>0</v>
      </c>
      <c r="AJ1651" s="20">
        <v>1971</v>
      </c>
      <c r="AK1651" s="32">
        <f t="shared" si="286"/>
        <v>0.21762500000000001</v>
      </c>
      <c r="AL1651" s="32">
        <f t="shared" si="286"/>
        <v>0.21762500000000001</v>
      </c>
      <c r="AM1651" s="32">
        <f t="shared" si="287"/>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P1651">
        <v>3.0070000000000001</v>
      </c>
      <c r="CQ1651">
        <v>188</v>
      </c>
      <c r="CR1651">
        <v>1</v>
      </c>
      <c r="CS1651">
        <v>0</v>
      </c>
      <c r="CT1651">
        <v>22</v>
      </c>
      <c r="CZ1651" s="33" t="s">
        <v>85</v>
      </c>
    </row>
    <row r="1652" spans="1:104" x14ac:dyDescent="0.25">
      <c r="A1652">
        <v>1651</v>
      </c>
      <c r="B1652">
        <v>105</v>
      </c>
      <c r="C1652" s="24" t="s">
        <v>4298</v>
      </c>
      <c r="D1652" s="12">
        <v>6.5</v>
      </c>
      <c r="E1652" s="13">
        <v>0.3</v>
      </c>
      <c r="F1652" s="7">
        <f t="shared" si="285"/>
        <v>21.666666666666668</v>
      </c>
      <c r="G1652" s="7">
        <f t="shared" si="279"/>
        <v>6.2</v>
      </c>
      <c r="H1652" s="15">
        <f t="shared" si="280"/>
        <v>6.8</v>
      </c>
      <c r="I1652" s="11">
        <f>IFERROR(F1652/SQRT(F1652^2+U1652), "X")</f>
        <v>0.35806830255561106</v>
      </c>
      <c r="J1652" s="32">
        <f>IFERROR(SQRT((1-I1652^2)/U1652), "X")</f>
        <v>1.6526229348720507E-2</v>
      </c>
      <c r="K1652" s="32">
        <f t="shared" si="281"/>
        <v>60.509870636487442</v>
      </c>
      <c r="L1652" s="8">
        <v>1</v>
      </c>
      <c r="M1652" s="9">
        <v>0</v>
      </c>
      <c r="N1652" s="8">
        <v>0</v>
      </c>
      <c r="O1652" s="9">
        <v>0</v>
      </c>
      <c r="P1652" s="9">
        <v>1</v>
      </c>
      <c r="Q1652" s="9">
        <v>0</v>
      </c>
      <c r="R1652" s="9">
        <v>0</v>
      </c>
      <c r="S1652" s="8">
        <v>3196</v>
      </c>
      <c r="T1652" s="9">
        <v>3</v>
      </c>
      <c r="U1652" s="9">
        <f t="shared" si="282"/>
        <v>3192</v>
      </c>
      <c r="V1652" s="9">
        <f>COUNTIF(B:B,B1652)</f>
        <v>12</v>
      </c>
      <c r="W1652" s="7">
        <v>10.55</v>
      </c>
      <c r="X1652" s="7">
        <f>BL1652-W1652-6</f>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286"/>
        <v>0.21287500000000001</v>
      </c>
      <c r="AL1652" s="32">
        <f t="shared" si="286"/>
        <v>0.21287500000000001</v>
      </c>
      <c r="AM1652" s="32">
        <f t="shared" si="287"/>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P1652">
        <v>3.0070000000000001</v>
      </c>
      <c r="CQ1652">
        <v>188</v>
      </c>
      <c r="CR1652">
        <v>1</v>
      </c>
      <c r="CS1652">
        <v>0</v>
      </c>
      <c r="CT1652">
        <v>22</v>
      </c>
      <c r="CZ1652" s="33" t="s">
        <v>85</v>
      </c>
    </row>
    <row r="1653" spans="1:104" x14ac:dyDescent="0.25">
      <c r="A1653">
        <v>1652</v>
      </c>
      <c r="B1653">
        <v>105</v>
      </c>
      <c r="C1653" s="24" t="s">
        <v>4298</v>
      </c>
      <c r="D1653" s="12">
        <v>14</v>
      </c>
      <c r="E1653" s="13">
        <v>9.1</v>
      </c>
      <c r="F1653" s="7">
        <f t="shared" si="285"/>
        <v>1.5384615384615385</v>
      </c>
      <c r="G1653" s="7">
        <f t="shared" si="279"/>
        <v>4.9000000000000004</v>
      </c>
      <c r="H1653" s="15">
        <f t="shared" si="280"/>
        <v>23.1</v>
      </c>
      <c r="I1653" s="11">
        <f>IFERROR(F1653/SQRT(F1653^2+U1653), "X")</f>
        <v>2.7224645670160603E-2</v>
      </c>
      <c r="J1653" s="32">
        <f>IFERROR(SQRT((1-I1653^2)/U1653), "X")</f>
        <v>1.769601968560439E-2</v>
      </c>
      <c r="K1653" s="32">
        <f t="shared" si="281"/>
        <v>56.509882887025398</v>
      </c>
      <c r="L1653" s="8">
        <v>1</v>
      </c>
      <c r="M1653" s="9">
        <v>0</v>
      </c>
      <c r="N1653" s="8">
        <v>0</v>
      </c>
      <c r="O1653" s="9">
        <v>0</v>
      </c>
      <c r="P1653" s="9">
        <v>1</v>
      </c>
      <c r="Q1653" s="9">
        <v>0</v>
      </c>
      <c r="R1653" s="9">
        <v>0</v>
      </c>
      <c r="S1653" s="8">
        <v>3196</v>
      </c>
      <c r="T1653" s="9">
        <v>4</v>
      </c>
      <c r="U1653" s="9">
        <f t="shared" si="282"/>
        <v>3191</v>
      </c>
      <c r="V1653" s="9">
        <f>COUNTIF(B:B,B1653)</f>
        <v>12</v>
      </c>
      <c r="W1653" s="7">
        <v>10.55</v>
      </c>
      <c r="X1653" s="7">
        <f>BL1653-W1653-6</f>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286"/>
        <v>0.21287500000000001</v>
      </c>
      <c r="AL1653" s="32">
        <f t="shared" si="286"/>
        <v>0.21287500000000001</v>
      </c>
      <c r="AM1653" s="32">
        <f t="shared" si="287"/>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P1653">
        <v>3.0070000000000001</v>
      </c>
      <c r="CQ1653">
        <v>188</v>
      </c>
      <c r="CR1653">
        <v>1</v>
      </c>
      <c r="CS1653">
        <v>0</v>
      </c>
      <c r="CT1653">
        <v>22</v>
      </c>
      <c r="CZ1653" s="33" t="s">
        <v>85</v>
      </c>
    </row>
    <row r="1654" spans="1:104" x14ac:dyDescent="0.25">
      <c r="A1654">
        <v>1653</v>
      </c>
      <c r="B1654">
        <v>105</v>
      </c>
      <c r="C1654" s="24" t="s">
        <v>4298</v>
      </c>
      <c r="D1654" s="12">
        <v>15.1</v>
      </c>
      <c r="E1654" s="13">
        <v>3.6</v>
      </c>
      <c r="F1654" s="7">
        <f t="shared" si="285"/>
        <v>4.1944444444444446</v>
      </c>
      <c r="G1654" s="7">
        <f t="shared" si="279"/>
        <v>11.5</v>
      </c>
      <c r="H1654" s="15">
        <f t="shared" si="280"/>
        <v>18.7</v>
      </c>
      <c r="I1654" s="11">
        <f>IFERROR(F1654/SQRT(F1654^2+U1654), "X")</f>
        <v>7.4048643322740831E-2</v>
      </c>
      <c r="J1654" s="32">
        <f>IFERROR(SQRT((1-I1654^2)/U1654), "X")</f>
        <v>1.7653981189527612E-2</v>
      </c>
      <c r="K1654" s="32">
        <f t="shared" si="281"/>
        <v>56.644446896386334</v>
      </c>
      <c r="L1654" s="8">
        <v>1</v>
      </c>
      <c r="M1654" s="9">
        <v>0</v>
      </c>
      <c r="N1654" s="8">
        <v>0</v>
      </c>
      <c r="O1654" s="9">
        <v>0</v>
      </c>
      <c r="P1654" s="9">
        <v>1</v>
      </c>
      <c r="Q1654" s="9">
        <v>0</v>
      </c>
      <c r="R1654" s="9">
        <v>0</v>
      </c>
      <c r="S1654" s="8">
        <v>3196</v>
      </c>
      <c r="T1654" s="9">
        <v>4</v>
      </c>
      <c r="U1654" s="9">
        <f t="shared" si="282"/>
        <v>3191</v>
      </c>
      <c r="V1654" s="9">
        <f>COUNTIF(B:B,B1654)</f>
        <v>12</v>
      </c>
      <c r="W1654" s="7">
        <v>10.55</v>
      </c>
      <c r="X1654" s="7">
        <f>BL1654-W1654-6</f>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286"/>
        <v>0.21287500000000001</v>
      </c>
      <c r="AL1654" s="32">
        <f t="shared" si="286"/>
        <v>0.21287500000000001</v>
      </c>
      <c r="AM1654" s="32">
        <f t="shared" si="287"/>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P1654">
        <v>3.0070000000000001</v>
      </c>
      <c r="CQ1654">
        <v>188</v>
      </c>
      <c r="CR1654">
        <v>1</v>
      </c>
      <c r="CS1654">
        <v>0</v>
      </c>
      <c r="CT1654">
        <v>22</v>
      </c>
      <c r="CZ1654" s="33" t="s">
        <v>85</v>
      </c>
    </row>
    <row r="1655" spans="1:104" x14ac:dyDescent="0.25">
      <c r="A1655">
        <v>1654</v>
      </c>
      <c r="B1655">
        <v>105</v>
      </c>
      <c r="C1655" s="24" t="s">
        <v>4298</v>
      </c>
      <c r="D1655" s="12">
        <v>8.4</v>
      </c>
      <c r="E1655" s="13">
        <v>0.7</v>
      </c>
      <c r="F1655" s="7">
        <f t="shared" si="285"/>
        <v>12.000000000000002</v>
      </c>
      <c r="G1655" s="7">
        <f t="shared" si="279"/>
        <v>7.7</v>
      </c>
      <c r="H1655" s="15">
        <f t="shared" si="280"/>
        <v>9.1</v>
      </c>
      <c r="I1655" s="11">
        <f>IFERROR(F1655/SQRT(F1655^2+U1655), "X")</f>
        <v>0.20779415486149438</v>
      </c>
      <c r="J1655" s="32">
        <f>IFERROR(SQRT((1-I1655^2)/U1655), "X")</f>
        <v>1.7316179571791195E-2</v>
      </c>
      <c r="K1655" s="32">
        <f t="shared" si="281"/>
        <v>57.749458871923643</v>
      </c>
      <c r="L1655" s="8">
        <v>1</v>
      </c>
      <c r="M1655" s="9">
        <v>0</v>
      </c>
      <c r="N1655" s="8">
        <v>0</v>
      </c>
      <c r="O1655" s="9">
        <v>0</v>
      </c>
      <c r="P1655" s="9">
        <v>1</v>
      </c>
      <c r="Q1655" s="9">
        <v>0</v>
      </c>
      <c r="R1655" s="9">
        <v>0</v>
      </c>
      <c r="S1655" s="8">
        <v>3196</v>
      </c>
      <c r="T1655" s="9">
        <v>4</v>
      </c>
      <c r="U1655" s="9">
        <f t="shared" si="282"/>
        <v>3191</v>
      </c>
      <c r="V1655" s="9">
        <f>COUNTIF(B:B,B1655)</f>
        <v>12</v>
      </c>
      <c r="W1655" s="7">
        <v>10.55</v>
      </c>
      <c r="X1655" s="7">
        <f>BL1655-W1655-6</f>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286"/>
        <v>0.21287500000000001</v>
      </c>
      <c r="AL1655" s="32">
        <f t="shared" si="286"/>
        <v>0.21287500000000001</v>
      </c>
      <c r="AM1655" s="32">
        <f t="shared" si="287"/>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P1655">
        <v>3.0070000000000001</v>
      </c>
      <c r="CQ1655">
        <v>188</v>
      </c>
      <c r="CR1655">
        <v>1</v>
      </c>
      <c r="CS1655">
        <v>0</v>
      </c>
      <c r="CT1655">
        <v>22</v>
      </c>
      <c r="CZ1655" s="33" t="s">
        <v>85</v>
      </c>
    </row>
    <row r="1656" spans="1:104" x14ac:dyDescent="0.25">
      <c r="A1656">
        <v>1655</v>
      </c>
      <c r="B1656">
        <v>105</v>
      </c>
      <c r="C1656" s="24" t="s">
        <v>4298</v>
      </c>
      <c r="D1656" s="12">
        <v>6.3</v>
      </c>
      <c r="E1656" s="13">
        <v>0.3</v>
      </c>
      <c r="F1656" s="7">
        <f t="shared" si="285"/>
        <v>21</v>
      </c>
      <c r="G1656" s="7">
        <f t="shared" si="279"/>
        <v>6</v>
      </c>
      <c r="H1656" s="15">
        <f t="shared" si="280"/>
        <v>6.6</v>
      </c>
      <c r="I1656" s="11">
        <f>IFERROR(F1656/SQRT(F1656^2+U1656), "X")</f>
        <v>0.28799567421991124</v>
      </c>
      <c r="J1656" s="32">
        <f>IFERROR(SQRT((1-I1656^2)/U1656), "X")</f>
        <v>1.3714079724757676E-2</v>
      </c>
      <c r="K1656" s="32">
        <f t="shared" si="281"/>
        <v>72.917761896536575</v>
      </c>
      <c r="L1656" s="8">
        <v>1</v>
      </c>
      <c r="M1656" s="9">
        <v>0</v>
      </c>
      <c r="N1656" s="8">
        <v>0</v>
      </c>
      <c r="O1656" s="9">
        <v>0</v>
      </c>
      <c r="P1656" s="9">
        <v>1</v>
      </c>
      <c r="Q1656" s="9">
        <v>0</v>
      </c>
      <c r="R1656" s="9">
        <v>0</v>
      </c>
      <c r="S1656" s="8">
        <v>4880</v>
      </c>
      <c r="T1656" s="9">
        <v>3</v>
      </c>
      <c r="U1656" s="9">
        <f t="shared" si="282"/>
        <v>4876</v>
      </c>
      <c r="V1656" s="9">
        <f>COUNTIF(B:B,B1656)</f>
        <v>12</v>
      </c>
      <c r="W1656" s="7">
        <v>10.55</v>
      </c>
      <c r="X1656" s="7">
        <f>BL1656-W1656-6</f>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286"/>
        <v>0.21287500000000001</v>
      </c>
      <c r="AL1656" s="32">
        <f t="shared" si="286"/>
        <v>0.21287500000000001</v>
      </c>
      <c r="AM1656" s="32">
        <f t="shared" si="287"/>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P1656">
        <v>3.0070000000000001</v>
      </c>
      <c r="CQ1656">
        <v>188</v>
      </c>
      <c r="CR1656">
        <v>1</v>
      </c>
      <c r="CS1656">
        <v>0</v>
      </c>
      <c r="CT1656">
        <v>22</v>
      </c>
      <c r="CZ1656" s="33" t="s">
        <v>85</v>
      </c>
    </row>
    <row r="1657" spans="1:104" x14ac:dyDescent="0.25">
      <c r="A1657">
        <v>1656</v>
      </c>
      <c r="B1657">
        <v>105</v>
      </c>
      <c r="C1657" s="24" t="s">
        <v>4298</v>
      </c>
      <c r="D1657" s="12">
        <v>16.600000000000001</v>
      </c>
      <c r="E1657" s="13">
        <v>10</v>
      </c>
      <c r="F1657" s="7">
        <f t="shared" si="285"/>
        <v>1.6600000000000001</v>
      </c>
      <c r="G1657" s="7">
        <f t="shared" si="279"/>
        <v>6.6000000000000014</v>
      </c>
      <c r="H1657" s="15">
        <f t="shared" si="280"/>
        <v>26.6</v>
      </c>
      <c r="I1657" s="11">
        <f>IFERROR(F1657/SQRT(F1657^2+U1657), "X")</f>
        <v>2.3768297236871464E-2</v>
      </c>
      <c r="J1657" s="32">
        <f>IFERROR(SQRT((1-I1657^2)/U1657), "X")</f>
        <v>1.431825134751293E-2</v>
      </c>
      <c r="K1657" s="32">
        <f t="shared" si="281"/>
        <v>69.840930692538734</v>
      </c>
      <c r="L1657" s="8">
        <v>1</v>
      </c>
      <c r="M1657" s="9">
        <v>0</v>
      </c>
      <c r="N1657" s="8">
        <v>0</v>
      </c>
      <c r="O1657" s="9">
        <v>0</v>
      </c>
      <c r="P1657" s="9">
        <v>1</v>
      </c>
      <c r="Q1657" s="9">
        <v>0</v>
      </c>
      <c r="R1657" s="9">
        <v>0</v>
      </c>
      <c r="S1657" s="8">
        <v>4880</v>
      </c>
      <c r="T1657" s="9">
        <v>4</v>
      </c>
      <c r="U1657" s="9">
        <f t="shared" si="282"/>
        <v>4875</v>
      </c>
      <c r="V1657" s="9">
        <f>COUNTIF(B:B,B1657)</f>
        <v>12</v>
      </c>
      <c r="W1657" s="7">
        <v>10.55</v>
      </c>
      <c r="X1657" s="7">
        <f>BL1657-W1657-6</f>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286"/>
        <v>0.21287500000000001</v>
      </c>
      <c r="AL1657" s="32">
        <f t="shared" si="286"/>
        <v>0.21287500000000001</v>
      </c>
      <c r="AM1657" s="32">
        <f t="shared" si="287"/>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P1657">
        <v>3.0070000000000001</v>
      </c>
      <c r="CQ1657">
        <v>188</v>
      </c>
      <c r="CR1657">
        <v>1</v>
      </c>
      <c r="CS1657">
        <v>0</v>
      </c>
      <c r="CT1657">
        <v>22</v>
      </c>
      <c r="CZ1657" s="33" t="s">
        <v>85</v>
      </c>
    </row>
    <row r="1658" spans="1:104" x14ac:dyDescent="0.25">
      <c r="A1658">
        <v>1657</v>
      </c>
      <c r="B1658">
        <v>106</v>
      </c>
      <c r="C1658" s="24" t="s">
        <v>4302</v>
      </c>
      <c r="D1658" s="12">
        <v>9.2999999999999972</v>
      </c>
      <c r="E1658" s="13">
        <v>0.68286713286713274</v>
      </c>
      <c r="F1658" s="7">
        <v>13.61904761904762</v>
      </c>
      <c r="G1658" s="7">
        <f t="shared" si="279"/>
        <v>8.6171328671328649</v>
      </c>
      <c r="H1658" s="15">
        <f t="shared" si="280"/>
        <v>9.9828671328671295</v>
      </c>
      <c r="I1658" s="11">
        <f>IFERROR(F1658/SQRT(F1658^2+U1658), "X")</f>
        <v>6.1885279765741326E-2</v>
      </c>
      <c r="J1658" s="32">
        <f>IFERROR(SQRT((1-I1658^2)/U1658), "X")</f>
        <v>4.5440240387432437E-3</v>
      </c>
      <c r="K1658" s="32">
        <f t="shared" si="281"/>
        <v>220.06925832121553</v>
      </c>
      <c r="L1658" s="8">
        <v>0</v>
      </c>
      <c r="M1658" s="9">
        <v>1</v>
      </c>
      <c r="N1658" s="8">
        <v>0</v>
      </c>
      <c r="O1658" s="9">
        <v>0</v>
      </c>
      <c r="P1658" s="9">
        <v>0</v>
      </c>
      <c r="Q1658" s="9">
        <v>1</v>
      </c>
      <c r="R1658" s="9">
        <v>0</v>
      </c>
      <c r="S1658" s="8">
        <v>48266</v>
      </c>
      <c r="T1658" s="9">
        <v>20</v>
      </c>
      <c r="U1658" s="9">
        <f t="shared" si="282"/>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f>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P1658">
        <v>2.3879999999999999</v>
      </c>
      <c r="CQ1658">
        <v>93</v>
      </c>
      <c r="CR1658">
        <v>1</v>
      </c>
      <c r="CS1658">
        <v>0</v>
      </c>
      <c r="CT1658">
        <v>25</v>
      </c>
      <c r="CZ1658" s="33" t="s">
        <v>85</v>
      </c>
    </row>
    <row r="1659" spans="1:104" x14ac:dyDescent="0.25">
      <c r="A1659">
        <v>1658</v>
      </c>
      <c r="B1659">
        <v>106</v>
      </c>
      <c r="C1659" s="24" t="s">
        <v>4302</v>
      </c>
      <c r="D1659" s="12">
        <v>10.7</v>
      </c>
      <c r="E1659" s="13">
        <v>0.97627737226277356</v>
      </c>
      <c r="F1659" s="7">
        <v>10.96</v>
      </c>
      <c r="G1659" s="7">
        <f t="shared" si="279"/>
        <v>9.7237226277372262</v>
      </c>
      <c r="H1659" s="15">
        <f t="shared" si="280"/>
        <v>11.676277372262772</v>
      </c>
      <c r="I1659" s="11">
        <f>IFERROR(F1659/SQRT(F1659^2+U1659), "X")</f>
        <v>4.9836141716404395E-2</v>
      </c>
      <c r="J1659" s="32">
        <f>IFERROR(SQRT((1-I1659^2)/U1659), "X")</f>
        <v>4.5470932222996712E-3</v>
      </c>
      <c r="K1659" s="32">
        <f t="shared" si="281"/>
        <v>219.92071662305941</v>
      </c>
      <c r="L1659" s="8">
        <v>0</v>
      </c>
      <c r="M1659" s="9">
        <v>1</v>
      </c>
      <c r="N1659" s="8">
        <v>0</v>
      </c>
      <c r="O1659" s="9">
        <v>0</v>
      </c>
      <c r="P1659" s="9">
        <v>0</v>
      </c>
      <c r="Q1659" s="9">
        <v>1</v>
      </c>
      <c r="R1659" s="9">
        <v>0</v>
      </c>
      <c r="S1659" s="8">
        <v>48266</v>
      </c>
      <c r="T1659" s="9">
        <v>20</v>
      </c>
      <c r="U1659" s="9">
        <f t="shared" si="282"/>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f>W1659+X1659+6</f>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P1659">
        <v>2.3879999999999999</v>
      </c>
      <c r="CQ1659">
        <v>93</v>
      </c>
      <c r="CR1659">
        <v>1</v>
      </c>
      <c r="CS1659">
        <v>0</v>
      </c>
      <c r="CT1659">
        <v>25</v>
      </c>
      <c r="CZ1659" s="33" t="s">
        <v>85</v>
      </c>
    </row>
    <row r="1660" spans="1:104" x14ac:dyDescent="0.25">
      <c r="A1660">
        <v>1659</v>
      </c>
      <c r="B1660">
        <v>106</v>
      </c>
      <c r="C1660" s="24" t="s">
        <v>4302</v>
      </c>
      <c r="D1660" s="12">
        <v>11.7</v>
      </c>
      <c r="E1660" s="13">
        <v>1.1487272727272719</v>
      </c>
      <c r="F1660" s="7">
        <v>10.18518518518519</v>
      </c>
      <c r="G1660" s="7">
        <f t="shared" si="279"/>
        <v>10.551272727272728</v>
      </c>
      <c r="H1660" s="15">
        <f t="shared" si="280"/>
        <v>12.84872727272727</v>
      </c>
      <c r="I1660" s="11">
        <f>IFERROR(F1660/SQRT(F1660^2+U1660), "X")</f>
        <v>4.6320832739635172E-2</v>
      </c>
      <c r="J1660" s="32">
        <f>IFERROR(SQRT((1-I1660^2)/U1660), "X")</f>
        <v>4.547863578073269E-3</v>
      </c>
      <c r="K1660" s="32">
        <f t="shared" si="281"/>
        <v>219.88346458353007</v>
      </c>
      <c r="L1660" s="8">
        <v>0</v>
      </c>
      <c r="M1660" s="9">
        <v>1</v>
      </c>
      <c r="N1660" s="8">
        <v>0</v>
      </c>
      <c r="O1660" s="9">
        <v>0</v>
      </c>
      <c r="P1660" s="9">
        <v>0</v>
      </c>
      <c r="Q1660" s="9">
        <v>1</v>
      </c>
      <c r="R1660" s="9">
        <v>0</v>
      </c>
      <c r="S1660" s="8">
        <v>48266</v>
      </c>
      <c r="T1660" s="9">
        <v>20</v>
      </c>
      <c r="U1660" s="9">
        <f t="shared" si="282"/>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f>W1660+X1660+6</f>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P1660">
        <v>2.3879999999999999</v>
      </c>
      <c r="CQ1660">
        <v>93</v>
      </c>
      <c r="CR1660">
        <v>1</v>
      </c>
      <c r="CS1660">
        <v>0</v>
      </c>
      <c r="CT1660">
        <v>25</v>
      </c>
      <c r="CZ1660" s="33" t="s">
        <v>85</v>
      </c>
    </row>
    <row r="1661" spans="1:104" x14ac:dyDescent="0.25">
      <c r="A1661">
        <v>1660</v>
      </c>
      <c r="B1661">
        <v>106</v>
      </c>
      <c r="C1661" s="24" t="s">
        <v>4302</v>
      </c>
      <c r="D1661" s="12">
        <v>9.6999999999999975</v>
      </c>
      <c r="E1661" s="13">
        <v>1.2471428571428571</v>
      </c>
      <c r="F1661" s="7">
        <v>7.7777777777777777</v>
      </c>
      <c r="G1661" s="7">
        <f t="shared" si="279"/>
        <v>8.4528571428571411</v>
      </c>
      <c r="H1661" s="15">
        <f t="shared" si="280"/>
        <v>10.947142857142854</v>
      </c>
      <c r="I1661" s="11">
        <f>IFERROR(F1661/SQRT(F1661^2+U1661), "X")</f>
        <v>3.5389200696427148E-2</v>
      </c>
      <c r="J1661" s="32">
        <f>IFERROR(SQRT((1-I1661^2)/U1661), "X")</f>
        <v>4.5500400895406327E-3</v>
      </c>
      <c r="K1661" s="32">
        <f t="shared" si="281"/>
        <v>219.77828333836922</v>
      </c>
      <c r="L1661" s="8">
        <v>0</v>
      </c>
      <c r="M1661" s="9">
        <v>1</v>
      </c>
      <c r="N1661" s="8">
        <v>0</v>
      </c>
      <c r="O1661" s="9">
        <v>0</v>
      </c>
      <c r="P1661" s="9">
        <v>0</v>
      </c>
      <c r="Q1661" s="9">
        <v>1</v>
      </c>
      <c r="R1661" s="9">
        <v>0</v>
      </c>
      <c r="S1661" s="8">
        <v>48266</v>
      </c>
      <c r="T1661" s="9">
        <v>23</v>
      </c>
      <c r="U1661" s="9">
        <f t="shared" si="282"/>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f>W1661+X1661+6</f>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P1661">
        <v>2.3879999999999999</v>
      </c>
      <c r="CQ1661">
        <v>93</v>
      </c>
      <c r="CR1661">
        <v>1</v>
      </c>
      <c r="CS1661">
        <v>0</v>
      </c>
      <c r="CT1661">
        <v>25</v>
      </c>
      <c r="CZ1661" s="33" t="s">
        <v>85</v>
      </c>
    </row>
    <row r="1662" spans="1:104" x14ac:dyDescent="0.25">
      <c r="A1662">
        <v>1661</v>
      </c>
      <c r="B1662">
        <v>106</v>
      </c>
      <c r="C1662" s="24" t="s">
        <v>4302</v>
      </c>
      <c r="D1662" s="12">
        <v>8.4999999999999964</v>
      </c>
      <c r="E1662" s="13">
        <v>1.523121387283237</v>
      </c>
      <c r="F1662" s="7">
        <v>5.5806451612903221</v>
      </c>
      <c r="G1662" s="7">
        <f t="shared" si="279"/>
        <v>6.9768786127167592</v>
      </c>
      <c r="H1662" s="15">
        <f t="shared" si="280"/>
        <v>10.023121387283233</v>
      </c>
      <c r="I1662" s="11">
        <f>IFERROR(F1662/SQRT(F1662^2+U1662), "X")</f>
        <v>2.5400666585380833E-2</v>
      </c>
      <c r="J1662" s="32">
        <f>IFERROR(SQRT((1-I1662^2)/U1662), "X")</f>
        <v>4.5515645326404969E-3</v>
      </c>
      <c r="K1662" s="32">
        <f t="shared" si="281"/>
        <v>219.70467359711816</v>
      </c>
      <c r="L1662" s="8">
        <v>0</v>
      </c>
      <c r="M1662" s="9">
        <v>1</v>
      </c>
      <c r="N1662" s="8">
        <v>0</v>
      </c>
      <c r="O1662" s="9">
        <v>0</v>
      </c>
      <c r="P1662" s="9">
        <v>0</v>
      </c>
      <c r="Q1662" s="9">
        <v>1</v>
      </c>
      <c r="R1662" s="9">
        <v>0</v>
      </c>
      <c r="S1662" s="8">
        <v>48266</v>
      </c>
      <c r="T1662" s="9">
        <v>26</v>
      </c>
      <c r="U1662" s="9">
        <f t="shared" si="282"/>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f>W1662+X1662+6</f>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P1662">
        <v>2.3879999999999999</v>
      </c>
      <c r="CQ1662">
        <v>93</v>
      </c>
      <c r="CR1662">
        <v>1</v>
      </c>
      <c r="CS1662">
        <v>0</v>
      </c>
      <c r="CT1662">
        <v>25</v>
      </c>
      <c r="CZ1662" s="33" t="s">
        <v>85</v>
      </c>
    </row>
    <row r="1663" spans="1:104" x14ac:dyDescent="0.25">
      <c r="A1663">
        <v>1662</v>
      </c>
      <c r="B1663">
        <v>106</v>
      </c>
      <c r="C1663" s="24" t="s">
        <v>4302</v>
      </c>
      <c r="D1663" s="12">
        <v>14.599999999999991</v>
      </c>
      <c r="E1663" s="13">
        <v>0.54185567010309243</v>
      </c>
      <c r="F1663" s="7">
        <v>26.94444444444445</v>
      </c>
      <c r="G1663" s="7">
        <f t="shared" si="279"/>
        <v>14.058144329896898</v>
      </c>
      <c r="H1663" s="15">
        <f t="shared" si="280"/>
        <v>15.141855670103084</v>
      </c>
      <c r="I1663" s="11">
        <f>IFERROR(F1663/SQRT(F1663^2+U1663), "X")</f>
        <v>0.12175862458496019</v>
      </c>
      <c r="J1663" s="32">
        <f>IFERROR(SQRT((1-I1663^2)/U1663), "X")</f>
        <v>4.5188767887201714E-3</v>
      </c>
      <c r="K1663" s="32">
        <f t="shared" si="281"/>
        <v>221.29392916756606</v>
      </c>
      <c r="L1663" s="8">
        <v>0</v>
      </c>
      <c r="M1663" s="9">
        <v>1</v>
      </c>
      <c r="N1663" s="8">
        <v>0</v>
      </c>
      <c r="O1663" s="9">
        <v>0</v>
      </c>
      <c r="P1663" s="9">
        <v>0</v>
      </c>
      <c r="Q1663" s="9">
        <v>1</v>
      </c>
      <c r="R1663" s="9">
        <v>0</v>
      </c>
      <c r="S1663" s="8">
        <v>48266</v>
      </c>
      <c r="T1663" s="9">
        <v>20</v>
      </c>
      <c r="U1663" s="9">
        <f t="shared" si="282"/>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f>W1663+X1663+6</f>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P1663">
        <v>2.3879999999999999</v>
      </c>
      <c r="CQ1663">
        <v>93</v>
      </c>
      <c r="CR1663">
        <v>1</v>
      </c>
      <c r="CS1663">
        <v>0</v>
      </c>
      <c r="CT1663">
        <v>25</v>
      </c>
      <c r="CZ1663" s="33" t="s">
        <v>85</v>
      </c>
    </row>
    <row r="1664" spans="1:104" x14ac:dyDescent="0.25">
      <c r="A1664">
        <v>1663</v>
      </c>
      <c r="B1664">
        <v>106</v>
      </c>
      <c r="C1664" s="24" t="s">
        <v>4302</v>
      </c>
      <c r="D1664" s="12">
        <v>12.54999999999999</v>
      </c>
      <c r="E1664" s="13">
        <v>0.48862704918032762</v>
      </c>
      <c r="F1664" s="7">
        <v>25.684210526315791</v>
      </c>
      <c r="G1664" s="7">
        <f t="shared" si="279"/>
        <v>12.061372950819662</v>
      </c>
      <c r="H1664" s="15">
        <f t="shared" si="280"/>
        <v>13.038627049180318</v>
      </c>
      <c r="I1664" s="11">
        <f>IFERROR(F1664/SQRT(F1664^2+U1664), "X")</f>
        <v>0.11614245883951721</v>
      </c>
      <c r="J1664" s="32">
        <f>IFERROR(SQRT((1-I1664^2)/U1664), "X")</f>
        <v>4.521939995800874E-3</v>
      </c>
      <c r="K1664" s="32">
        <f t="shared" si="281"/>
        <v>221.14402246129131</v>
      </c>
      <c r="L1664" s="8">
        <v>0</v>
      </c>
      <c r="M1664" s="9">
        <v>1</v>
      </c>
      <c r="N1664" s="8">
        <v>0</v>
      </c>
      <c r="O1664" s="9">
        <v>0</v>
      </c>
      <c r="P1664" s="9">
        <v>0</v>
      </c>
      <c r="Q1664" s="9">
        <v>1</v>
      </c>
      <c r="R1664" s="9">
        <v>0</v>
      </c>
      <c r="S1664" s="8">
        <v>48266</v>
      </c>
      <c r="T1664" s="9">
        <v>20</v>
      </c>
      <c r="U1664" s="9">
        <f t="shared" si="282"/>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f>W1664+X1664+6</f>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P1664">
        <v>2.3879999999999999</v>
      </c>
      <c r="CQ1664">
        <v>93</v>
      </c>
      <c r="CR1664">
        <v>1</v>
      </c>
      <c r="CS1664">
        <v>0</v>
      </c>
      <c r="CT1664">
        <v>25</v>
      </c>
      <c r="CZ1664" s="33" t="s">
        <v>85</v>
      </c>
    </row>
    <row r="1665" spans="1:104" x14ac:dyDescent="0.25">
      <c r="A1665">
        <v>1664</v>
      </c>
      <c r="B1665">
        <v>106</v>
      </c>
      <c r="C1665" s="24" t="s">
        <v>4302</v>
      </c>
      <c r="D1665" s="12">
        <v>12.6</v>
      </c>
      <c r="E1665" s="13">
        <v>0.52719665271966532</v>
      </c>
      <c r="F1665" s="7">
        <v>23.9</v>
      </c>
      <c r="G1665" s="7">
        <f t="shared" si="279"/>
        <v>12.072803347280335</v>
      </c>
      <c r="H1665" s="15">
        <f t="shared" si="280"/>
        <v>13.127196652719665</v>
      </c>
      <c r="I1665" s="11">
        <f>IFERROR(F1665/SQRT(F1665^2+U1665), "X")</f>
        <v>0.10817225210874803</v>
      </c>
      <c r="J1665" s="32">
        <f>IFERROR(SQRT((1-I1665^2)/U1665), "X")</f>
        <v>4.5260356530856926E-3</v>
      </c>
      <c r="K1665" s="32">
        <f t="shared" si="281"/>
        <v>220.94390690851827</v>
      </c>
      <c r="L1665" s="8">
        <v>0</v>
      </c>
      <c r="M1665" s="9">
        <v>1</v>
      </c>
      <c r="N1665" s="8">
        <v>0</v>
      </c>
      <c r="O1665" s="9">
        <v>0</v>
      </c>
      <c r="P1665" s="9">
        <v>0</v>
      </c>
      <c r="Q1665" s="9">
        <v>1</v>
      </c>
      <c r="R1665" s="9">
        <v>0</v>
      </c>
      <c r="S1665" s="8">
        <v>48266</v>
      </c>
      <c r="T1665" s="9">
        <v>20</v>
      </c>
      <c r="U1665" s="9">
        <f t="shared" si="282"/>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f>W1665+X1665+6</f>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P1665">
        <v>2.3879999999999999</v>
      </c>
      <c r="CQ1665">
        <v>93</v>
      </c>
      <c r="CR1665">
        <v>1</v>
      </c>
      <c r="CS1665">
        <v>0</v>
      </c>
      <c r="CT1665">
        <v>25</v>
      </c>
      <c r="CZ1665" s="33" t="s">
        <v>85</v>
      </c>
    </row>
    <row r="1666" spans="1:104" x14ac:dyDescent="0.25">
      <c r="A1666">
        <v>1665</v>
      </c>
      <c r="B1666">
        <v>106</v>
      </c>
      <c r="C1666" s="24" t="s">
        <v>4302</v>
      </c>
      <c r="D1666" s="12">
        <v>9.5500000000000025</v>
      </c>
      <c r="E1666" s="13">
        <v>0.56019553072625716</v>
      </c>
      <c r="F1666" s="7">
        <v>17.047619047619051</v>
      </c>
      <c r="G1666" s="7">
        <f t="shared" ref="G1666:G1726" si="288">D1666-E1666</f>
        <v>8.9898044692737447</v>
      </c>
      <c r="H1666" s="15">
        <f t="shared" ref="H1666:H1726" si="289">D1666+E1666</f>
        <v>10.11019553072626</v>
      </c>
      <c r="I1666" s="11">
        <f>IFERROR(F1666/SQRT(F1666^2+U1666), "X")</f>
        <v>7.7383230740808037E-2</v>
      </c>
      <c r="J1666" s="32">
        <f>IFERROR(SQRT((1-I1666^2)/U1666), "X")</f>
        <v>4.5392397920585711E-3</v>
      </c>
      <c r="K1666" s="32">
        <f t="shared" ref="K1666:K1726" si="290">IFERROR(1/J1666, "X")</f>
        <v>220.30120588683295</v>
      </c>
      <c r="L1666" s="8">
        <v>0</v>
      </c>
      <c r="M1666" s="9">
        <v>1</v>
      </c>
      <c r="N1666" s="8">
        <v>0</v>
      </c>
      <c r="O1666" s="9">
        <v>0</v>
      </c>
      <c r="P1666" s="9">
        <v>0</v>
      </c>
      <c r="Q1666" s="9">
        <v>1</v>
      </c>
      <c r="R1666" s="9">
        <v>0</v>
      </c>
      <c r="S1666" s="8">
        <v>48266</v>
      </c>
      <c r="T1666" s="9">
        <v>23</v>
      </c>
      <c r="U1666" s="9">
        <f t="shared" ref="U1666:U1726" si="291">S1666-T1666-1</f>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f>W1666+X1666+6</f>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P1666">
        <v>2.3879999999999999</v>
      </c>
      <c r="CQ1666">
        <v>93</v>
      </c>
      <c r="CR1666">
        <v>1</v>
      </c>
      <c r="CS1666">
        <v>0</v>
      </c>
      <c r="CT1666">
        <v>25</v>
      </c>
      <c r="CZ1666" s="33" t="s">
        <v>85</v>
      </c>
    </row>
    <row r="1667" spans="1:104" x14ac:dyDescent="0.25">
      <c r="A1667">
        <v>1666</v>
      </c>
      <c r="B1667">
        <v>106</v>
      </c>
      <c r="C1667" s="24" t="s">
        <v>4302</v>
      </c>
      <c r="D1667" s="12">
        <v>6.6000000000000059</v>
      </c>
      <c r="E1667" s="13">
        <v>1.1696202531645581</v>
      </c>
      <c r="F1667" s="7">
        <v>5.6428571428571423</v>
      </c>
      <c r="G1667" s="7">
        <f t="shared" si="288"/>
        <v>5.430379746835448</v>
      </c>
      <c r="H1667" s="15">
        <f t="shared" si="289"/>
        <v>7.7696202531645637</v>
      </c>
      <c r="I1667" s="11">
        <f>IFERROR(F1667/SQRT(F1667^2+U1667), "X")</f>
        <v>2.5683642675599524E-2</v>
      </c>
      <c r="J1667" s="32">
        <f>IFERROR(SQRT((1-I1667^2)/U1667), "X")</f>
        <v>4.5515316133973851E-3</v>
      </c>
      <c r="K1667" s="32">
        <f t="shared" si="290"/>
        <v>219.70626262520304</v>
      </c>
      <c r="L1667" s="8">
        <v>0</v>
      </c>
      <c r="M1667" s="9">
        <v>1</v>
      </c>
      <c r="N1667" s="8">
        <v>0</v>
      </c>
      <c r="O1667" s="9">
        <v>0</v>
      </c>
      <c r="P1667" s="9">
        <v>0</v>
      </c>
      <c r="Q1667" s="9">
        <v>1</v>
      </c>
      <c r="R1667" s="9">
        <v>0</v>
      </c>
      <c r="S1667" s="8">
        <v>48266</v>
      </c>
      <c r="T1667" s="9">
        <v>26</v>
      </c>
      <c r="U1667" s="9">
        <f t="shared" si="291"/>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f>W1667+X1667+6</f>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P1667">
        <v>2.3879999999999999</v>
      </c>
      <c r="CQ1667">
        <v>93</v>
      </c>
      <c r="CR1667">
        <v>1</v>
      </c>
      <c r="CS1667">
        <v>0</v>
      </c>
      <c r="CT1667">
        <v>25</v>
      </c>
      <c r="CZ1667" s="33" t="s">
        <v>85</v>
      </c>
    </row>
    <row r="1668" spans="1:104" x14ac:dyDescent="0.25">
      <c r="A1668">
        <v>1667</v>
      </c>
      <c r="B1668">
        <v>107</v>
      </c>
      <c r="C1668" s="24" t="s">
        <v>4314</v>
      </c>
      <c r="D1668" s="12">
        <v>7</v>
      </c>
      <c r="E1668" s="13">
        <v>1</v>
      </c>
      <c r="F1668" s="7">
        <f t="shared" ref="F1668:F1692" si="292">D1668/E1668</f>
        <v>7</v>
      </c>
      <c r="G1668" s="7">
        <f t="shared" si="288"/>
        <v>6</v>
      </c>
      <c r="H1668" s="15">
        <f t="shared" si="289"/>
        <v>8</v>
      </c>
      <c r="I1668" s="11">
        <f>IFERROR(F1668/SQRT(F1668^2+U1668), "X")</f>
        <v>3.3028055093370853E-2</v>
      </c>
      <c r="J1668" s="32">
        <f>IFERROR(SQRT((1-I1668^2)/U1668), "X")</f>
        <v>4.7182935847672643E-3</v>
      </c>
      <c r="K1668" s="32">
        <f t="shared" si="290"/>
        <v>211.94102953416075</v>
      </c>
      <c r="L1668" s="8">
        <v>0</v>
      </c>
      <c r="M1668" s="9">
        <v>1</v>
      </c>
      <c r="N1668" s="8">
        <v>1</v>
      </c>
      <c r="O1668" s="9">
        <v>0</v>
      </c>
      <c r="P1668" s="9">
        <v>0</v>
      </c>
      <c r="Q1668" s="9">
        <v>0</v>
      </c>
      <c r="R1668" s="9">
        <v>0</v>
      </c>
      <c r="S1668" s="8">
        <v>44891</v>
      </c>
      <c r="T1668" s="9">
        <v>20</v>
      </c>
      <c r="U1668" s="9">
        <f t="shared" si="291"/>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293">1*(1-$AN1668)/4</f>
        <v>0.19</v>
      </c>
      <c r="AL1668" s="32">
        <f t="shared" si="293"/>
        <v>0.19</v>
      </c>
      <c r="AM1668" s="32">
        <f t="shared" ref="AM1668:AM1683" si="294">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f>W1668+X1668+6</f>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P1668">
        <v>3.0070000000000001</v>
      </c>
      <c r="CQ1668">
        <v>1830</v>
      </c>
      <c r="CR1668">
        <v>1</v>
      </c>
      <c r="CS1668">
        <v>0</v>
      </c>
      <c r="CT1668">
        <v>25</v>
      </c>
      <c r="CZ1668" s="33" t="s">
        <v>85</v>
      </c>
    </row>
    <row r="1669" spans="1:104" x14ac:dyDescent="0.25">
      <c r="A1669">
        <v>1668</v>
      </c>
      <c r="B1669">
        <v>107</v>
      </c>
      <c r="C1669" s="24" t="s">
        <v>4314</v>
      </c>
      <c r="D1669" s="12">
        <v>9</v>
      </c>
      <c r="E1669" s="13">
        <v>1</v>
      </c>
      <c r="F1669" s="7">
        <f t="shared" si="292"/>
        <v>9</v>
      </c>
      <c r="G1669" s="7">
        <f t="shared" si="288"/>
        <v>8</v>
      </c>
      <c r="H1669" s="15">
        <f t="shared" si="289"/>
        <v>10</v>
      </c>
      <c r="I1669" s="11">
        <f>IFERROR(F1669/SQRT(F1669^2+U1669), "X")</f>
        <v>4.2449524573882881E-2</v>
      </c>
      <c r="J1669" s="32">
        <f>IFERROR(SQRT((1-I1669^2)/U1669), "X")</f>
        <v>4.716613841542542E-3</v>
      </c>
      <c r="K1669" s="32">
        <f t="shared" si="290"/>
        <v>212.01650879117881</v>
      </c>
      <c r="L1669" s="8">
        <v>0</v>
      </c>
      <c r="M1669" s="9">
        <v>1</v>
      </c>
      <c r="N1669" s="8">
        <v>1</v>
      </c>
      <c r="O1669" s="9">
        <v>0</v>
      </c>
      <c r="P1669" s="9">
        <v>0</v>
      </c>
      <c r="Q1669" s="9">
        <v>0</v>
      </c>
      <c r="R1669" s="9">
        <v>0</v>
      </c>
      <c r="S1669" s="8">
        <v>44891</v>
      </c>
      <c r="T1669" s="9">
        <v>20</v>
      </c>
      <c r="U1669" s="9">
        <f t="shared" si="291"/>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293"/>
        <v>0.19</v>
      </c>
      <c r="AL1669" s="32">
        <f t="shared" si="293"/>
        <v>0.19</v>
      </c>
      <c r="AM1669" s="32">
        <f t="shared" si="294"/>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f>W1669+X1669+6</f>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P1669">
        <v>3.0070000000000001</v>
      </c>
      <c r="CQ1669">
        <v>1830</v>
      </c>
      <c r="CR1669">
        <v>1</v>
      </c>
      <c r="CS1669">
        <v>0</v>
      </c>
      <c r="CT1669">
        <v>25</v>
      </c>
      <c r="CZ1669" s="33" t="s">
        <v>85</v>
      </c>
    </row>
    <row r="1670" spans="1:104" x14ac:dyDescent="0.25">
      <c r="A1670">
        <v>1669</v>
      </c>
      <c r="B1670">
        <v>107</v>
      </c>
      <c r="C1670" s="24" t="s">
        <v>4314</v>
      </c>
      <c r="D1670" s="12">
        <v>7</v>
      </c>
      <c r="E1670" s="13">
        <v>1</v>
      </c>
      <c r="F1670" s="7">
        <f t="shared" si="292"/>
        <v>7</v>
      </c>
      <c r="G1670" s="7">
        <f t="shared" si="288"/>
        <v>6</v>
      </c>
      <c r="H1670" s="15">
        <f t="shared" si="289"/>
        <v>8</v>
      </c>
      <c r="I1670" s="11">
        <f>IFERROR(F1670/SQRT(F1670^2+U1670), "X")</f>
        <v>3.3028055093370853E-2</v>
      </c>
      <c r="J1670" s="32">
        <f>IFERROR(SQRT((1-I1670^2)/U1670), "X")</f>
        <v>4.7182935847672643E-3</v>
      </c>
      <c r="K1670" s="32">
        <f t="shared" si="290"/>
        <v>211.94102953416075</v>
      </c>
      <c r="L1670" s="8">
        <v>0</v>
      </c>
      <c r="M1670" s="9">
        <v>1</v>
      </c>
      <c r="N1670" s="8">
        <v>1</v>
      </c>
      <c r="O1670" s="9">
        <v>0</v>
      </c>
      <c r="P1670" s="9">
        <v>0</v>
      </c>
      <c r="Q1670" s="9">
        <v>0</v>
      </c>
      <c r="R1670" s="9">
        <v>0</v>
      </c>
      <c r="S1670" s="8">
        <v>44891</v>
      </c>
      <c r="T1670" s="9">
        <v>20</v>
      </c>
      <c r="U1670" s="9">
        <f t="shared" si="291"/>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293"/>
        <v>0.19</v>
      </c>
      <c r="AL1670" s="32">
        <f t="shared" si="293"/>
        <v>0.19</v>
      </c>
      <c r="AM1670" s="32">
        <f t="shared" si="294"/>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f>W1670+X1670+6</f>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P1670">
        <v>3.0070000000000001</v>
      </c>
      <c r="CQ1670">
        <v>1830</v>
      </c>
      <c r="CR1670">
        <v>1</v>
      </c>
      <c r="CS1670">
        <v>0</v>
      </c>
      <c r="CT1670">
        <v>25</v>
      </c>
      <c r="CZ1670" s="33" t="s">
        <v>85</v>
      </c>
    </row>
    <row r="1671" spans="1:104" x14ac:dyDescent="0.25">
      <c r="A1671">
        <v>1670</v>
      </c>
      <c r="B1671">
        <v>107</v>
      </c>
      <c r="C1671" s="24" t="s">
        <v>4314</v>
      </c>
      <c r="D1671" s="12">
        <v>9</v>
      </c>
      <c r="E1671" s="13">
        <v>0.9</v>
      </c>
      <c r="F1671" s="7">
        <f t="shared" si="292"/>
        <v>10</v>
      </c>
      <c r="G1671" s="7">
        <f t="shared" si="288"/>
        <v>8.1</v>
      </c>
      <c r="H1671" s="15">
        <f t="shared" si="289"/>
        <v>9.9</v>
      </c>
      <c r="I1671" s="11">
        <f>IFERROR(F1671/SQRT(F1671^2+U1671), "X")</f>
        <v>4.7156173424238952E-2</v>
      </c>
      <c r="J1671" s="32">
        <f>IFERROR(SQRT((1-I1671^2)/U1671), "X")</f>
        <v>4.7156173424238949E-3</v>
      </c>
      <c r="K1671" s="32">
        <f t="shared" si="290"/>
        <v>212.06131188880261</v>
      </c>
      <c r="L1671" s="8">
        <v>0</v>
      </c>
      <c r="M1671" s="9">
        <v>1</v>
      </c>
      <c r="N1671" s="8">
        <v>1</v>
      </c>
      <c r="O1671" s="9">
        <v>0</v>
      </c>
      <c r="P1671" s="9">
        <v>0</v>
      </c>
      <c r="Q1671" s="9">
        <v>0</v>
      </c>
      <c r="R1671" s="9">
        <v>0</v>
      </c>
      <c r="S1671" s="8">
        <v>44891</v>
      </c>
      <c r="T1671" s="9">
        <v>20</v>
      </c>
      <c r="U1671" s="9">
        <f t="shared" si="291"/>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293"/>
        <v>0.19</v>
      </c>
      <c r="AL1671" s="32">
        <f t="shared" si="293"/>
        <v>0.19</v>
      </c>
      <c r="AM1671" s="32">
        <f t="shared" si="294"/>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f>W1671+X1671+6</f>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P1671">
        <v>3.0070000000000001</v>
      </c>
      <c r="CQ1671">
        <v>1830</v>
      </c>
      <c r="CR1671">
        <v>1</v>
      </c>
      <c r="CS1671">
        <v>0</v>
      </c>
      <c r="CT1671">
        <v>25</v>
      </c>
      <c r="CZ1671" s="33" t="s">
        <v>85</v>
      </c>
    </row>
    <row r="1672" spans="1:104" x14ac:dyDescent="0.25">
      <c r="A1672">
        <v>1671</v>
      </c>
      <c r="B1672">
        <v>107</v>
      </c>
      <c r="C1672" s="24" t="s">
        <v>4314</v>
      </c>
      <c r="D1672" s="12">
        <v>-1</v>
      </c>
      <c r="E1672" s="13">
        <v>3</v>
      </c>
      <c r="F1672" s="7">
        <f t="shared" si="292"/>
        <v>-0.33333333333333331</v>
      </c>
      <c r="G1672" s="7">
        <f t="shared" si="288"/>
        <v>-4</v>
      </c>
      <c r="H1672" s="15">
        <f t="shared" si="289"/>
        <v>2</v>
      </c>
      <c r="I1672" s="11">
        <f>IFERROR(F1672/SQRT(F1672^2+U1672), "X")</f>
        <v>-1.5735685061033736E-3</v>
      </c>
      <c r="J1672" s="32">
        <f>IFERROR(SQRT((1-I1672^2)/U1672), "X")</f>
        <v>4.7207055183101209E-3</v>
      </c>
      <c r="K1672" s="32">
        <f t="shared" si="290"/>
        <v>211.83274324596542</v>
      </c>
      <c r="L1672" s="8">
        <v>0</v>
      </c>
      <c r="M1672" s="9">
        <v>1</v>
      </c>
      <c r="N1672" s="8">
        <v>1</v>
      </c>
      <c r="O1672" s="9">
        <v>0</v>
      </c>
      <c r="P1672" s="9">
        <v>0</v>
      </c>
      <c r="Q1672" s="9">
        <v>0</v>
      </c>
      <c r="R1672" s="9">
        <v>0</v>
      </c>
      <c r="S1672" s="8">
        <v>44891</v>
      </c>
      <c r="T1672" s="9">
        <v>17</v>
      </c>
      <c r="U1672" s="9">
        <f t="shared" si="291"/>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293"/>
        <v>0.19</v>
      </c>
      <c r="AL1672" s="32">
        <f t="shared" si="293"/>
        <v>0.19</v>
      </c>
      <c r="AM1672" s="32">
        <f t="shared" si="294"/>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f>W1672+X1672+6</f>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P1672">
        <v>3.0070000000000001</v>
      </c>
      <c r="CQ1672">
        <v>1830</v>
      </c>
      <c r="CR1672">
        <v>1</v>
      </c>
      <c r="CS1672">
        <v>0</v>
      </c>
      <c r="CT1672">
        <v>25</v>
      </c>
      <c r="CZ1672" s="33" t="s">
        <v>85</v>
      </c>
    </row>
    <row r="1673" spans="1:104" x14ac:dyDescent="0.25">
      <c r="A1673">
        <v>1672</v>
      </c>
      <c r="B1673">
        <v>107</v>
      </c>
      <c r="C1673" s="24" t="s">
        <v>4314</v>
      </c>
      <c r="D1673" s="12">
        <v>1</v>
      </c>
      <c r="E1673" s="13">
        <v>2</v>
      </c>
      <c r="F1673" s="7">
        <f t="shared" si="292"/>
        <v>0.5</v>
      </c>
      <c r="G1673" s="7">
        <f t="shared" si="288"/>
        <v>-1</v>
      </c>
      <c r="H1673" s="15">
        <f t="shared" si="289"/>
        <v>3</v>
      </c>
      <c r="I1673" s="11">
        <f>IFERROR(F1673/SQRT(F1673^2+U1673), "X")</f>
        <v>2.3603491063438E-3</v>
      </c>
      <c r="J1673" s="32">
        <f>IFERROR(SQRT((1-I1673^2)/U1673), "X")</f>
        <v>4.7206982126876008E-3</v>
      </c>
      <c r="K1673" s="32">
        <f t="shared" si="290"/>
        <v>211.83307107248385</v>
      </c>
      <c r="L1673" s="8">
        <v>0</v>
      </c>
      <c r="M1673" s="9">
        <v>1</v>
      </c>
      <c r="N1673" s="8">
        <v>1</v>
      </c>
      <c r="O1673" s="9">
        <v>0</v>
      </c>
      <c r="P1673" s="9">
        <v>0</v>
      </c>
      <c r="Q1673" s="9">
        <v>0</v>
      </c>
      <c r="R1673" s="9">
        <v>0</v>
      </c>
      <c r="S1673" s="8">
        <v>44891</v>
      </c>
      <c r="T1673" s="9">
        <v>17</v>
      </c>
      <c r="U1673" s="9">
        <f t="shared" si="291"/>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293"/>
        <v>0.19</v>
      </c>
      <c r="AL1673" s="32">
        <f t="shared" si="293"/>
        <v>0.19</v>
      </c>
      <c r="AM1673" s="32">
        <f t="shared" si="294"/>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f>W1673+X1673+6</f>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P1673">
        <v>3.0070000000000001</v>
      </c>
      <c r="CQ1673">
        <v>1830</v>
      </c>
      <c r="CR1673">
        <v>1</v>
      </c>
      <c r="CS1673">
        <v>0</v>
      </c>
      <c r="CT1673">
        <v>25</v>
      </c>
      <c r="CZ1673" s="33" t="s">
        <v>85</v>
      </c>
    </row>
    <row r="1674" spans="1:104" x14ac:dyDescent="0.25">
      <c r="A1674">
        <v>1673</v>
      </c>
      <c r="B1674">
        <v>107</v>
      </c>
      <c r="C1674" s="24" t="s">
        <v>4314</v>
      </c>
      <c r="D1674" s="12">
        <v>-0.5</v>
      </c>
      <c r="E1674" s="13">
        <v>2</v>
      </c>
      <c r="F1674" s="7">
        <f t="shared" si="292"/>
        <v>-0.25</v>
      </c>
      <c r="G1674" s="7">
        <f t="shared" si="288"/>
        <v>-2.5</v>
      </c>
      <c r="H1674" s="15">
        <f t="shared" si="289"/>
        <v>1.5</v>
      </c>
      <c r="I1674" s="11">
        <f>IFERROR(F1674/SQRT(F1674^2+U1674), "X")</f>
        <v>-1.1801770188215042E-3</v>
      </c>
      <c r="J1674" s="32">
        <f>IFERROR(SQRT((1-I1674^2)/U1674), "X")</f>
        <v>4.7207080752860158E-3</v>
      </c>
      <c r="K1674" s="32">
        <f t="shared" si="290"/>
        <v>211.83262850656413</v>
      </c>
      <c r="L1674" s="8">
        <v>0</v>
      </c>
      <c r="M1674" s="9">
        <v>1</v>
      </c>
      <c r="N1674" s="8">
        <v>1</v>
      </c>
      <c r="O1674" s="9">
        <v>0</v>
      </c>
      <c r="P1674" s="9">
        <v>0</v>
      </c>
      <c r="Q1674" s="9">
        <v>0</v>
      </c>
      <c r="R1674" s="9">
        <v>0</v>
      </c>
      <c r="S1674" s="8">
        <v>44891</v>
      </c>
      <c r="T1674" s="9">
        <v>17</v>
      </c>
      <c r="U1674" s="9">
        <f t="shared" si="291"/>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293"/>
        <v>0.19</v>
      </c>
      <c r="AL1674" s="32">
        <f t="shared" si="293"/>
        <v>0.19</v>
      </c>
      <c r="AM1674" s="32">
        <f t="shared" si="294"/>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f>W1674+X1674+6</f>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P1674">
        <v>3.0070000000000001</v>
      </c>
      <c r="CQ1674">
        <v>1830</v>
      </c>
      <c r="CR1674">
        <v>1</v>
      </c>
      <c r="CS1674">
        <v>0</v>
      </c>
      <c r="CT1674">
        <v>25</v>
      </c>
      <c r="CZ1674" s="33" t="s">
        <v>85</v>
      </c>
    </row>
    <row r="1675" spans="1:104" x14ac:dyDescent="0.25">
      <c r="A1675">
        <v>1674</v>
      </c>
      <c r="B1675">
        <v>107</v>
      </c>
      <c r="C1675" s="24" t="s">
        <v>4314</v>
      </c>
      <c r="D1675" s="12">
        <v>2</v>
      </c>
      <c r="E1675" s="13">
        <v>2</v>
      </c>
      <c r="F1675" s="7">
        <f t="shared" si="292"/>
        <v>1</v>
      </c>
      <c r="G1675" s="7">
        <f t="shared" si="288"/>
        <v>0</v>
      </c>
      <c r="H1675" s="15">
        <f t="shared" si="289"/>
        <v>4</v>
      </c>
      <c r="I1675" s="11">
        <f>IFERROR(F1675/SQRT(F1675^2+U1675), "X")</f>
        <v>4.7206587629120824E-3</v>
      </c>
      <c r="J1675" s="32">
        <f>IFERROR(SQRT((1-I1675^2)/U1675), "X")</f>
        <v>4.7206587629120816E-3</v>
      </c>
      <c r="K1675" s="32">
        <f t="shared" si="290"/>
        <v>211.83484132691677</v>
      </c>
      <c r="L1675" s="8">
        <v>0</v>
      </c>
      <c r="M1675" s="9">
        <v>1</v>
      </c>
      <c r="N1675" s="8">
        <v>1</v>
      </c>
      <c r="O1675" s="9">
        <v>0</v>
      </c>
      <c r="P1675" s="9">
        <v>0</v>
      </c>
      <c r="Q1675" s="9">
        <v>0</v>
      </c>
      <c r="R1675" s="9">
        <v>0</v>
      </c>
      <c r="S1675" s="8">
        <v>44891</v>
      </c>
      <c r="T1675" s="9">
        <v>17</v>
      </c>
      <c r="U1675" s="9">
        <f t="shared" si="291"/>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293"/>
        <v>0.19</v>
      </c>
      <c r="AL1675" s="32">
        <f t="shared" si="293"/>
        <v>0.19</v>
      </c>
      <c r="AM1675" s="32">
        <f t="shared" si="294"/>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f>W1675+X1675+6</f>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P1675">
        <v>3.0070000000000001</v>
      </c>
      <c r="CQ1675">
        <v>1830</v>
      </c>
      <c r="CR1675">
        <v>1</v>
      </c>
      <c r="CS1675">
        <v>0</v>
      </c>
      <c r="CT1675">
        <v>25</v>
      </c>
      <c r="CZ1675" s="33" t="s">
        <v>85</v>
      </c>
    </row>
    <row r="1676" spans="1:104" x14ac:dyDescent="0.25">
      <c r="A1676">
        <v>1675</v>
      </c>
      <c r="B1676">
        <v>107</v>
      </c>
      <c r="C1676" s="24" t="s">
        <v>4314</v>
      </c>
      <c r="D1676" s="12">
        <v>-0.5</v>
      </c>
      <c r="E1676" s="13">
        <v>2</v>
      </c>
      <c r="F1676" s="7">
        <f t="shared" si="292"/>
        <v>-0.25</v>
      </c>
      <c r="G1676" s="7">
        <f t="shared" si="288"/>
        <v>-2.5</v>
      </c>
      <c r="H1676" s="15">
        <f t="shared" si="289"/>
        <v>1.5</v>
      </c>
      <c r="I1676" s="11">
        <f>IFERROR(F1676/SQRT(F1676^2+U1676), "X")</f>
        <v>-1.1801770188215042E-3</v>
      </c>
      <c r="J1676" s="32">
        <f>IFERROR(SQRT((1-I1676^2)/U1676), "X")</f>
        <v>4.7207080752860158E-3</v>
      </c>
      <c r="K1676" s="32">
        <f t="shared" si="290"/>
        <v>211.83262850656413</v>
      </c>
      <c r="L1676" s="8">
        <v>0</v>
      </c>
      <c r="M1676" s="9">
        <v>1</v>
      </c>
      <c r="N1676" s="8">
        <v>1</v>
      </c>
      <c r="O1676" s="9">
        <v>0</v>
      </c>
      <c r="P1676" s="9">
        <v>0</v>
      </c>
      <c r="Q1676" s="9">
        <v>0</v>
      </c>
      <c r="R1676" s="9">
        <v>0</v>
      </c>
      <c r="S1676" s="8">
        <v>44891</v>
      </c>
      <c r="T1676" s="9">
        <v>17</v>
      </c>
      <c r="U1676" s="9">
        <f t="shared" si="291"/>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293"/>
        <v>0.19</v>
      </c>
      <c r="AL1676" s="32">
        <f t="shared" si="293"/>
        <v>0.19</v>
      </c>
      <c r="AM1676" s="32">
        <f t="shared" si="294"/>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f>W1676+X1676+6</f>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P1676">
        <v>3.0070000000000001</v>
      </c>
      <c r="CQ1676">
        <v>1830</v>
      </c>
      <c r="CR1676">
        <v>1</v>
      </c>
      <c r="CS1676">
        <v>0</v>
      </c>
      <c r="CT1676">
        <v>25</v>
      </c>
      <c r="CZ1676" s="33" t="s">
        <v>85</v>
      </c>
    </row>
    <row r="1677" spans="1:104" x14ac:dyDescent="0.25">
      <c r="A1677">
        <v>1676</v>
      </c>
      <c r="B1677">
        <v>107</v>
      </c>
      <c r="C1677" s="24" t="s">
        <v>4314</v>
      </c>
      <c r="D1677" s="12">
        <v>2</v>
      </c>
      <c r="E1677" s="13">
        <v>2</v>
      </c>
      <c r="F1677" s="7">
        <f t="shared" si="292"/>
        <v>1</v>
      </c>
      <c r="G1677" s="7">
        <f t="shared" si="288"/>
        <v>0</v>
      </c>
      <c r="H1677" s="15">
        <f t="shared" si="289"/>
        <v>4</v>
      </c>
      <c r="I1677" s="11">
        <f>IFERROR(F1677/SQRT(F1677^2+U1677), "X")</f>
        <v>4.7206587629120824E-3</v>
      </c>
      <c r="J1677" s="32">
        <f>IFERROR(SQRT((1-I1677^2)/U1677), "X")</f>
        <v>4.7206587629120816E-3</v>
      </c>
      <c r="K1677" s="32">
        <f t="shared" si="290"/>
        <v>211.83484132691677</v>
      </c>
      <c r="L1677" s="8">
        <v>0</v>
      </c>
      <c r="M1677" s="9">
        <v>1</v>
      </c>
      <c r="N1677" s="8">
        <v>1</v>
      </c>
      <c r="O1677" s="9">
        <v>0</v>
      </c>
      <c r="P1677" s="9">
        <v>0</v>
      </c>
      <c r="Q1677" s="9">
        <v>0</v>
      </c>
      <c r="R1677" s="9">
        <v>0</v>
      </c>
      <c r="S1677" s="8">
        <v>44891</v>
      </c>
      <c r="T1677" s="9">
        <v>17</v>
      </c>
      <c r="U1677" s="9">
        <f t="shared" si="291"/>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293"/>
        <v>0.19</v>
      </c>
      <c r="AL1677" s="32">
        <f t="shared" si="293"/>
        <v>0.19</v>
      </c>
      <c r="AM1677" s="32">
        <f t="shared" si="294"/>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f>W1677+X1677+6</f>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P1677">
        <v>3.0070000000000001</v>
      </c>
      <c r="CQ1677">
        <v>1830</v>
      </c>
      <c r="CR1677">
        <v>1</v>
      </c>
      <c r="CS1677">
        <v>0</v>
      </c>
      <c r="CT1677">
        <v>25</v>
      </c>
      <c r="CZ1677" s="33" t="s">
        <v>85</v>
      </c>
    </row>
    <row r="1678" spans="1:104" x14ac:dyDescent="0.25">
      <c r="A1678">
        <v>1677</v>
      </c>
      <c r="B1678">
        <v>107</v>
      </c>
      <c r="C1678" s="24" t="s">
        <v>4314</v>
      </c>
      <c r="D1678" s="12">
        <v>-1</v>
      </c>
      <c r="E1678" s="13">
        <v>3</v>
      </c>
      <c r="F1678" s="7">
        <f t="shared" si="292"/>
        <v>-0.33333333333333331</v>
      </c>
      <c r="G1678" s="7">
        <f t="shared" si="288"/>
        <v>-4</v>
      </c>
      <c r="H1678" s="15">
        <f t="shared" si="289"/>
        <v>2</v>
      </c>
      <c r="I1678" s="11">
        <f>IFERROR(F1678/SQRT(F1678^2+U1678), "X")</f>
        <v>-1.5735685061033736E-3</v>
      </c>
      <c r="J1678" s="32">
        <f>IFERROR(SQRT((1-I1678^2)/U1678), "X")</f>
        <v>4.7207055183101209E-3</v>
      </c>
      <c r="K1678" s="32">
        <f t="shared" si="290"/>
        <v>211.83274324596542</v>
      </c>
      <c r="L1678" s="8">
        <v>0</v>
      </c>
      <c r="M1678" s="9">
        <v>1</v>
      </c>
      <c r="N1678" s="8">
        <v>1</v>
      </c>
      <c r="O1678" s="9">
        <v>0</v>
      </c>
      <c r="P1678" s="9">
        <v>0</v>
      </c>
      <c r="Q1678" s="9">
        <v>0</v>
      </c>
      <c r="R1678" s="9">
        <v>0</v>
      </c>
      <c r="S1678" s="8">
        <v>44891</v>
      </c>
      <c r="T1678" s="9">
        <v>17</v>
      </c>
      <c r="U1678" s="9">
        <f t="shared" si="291"/>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293"/>
        <v>0.19</v>
      </c>
      <c r="AL1678" s="32">
        <f t="shared" si="293"/>
        <v>0.19</v>
      </c>
      <c r="AM1678" s="32">
        <f t="shared" si="294"/>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f>W1678+X1678+6</f>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P1678">
        <v>3.0070000000000001</v>
      </c>
      <c r="CQ1678">
        <v>1830</v>
      </c>
      <c r="CR1678">
        <v>1</v>
      </c>
      <c r="CS1678">
        <v>0</v>
      </c>
      <c r="CT1678">
        <v>25</v>
      </c>
      <c r="CZ1678" s="33" t="s">
        <v>85</v>
      </c>
    </row>
    <row r="1679" spans="1:104" x14ac:dyDescent="0.25">
      <c r="A1679">
        <v>1678</v>
      </c>
      <c r="B1679">
        <v>107</v>
      </c>
      <c r="C1679" s="24" t="s">
        <v>4314</v>
      </c>
      <c r="D1679" s="12">
        <v>1</v>
      </c>
      <c r="E1679" s="13">
        <v>2</v>
      </c>
      <c r="F1679" s="7">
        <f t="shared" si="292"/>
        <v>0.5</v>
      </c>
      <c r="G1679" s="7">
        <f t="shared" si="288"/>
        <v>-1</v>
      </c>
      <c r="H1679" s="15">
        <f t="shared" si="289"/>
        <v>3</v>
      </c>
      <c r="I1679" s="11">
        <f>IFERROR(F1679/SQRT(F1679^2+U1679), "X")</f>
        <v>2.3603491063438E-3</v>
      </c>
      <c r="J1679" s="32">
        <f>IFERROR(SQRT((1-I1679^2)/U1679), "X")</f>
        <v>4.7206982126876008E-3</v>
      </c>
      <c r="K1679" s="32">
        <f t="shared" si="290"/>
        <v>211.83307107248385</v>
      </c>
      <c r="L1679" s="8">
        <v>0</v>
      </c>
      <c r="M1679" s="9">
        <v>1</v>
      </c>
      <c r="N1679" s="8">
        <v>1</v>
      </c>
      <c r="O1679" s="9">
        <v>0</v>
      </c>
      <c r="P1679" s="9">
        <v>0</v>
      </c>
      <c r="Q1679" s="9">
        <v>0</v>
      </c>
      <c r="R1679" s="9">
        <v>0</v>
      </c>
      <c r="S1679" s="8">
        <v>44891</v>
      </c>
      <c r="T1679" s="9">
        <v>17</v>
      </c>
      <c r="U1679" s="9">
        <f t="shared" si="291"/>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293"/>
        <v>0.19</v>
      </c>
      <c r="AL1679" s="32">
        <f t="shared" si="293"/>
        <v>0.19</v>
      </c>
      <c r="AM1679" s="32">
        <f t="shared" si="294"/>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f>W1679+X1679+6</f>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P1679">
        <v>3.0070000000000001</v>
      </c>
      <c r="CQ1679">
        <v>1830</v>
      </c>
      <c r="CR1679">
        <v>1</v>
      </c>
      <c r="CS1679">
        <v>0</v>
      </c>
      <c r="CT1679">
        <v>25</v>
      </c>
      <c r="CZ1679" s="33" t="s">
        <v>85</v>
      </c>
    </row>
    <row r="1680" spans="1:104" x14ac:dyDescent="0.25">
      <c r="A1680">
        <v>1679</v>
      </c>
      <c r="B1680">
        <v>107</v>
      </c>
      <c r="C1680" s="24" t="s">
        <v>4314</v>
      </c>
      <c r="D1680" s="12">
        <v>-1</v>
      </c>
      <c r="E1680" s="13">
        <v>2</v>
      </c>
      <c r="F1680" s="7">
        <f t="shared" si="292"/>
        <v>-0.5</v>
      </c>
      <c r="G1680" s="7">
        <f t="shared" si="288"/>
        <v>-3</v>
      </c>
      <c r="H1680" s="15">
        <f t="shared" si="289"/>
        <v>1</v>
      </c>
      <c r="I1680" s="11">
        <f>IFERROR(F1680/SQRT(F1680^2+U1680), "X")</f>
        <v>-2.3603491063438E-3</v>
      </c>
      <c r="J1680" s="32">
        <f>IFERROR(SQRT((1-I1680^2)/U1680), "X")</f>
        <v>4.7206982126876008E-3</v>
      </c>
      <c r="K1680" s="32">
        <f t="shared" si="290"/>
        <v>211.83307107248385</v>
      </c>
      <c r="L1680" s="8">
        <v>0</v>
      </c>
      <c r="M1680" s="9">
        <v>1</v>
      </c>
      <c r="N1680" s="8">
        <v>1</v>
      </c>
      <c r="O1680" s="9">
        <v>0</v>
      </c>
      <c r="P1680" s="9">
        <v>0</v>
      </c>
      <c r="Q1680" s="9">
        <v>0</v>
      </c>
      <c r="R1680" s="9">
        <v>0</v>
      </c>
      <c r="S1680" s="8">
        <v>44891</v>
      </c>
      <c r="T1680" s="9">
        <v>17</v>
      </c>
      <c r="U1680" s="9">
        <f t="shared" si="291"/>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293"/>
        <v>0.19</v>
      </c>
      <c r="AL1680" s="32">
        <f t="shared" si="293"/>
        <v>0.19</v>
      </c>
      <c r="AM1680" s="32">
        <f t="shared" si="294"/>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f>W1680+X1680+6</f>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P1680">
        <v>3.0070000000000001</v>
      </c>
      <c r="CQ1680">
        <v>1830</v>
      </c>
      <c r="CR1680">
        <v>1</v>
      </c>
      <c r="CS1680">
        <v>0</v>
      </c>
      <c r="CT1680">
        <v>25</v>
      </c>
      <c r="CZ1680" s="33" t="s">
        <v>85</v>
      </c>
    </row>
    <row r="1681" spans="1:104" x14ac:dyDescent="0.25">
      <c r="A1681">
        <v>1680</v>
      </c>
      <c r="B1681">
        <v>107</v>
      </c>
      <c r="C1681" s="24" t="s">
        <v>4314</v>
      </c>
      <c r="D1681" s="12">
        <v>1</v>
      </c>
      <c r="E1681" s="13">
        <v>2</v>
      </c>
      <c r="F1681" s="7">
        <f t="shared" si="292"/>
        <v>0.5</v>
      </c>
      <c r="G1681" s="7">
        <f t="shared" si="288"/>
        <v>-1</v>
      </c>
      <c r="H1681" s="15">
        <f t="shared" si="289"/>
        <v>3</v>
      </c>
      <c r="I1681" s="11">
        <f>IFERROR(F1681/SQRT(F1681^2+U1681), "X")</f>
        <v>2.3603491063438E-3</v>
      </c>
      <c r="J1681" s="32">
        <f>IFERROR(SQRT((1-I1681^2)/U1681), "X")</f>
        <v>4.7206982126876008E-3</v>
      </c>
      <c r="K1681" s="32">
        <f t="shared" si="290"/>
        <v>211.83307107248385</v>
      </c>
      <c r="L1681" s="8">
        <v>0</v>
      </c>
      <c r="M1681" s="9">
        <v>1</v>
      </c>
      <c r="N1681" s="8">
        <v>1</v>
      </c>
      <c r="O1681" s="9">
        <v>0</v>
      </c>
      <c r="P1681" s="9">
        <v>0</v>
      </c>
      <c r="Q1681" s="9">
        <v>0</v>
      </c>
      <c r="R1681" s="9">
        <v>0</v>
      </c>
      <c r="S1681" s="8">
        <v>44891</v>
      </c>
      <c r="T1681" s="9">
        <v>17</v>
      </c>
      <c r="U1681" s="9">
        <f t="shared" si="291"/>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293"/>
        <v>0.19</v>
      </c>
      <c r="AL1681" s="32">
        <f t="shared" si="293"/>
        <v>0.19</v>
      </c>
      <c r="AM1681" s="32">
        <f t="shared" si="294"/>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f>W1681+X1681+6</f>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P1681">
        <v>3.0070000000000001</v>
      </c>
      <c r="CQ1681">
        <v>1830</v>
      </c>
      <c r="CR1681">
        <v>1</v>
      </c>
      <c r="CS1681">
        <v>0</v>
      </c>
      <c r="CT1681">
        <v>25</v>
      </c>
      <c r="CZ1681" s="33" t="s">
        <v>85</v>
      </c>
    </row>
    <row r="1682" spans="1:104" x14ac:dyDescent="0.25">
      <c r="A1682">
        <v>1681</v>
      </c>
      <c r="B1682">
        <v>107</v>
      </c>
      <c r="C1682" s="24" t="s">
        <v>4314</v>
      </c>
      <c r="D1682" s="12">
        <v>9</v>
      </c>
      <c r="E1682" s="13">
        <v>3</v>
      </c>
      <c r="F1682" s="7">
        <f t="shared" si="292"/>
        <v>3</v>
      </c>
      <c r="G1682" s="7">
        <f t="shared" si="288"/>
        <v>6</v>
      </c>
      <c r="H1682" s="15">
        <f t="shared" si="289"/>
        <v>12</v>
      </c>
      <c r="I1682" s="11">
        <f>IFERROR(F1682/SQRT(F1682^2+U1682), "X")</f>
        <v>3.4367169831173536E-2</v>
      </c>
      <c r="J1682" s="32">
        <f>IFERROR(SQRT((1-I1682^2)/U1682), "X")</f>
        <v>1.1455723277057845E-2</v>
      </c>
      <c r="K1682" s="32">
        <f t="shared" si="290"/>
        <v>87.292611371180783</v>
      </c>
      <c r="L1682" s="8">
        <v>0</v>
      </c>
      <c r="M1682" s="9">
        <v>1</v>
      </c>
      <c r="N1682" s="8">
        <v>1</v>
      </c>
      <c r="O1682" s="9">
        <v>0</v>
      </c>
      <c r="P1682" s="9">
        <v>0</v>
      </c>
      <c r="Q1682" s="9">
        <v>0</v>
      </c>
      <c r="R1682" s="9">
        <v>0</v>
      </c>
      <c r="S1682" s="8">
        <v>7629</v>
      </c>
      <c r="T1682" s="9">
        <v>17</v>
      </c>
      <c r="U1682" s="9">
        <f t="shared" si="291"/>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293"/>
        <v>0.19</v>
      </c>
      <c r="AL1682" s="32">
        <f t="shared" si="293"/>
        <v>0.19</v>
      </c>
      <c r="AM1682" s="32">
        <f t="shared" si="294"/>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f>W1682+X1682+6</f>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P1682">
        <v>3.0070000000000001</v>
      </c>
      <c r="CQ1682">
        <v>1830</v>
      </c>
      <c r="CR1682">
        <v>1</v>
      </c>
      <c r="CS1682">
        <v>0</v>
      </c>
      <c r="CT1682">
        <v>25</v>
      </c>
      <c r="CZ1682" s="33" t="s">
        <v>85</v>
      </c>
    </row>
    <row r="1683" spans="1:104" x14ac:dyDescent="0.25">
      <c r="A1683">
        <v>1682</v>
      </c>
      <c r="B1683">
        <v>107</v>
      </c>
      <c r="C1683" s="24" t="s">
        <v>4314</v>
      </c>
      <c r="D1683" s="12">
        <v>7</v>
      </c>
      <c r="E1683" s="13">
        <v>2</v>
      </c>
      <c r="F1683" s="7">
        <f t="shared" si="292"/>
        <v>3.5</v>
      </c>
      <c r="G1683" s="7">
        <f t="shared" si="288"/>
        <v>5</v>
      </c>
      <c r="H1683" s="15">
        <f t="shared" si="289"/>
        <v>9</v>
      </c>
      <c r="I1683" s="11">
        <f>IFERROR(F1683/SQRT(F1683^2+U1683), "X")</f>
        <v>4.0086483754240225E-2</v>
      </c>
      <c r="J1683" s="32">
        <f>IFERROR(SQRT((1-I1683^2)/U1683), "X")</f>
        <v>1.1453281072640065E-2</v>
      </c>
      <c r="K1683" s="32">
        <f t="shared" si="290"/>
        <v>87.311224937003374</v>
      </c>
      <c r="L1683" s="8">
        <v>0</v>
      </c>
      <c r="M1683" s="9">
        <v>1</v>
      </c>
      <c r="N1683" s="8">
        <v>1</v>
      </c>
      <c r="O1683" s="9">
        <v>0</v>
      </c>
      <c r="P1683" s="9">
        <v>0</v>
      </c>
      <c r="Q1683" s="9">
        <v>0</v>
      </c>
      <c r="R1683" s="9">
        <v>0</v>
      </c>
      <c r="S1683" s="8">
        <v>7629</v>
      </c>
      <c r="T1683" s="9">
        <v>17</v>
      </c>
      <c r="U1683" s="9">
        <f t="shared" si="291"/>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293"/>
        <v>0.19</v>
      </c>
      <c r="AL1683" s="32">
        <f t="shared" si="293"/>
        <v>0.19</v>
      </c>
      <c r="AM1683" s="32">
        <f t="shared" si="294"/>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f>W1683+X1683+6</f>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P1683">
        <v>3.0070000000000001</v>
      </c>
      <c r="CQ1683">
        <v>1830</v>
      </c>
      <c r="CR1683">
        <v>1</v>
      </c>
      <c r="CS1683">
        <v>0</v>
      </c>
      <c r="CT1683">
        <v>25</v>
      </c>
      <c r="CZ1683" s="33" t="s">
        <v>85</v>
      </c>
    </row>
    <row r="1684" spans="1:104" x14ac:dyDescent="0.25">
      <c r="A1684">
        <v>1683</v>
      </c>
      <c r="B1684">
        <v>108</v>
      </c>
      <c r="C1684" s="24" t="s">
        <v>4318</v>
      </c>
      <c r="D1684" s="12">
        <v>2.6</v>
      </c>
      <c r="E1684" s="13">
        <v>0.3</v>
      </c>
      <c r="F1684" s="7">
        <f t="shared" si="292"/>
        <v>8.6666666666666679</v>
      </c>
      <c r="G1684" s="7">
        <f t="shared" si="288"/>
        <v>2.3000000000000003</v>
      </c>
      <c r="H1684" s="15">
        <f t="shared" si="289"/>
        <v>2.9</v>
      </c>
      <c r="I1684" s="11">
        <f>IFERROR(F1684/SQRT(F1684^2+U1684), "X")</f>
        <v>0.19253977685250923</v>
      </c>
      <c r="J1684" s="32">
        <f>IFERROR(SQRT((1-I1684^2)/U1684), "X")</f>
        <v>2.2216128098366445E-2</v>
      </c>
      <c r="K1684" s="32">
        <f t="shared" si="290"/>
        <v>45.012343985968023</v>
      </c>
      <c r="L1684" s="8">
        <v>1</v>
      </c>
      <c r="M1684" s="9">
        <v>0</v>
      </c>
      <c r="N1684" s="8">
        <v>0</v>
      </c>
      <c r="O1684" s="9">
        <v>0</v>
      </c>
      <c r="P1684" s="9">
        <v>0</v>
      </c>
      <c r="Q1684" s="9">
        <v>1</v>
      </c>
      <c r="R1684" s="9">
        <v>0</v>
      </c>
      <c r="S1684" s="8">
        <v>1955</v>
      </c>
      <c r="T1684" s="9">
        <v>3</v>
      </c>
      <c r="U1684" s="9">
        <f t="shared" si="291"/>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295">1-AL1684-AM1684-AN1684</f>
        <v>4.5000000000000012E-2</v>
      </c>
      <c r="AL1684" s="32">
        <v>0.51200000000000001</v>
      </c>
      <c r="AM1684" s="32">
        <v>0.3</v>
      </c>
      <c r="AN1684" s="42">
        <v>0.14299999999999999</v>
      </c>
      <c r="AO1684" s="41">
        <f t="shared" ref="AO1684:AO1690" si="296">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f>W1684+X1684+6</f>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P1684">
        <v>0.78100000000000003</v>
      </c>
      <c r="CQ1684">
        <v>345</v>
      </c>
      <c r="CR1684">
        <v>1</v>
      </c>
      <c r="CS1684">
        <v>0</v>
      </c>
      <c r="CT1684">
        <v>26</v>
      </c>
      <c r="CZ1684" s="33" t="s">
        <v>85</v>
      </c>
    </row>
    <row r="1685" spans="1:104" x14ac:dyDescent="0.25">
      <c r="A1685">
        <v>1684</v>
      </c>
      <c r="B1685">
        <v>108</v>
      </c>
      <c r="C1685" s="24" t="s">
        <v>4318</v>
      </c>
      <c r="D1685" s="12">
        <v>2.7</v>
      </c>
      <c r="E1685" s="13">
        <v>0.5</v>
      </c>
      <c r="F1685" s="7">
        <f t="shared" si="292"/>
        <v>5.4</v>
      </c>
      <c r="G1685" s="7">
        <f t="shared" si="288"/>
        <v>2.2000000000000002</v>
      </c>
      <c r="H1685" s="15">
        <f t="shared" si="289"/>
        <v>3.2</v>
      </c>
      <c r="I1685" s="11">
        <f>IFERROR(F1685/SQRT(F1685^2+U1685), "X")</f>
        <v>0.12184433124162354</v>
      </c>
      <c r="J1685" s="32">
        <f>IFERROR(SQRT((1-I1685^2)/U1685), "X")</f>
        <v>2.2563765044745096E-2</v>
      </c>
      <c r="K1685" s="32">
        <f t="shared" si="290"/>
        <v>44.318844750286537</v>
      </c>
      <c r="L1685" s="8">
        <v>1</v>
      </c>
      <c r="M1685" s="9">
        <v>0</v>
      </c>
      <c r="N1685" s="8">
        <v>0</v>
      </c>
      <c r="O1685" s="9">
        <v>0</v>
      </c>
      <c r="P1685" s="9">
        <v>0</v>
      </c>
      <c r="Q1685" s="9">
        <v>1</v>
      </c>
      <c r="R1685" s="9">
        <v>0</v>
      </c>
      <c r="S1685" s="8">
        <v>1951</v>
      </c>
      <c r="T1685" s="9">
        <v>15</v>
      </c>
      <c r="U1685" s="9">
        <f t="shared" si="291"/>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295"/>
        <v>4.5000000000000012E-2</v>
      </c>
      <c r="AL1685" s="32">
        <v>0.51200000000000001</v>
      </c>
      <c r="AM1685" s="32">
        <v>0.3</v>
      </c>
      <c r="AN1685" s="42">
        <v>0.14299999999999999</v>
      </c>
      <c r="AO1685" s="41">
        <f t="shared" si="296"/>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f>W1685+X1685+6</f>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P1685">
        <v>0.78100000000000003</v>
      </c>
      <c r="CQ1685">
        <v>345</v>
      </c>
      <c r="CR1685">
        <v>1</v>
      </c>
      <c r="CS1685">
        <v>0</v>
      </c>
      <c r="CT1685">
        <v>26</v>
      </c>
      <c r="CZ1685" s="33" t="s">
        <v>85</v>
      </c>
    </row>
    <row r="1686" spans="1:104" x14ac:dyDescent="0.25">
      <c r="A1686">
        <v>1685</v>
      </c>
      <c r="B1686">
        <v>108</v>
      </c>
      <c r="C1686" s="24" t="s">
        <v>4318</v>
      </c>
      <c r="D1686" s="12">
        <v>5.8</v>
      </c>
      <c r="E1686" s="13">
        <v>0.4</v>
      </c>
      <c r="F1686" s="7">
        <f t="shared" si="292"/>
        <v>14.499999999999998</v>
      </c>
      <c r="G1686" s="7">
        <f t="shared" si="288"/>
        <v>5.3999999999999995</v>
      </c>
      <c r="H1686" s="15">
        <f t="shared" si="289"/>
        <v>6.2</v>
      </c>
      <c r="I1686" s="11">
        <f>IFERROR(F1686/SQRT(F1686^2+U1686), "X")</f>
        <v>0.33755177436854389</v>
      </c>
      <c r="J1686" s="32">
        <f>IFERROR(SQRT((1-I1686^2)/U1686), "X")</f>
        <v>2.3279432715071994E-2</v>
      </c>
      <c r="K1686" s="32">
        <f t="shared" si="290"/>
        <v>42.9563732174866</v>
      </c>
      <c r="L1686" s="8">
        <v>1</v>
      </c>
      <c r="M1686" s="9">
        <v>0</v>
      </c>
      <c r="N1686" s="8">
        <v>0</v>
      </c>
      <c r="O1686" s="9">
        <v>0</v>
      </c>
      <c r="P1686" s="9">
        <v>0</v>
      </c>
      <c r="Q1686" s="9">
        <v>1</v>
      </c>
      <c r="R1686" s="9">
        <v>0</v>
      </c>
      <c r="S1686" s="8">
        <v>1639</v>
      </c>
      <c r="T1686" s="9">
        <v>3</v>
      </c>
      <c r="U1686" s="9">
        <f t="shared" si="291"/>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295"/>
        <v>5.1000000000000018E-2</v>
      </c>
      <c r="AL1686" s="32">
        <v>0.56899999999999995</v>
      </c>
      <c r="AM1686" s="32">
        <v>0.27900000000000003</v>
      </c>
      <c r="AN1686" s="42">
        <v>0.10100000000000001</v>
      </c>
      <c r="AO1686" s="41">
        <f t="shared" si="296"/>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f>W1686+X1686+6</f>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P1686">
        <v>0.78100000000000003</v>
      </c>
      <c r="CQ1686">
        <v>345</v>
      </c>
      <c r="CR1686">
        <v>1</v>
      </c>
      <c r="CS1686">
        <v>0</v>
      </c>
      <c r="CT1686">
        <v>26</v>
      </c>
      <c r="CZ1686" s="33" t="s">
        <v>85</v>
      </c>
    </row>
    <row r="1687" spans="1:104" x14ac:dyDescent="0.25">
      <c r="A1687">
        <v>1686</v>
      </c>
      <c r="B1687">
        <v>108</v>
      </c>
      <c r="C1687" s="24" t="s">
        <v>4318</v>
      </c>
      <c r="D1687" s="12">
        <v>5.8</v>
      </c>
      <c r="E1687" s="13">
        <v>0.5</v>
      </c>
      <c r="F1687" s="7">
        <f t="shared" si="292"/>
        <v>11.6</v>
      </c>
      <c r="G1687" s="7">
        <f t="shared" si="288"/>
        <v>5.3</v>
      </c>
      <c r="H1687" s="15">
        <f t="shared" si="289"/>
        <v>6.3</v>
      </c>
      <c r="I1687" s="11">
        <f>IFERROR(F1687/SQRT(F1687^2+U1687), "X")</f>
        <v>0.27764547416898383</v>
      </c>
      <c r="J1687" s="32">
        <f>IFERROR(SQRT((1-I1687^2)/U1687), "X")</f>
        <v>2.3934954669739984E-2</v>
      </c>
      <c r="K1687" s="32">
        <f t="shared" si="290"/>
        <v>41.779899473311325</v>
      </c>
      <c r="L1687" s="8">
        <v>1</v>
      </c>
      <c r="M1687" s="9">
        <v>0</v>
      </c>
      <c r="N1687" s="8">
        <v>0</v>
      </c>
      <c r="O1687" s="9">
        <v>0</v>
      </c>
      <c r="P1687" s="9">
        <v>0</v>
      </c>
      <c r="Q1687" s="9">
        <v>1</v>
      </c>
      <c r="R1687" s="9">
        <v>0</v>
      </c>
      <c r="S1687" s="8">
        <v>1627</v>
      </c>
      <c r="T1687" s="9">
        <v>15</v>
      </c>
      <c r="U1687" s="9">
        <f t="shared" si="291"/>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295"/>
        <v>5.1000000000000018E-2</v>
      </c>
      <c r="AL1687" s="32">
        <v>0.56899999999999995</v>
      </c>
      <c r="AM1687" s="32">
        <v>0.27900000000000003</v>
      </c>
      <c r="AN1687" s="42">
        <v>0.10100000000000001</v>
      </c>
      <c r="AO1687" s="41">
        <f t="shared" si="296"/>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f>W1687+X1687+6</f>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P1687">
        <v>0.78100000000000003</v>
      </c>
      <c r="CQ1687">
        <v>345</v>
      </c>
      <c r="CR1687">
        <v>1</v>
      </c>
      <c r="CS1687">
        <v>0</v>
      </c>
      <c r="CT1687">
        <v>26</v>
      </c>
      <c r="CZ1687" s="33" t="s">
        <v>85</v>
      </c>
    </row>
    <row r="1688" spans="1:104" x14ac:dyDescent="0.25">
      <c r="A1688">
        <v>1687</v>
      </c>
      <c r="B1688">
        <v>108</v>
      </c>
      <c r="C1688" s="24" t="s">
        <v>4318</v>
      </c>
      <c r="D1688" s="12">
        <v>5.6</v>
      </c>
      <c r="E1688" s="13">
        <v>0.9</v>
      </c>
      <c r="F1688" s="7">
        <f t="shared" si="292"/>
        <v>6.2222222222222214</v>
      </c>
      <c r="G1688" s="7">
        <f t="shared" si="288"/>
        <v>4.6999999999999993</v>
      </c>
      <c r="H1688" s="15">
        <f t="shared" si="289"/>
        <v>6.5</v>
      </c>
      <c r="I1688" s="11">
        <f>IFERROR(F1688/SQRT(F1688^2+U1688), "X")</f>
        <v>0.30853174990488191</v>
      </c>
      <c r="J1688" s="32">
        <f>IFERROR(SQRT((1-I1688^2)/U1688), "X")</f>
        <v>4.9585459806141742E-2</v>
      </c>
      <c r="K1688" s="32">
        <f t="shared" si="290"/>
        <v>20.167202319179427</v>
      </c>
      <c r="L1688" s="8">
        <v>1</v>
      </c>
      <c r="M1688" s="9">
        <v>0</v>
      </c>
      <c r="N1688" s="8">
        <v>0</v>
      </c>
      <c r="O1688" s="9">
        <v>0</v>
      </c>
      <c r="P1688" s="9">
        <v>0</v>
      </c>
      <c r="Q1688" s="9">
        <v>1</v>
      </c>
      <c r="R1688" s="9">
        <v>0</v>
      </c>
      <c r="S1688" s="8">
        <v>384</v>
      </c>
      <c r="T1688" s="9">
        <v>15</v>
      </c>
      <c r="U1688" s="9">
        <f t="shared" si="291"/>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295"/>
        <v>5.1000000000000018E-2</v>
      </c>
      <c r="AL1688" s="32">
        <v>0.56899999999999995</v>
      </c>
      <c r="AM1688" s="32">
        <v>0.27900000000000003</v>
      </c>
      <c r="AN1688" s="42">
        <v>0.10100000000000001</v>
      </c>
      <c r="AO1688" s="41">
        <f t="shared" si="296"/>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f>W1688+X1688+6</f>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P1688">
        <v>0.78100000000000003</v>
      </c>
      <c r="CQ1688">
        <v>345</v>
      </c>
      <c r="CR1688">
        <v>1</v>
      </c>
      <c r="CS1688">
        <v>0</v>
      </c>
      <c r="CT1688">
        <v>26</v>
      </c>
      <c r="CZ1688" s="33" t="s">
        <v>85</v>
      </c>
    </row>
    <row r="1689" spans="1:104" x14ac:dyDescent="0.25">
      <c r="A1689">
        <v>1688</v>
      </c>
      <c r="B1689">
        <v>108</v>
      </c>
      <c r="C1689" s="24" t="s">
        <v>4318</v>
      </c>
      <c r="D1689" s="12">
        <v>6.5</v>
      </c>
      <c r="E1689" s="13">
        <v>0.7</v>
      </c>
      <c r="F1689" s="7">
        <f t="shared" si="292"/>
        <v>9.2857142857142865</v>
      </c>
      <c r="G1689" s="7">
        <f t="shared" si="288"/>
        <v>5.8</v>
      </c>
      <c r="H1689" s="15">
        <f t="shared" si="289"/>
        <v>7.2</v>
      </c>
      <c r="I1689" s="11">
        <f>IFERROR(F1689/SQRT(F1689^2+U1689), "X")</f>
        <v>0.38750245772493536</v>
      </c>
      <c r="J1689" s="32">
        <f>IFERROR(SQRT((1-I1689^2)/U1689), "X")</f>
        <v>4.1731033908839185E-2</v>
      </c>
      <c r="K1689" s="32">
        <f t="shared" si="290"/>
        <v>23.96298165495935</v>
      </c>
      <c r="L1689" s="8">
        <v>1</v>
      </c>
      <c r="M1689" s="9">
        <v>0</v>
      </c>
      <c r="N1689" s="8">
        <v>0</v>
      </c>
      <c r="O1689" s="9">
        <v>0</v>
      </c>
      <c r="P1689" s="9">
        <v>0</v>
      </c>
      <c r="Q1689" s="9">
        <v>1</v>
      </c>
      <c r="R1689" s="9">
        <v>0</v>
      </c>
      <c r="S1689" s="8">
        <v>504</v>
      </c>
      <c r="T1689" s="9">
        <v>15</v>
      </c>
      <c r="U1689" s="9">
        <f t="shared" si="291"/>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295"/>
        <v>5.1000000000000018E-2</v>
      </c>
      <c r="AL1689" s="32">
        <v>0.56899999999999995</v>
      </c>
      <c r="AM1689" s="32">
        <v>0.27900000000000003</v>
      </c>
      <c r="AN1689" s="42">
        <v>0.10100000000000001</v>
      </c>
      <c r="AO1689" s="41">
        <f t="shared" si="296"/>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f>W1689+X1689+6</f>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P1689">
        <v>0.78100000000000003</v>
      </c>
      <c r="CQ1689">
        <v>345</v>
      </c>
      <c r="CR1689">
        <v>1</v>
      </c>
      <c r="CS1689">
        <v>0</v>
      </c>
      <c r="CT1689">
        <v>26</v>
      </c>
      <c r="CZ1689" s="33" t="s">
        <v>85</v>
      </c>
    </row>
    <row r="1690" spans="1:104" x14ac:dyDescent="0.25">
      <c r="A1690">
        <v>1689</v>
      </c>
      <c r="B1690">
        <v>108</v>
      </c>
      <c r="C1690" s="24" t="s">
        <v>4318</v>
      </c>
      <c r="D1690" s="12">
        <v>6.1</v>
      </c>
      <c r="E1690" s="13">
        <v>1</v>
      </c>
      <c r="F1690" s="7">
        <f t="shared" si="292"/>
        <v>6.1</v>
      </c>
      <c r="G1690" s="7">
        <f t="shared" si="288"/>
        <v>5.0999999999999996</v>
      </c>
      <c r="H1690" s="15">
        <f t="shared" si="289"/>
        <v>7.1</v>
      </c>
      <c r="I1690" s="11">
        <f>IFERROR(F1690/SQRT(F1690^2+U1690), "X")</f>
        <v>0.24395901832709244</v>
      </c>
      <c r="J1690" s="32">
        <f>IFERROR(SQRT((1-I1690^2)/U1690), "X")</f>
        <v>3.9993281692965975E-2</v>
      </c>
      <c r="K1690" s="32">
        <f t="shared" si="290"/>
        <v>25.004199647259259</v>
      </c>
      <c r="L1690" s="8">
        <v>1</v>
      </c>
      <c r="M1690" s="9">
        <v>0</v>
      </c>
      <c r="N1690" s="8">
        <v>0</v>
      </c>
      <c r="O1690" s="9">
        <v>0</v>
      </c>
      <c r="P1690" s="9">
        <v>0</v>
      </c>
      <c r="Q1690" s="9">
        <v>1</v>
      </c>
      <c r="R1690" s="9">
        <v>0</v>
      </c>
      <c r="S1690" s="8">
        <v>604</v>
      </c>
      <c r="T1690" s="9">
        <v>15</v>
      </c>
      <c r="U1690" s="9">
        <f t="shared" si="291"/>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295"/>
        <v>5.1000000000000018E-2</v>
      </c>
      <c r="AL1690" s="32">
        <v>0.56899999999999995</v>
      </c>
      <c r="AM1690" s="32">
        <v>0.27900000000000003</v>
      </c>
      <c r="AN1690" s="42">
        <v>0.10100000000000001</v>
      </c>
      <c r="AO1690" s="41">
        <f t="shared" si="296"/>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f>W1690+X1690+6</f>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P1690">
        <v>0.78100000000000003</v>
      </c>
      <c r="CQ1690">
        <v>345</v>
      </c>
      <c r="CR1690">
        <v>1</v>
      </c>
      <c r="CS1690">
        <v>0</v>
      </c>
      <c r="CT1690">
        <v>26</v>
      </c>
      <c r="CZ1690" s="33" t="s">
        <v>85</v>
      </c>
    </row>
    <row r="1691" spans="1:104" x14ac:dyDescent="0.25">
      <c r="A1691">
        <v>1690</v>
      </c>
      <c r="B1691">
        <v>109</v>
      </c>
      <c r="C1691" s="24" t="s">
        <v>4322</v>
      </c>
      <c r="D1691" s="12">
        <v>6.1</v>
      </c>
      <c r="E1691" s="13">
        <v>0.1</v>
      </c>
      <c r="F1691" s="7">
        <f t="shared" si="292"/>
        <v>60.999999999999993</v>
      </c>
      <c r="G1691" s="7">
        <f t="shared" si="288"/>
        <v>6</v>
      </c>
      <c r="H1691" s="15">
        <f t="shared" si="289"/>
        <v>6.1999999999999993</v>
      </c>
      <c r="I1691" s="11">
        <f>IFERROR(F1691/SQRT(F1691^2+U1691), "X")</f>
        <v>0.25373533081748617</v>
      </c>
      <c r="J1691" s="32">
        <f>IFERROR(SQRT((1-I1691^2)/U1691), "X")</f>
        <v>4.1595955871719052E-3</v>
      </c>
      <c r="K1691" s="32">
        <f t="shared" si="290"/>
        <v>240.40798655618744</v>
      </c>
      <c r="L1691" s="8">
        <v>0</v>
      </c>
      <c r="M1691" s="9">
        <v>1</v>
      </c>
      <c r="N1691" s="8">
        <v>0</v>
      </c>
      <c r="O1691" s="9">
        <v>0</v>
      </c>
      <c r="P1691" s="9">
        <v>1</v>
      </c>
      <c r="Q1691" s="9">
        <v>0</v>
      </c>
      <c r="R1691" s="9">
        <v>0</v>
      </c>
      <c r="S1691" s="8">
        <v>54126</v>
      </c>
      <c r="T1691" s="9">
        <v>50</v>
      </c>
      <c r="U1691" s="9">
        <f t="shared" si="291"/>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P1691">
        <v>3.0070000000000001</v>
      </c>
      <c r="CQ1691">
        <v>386</v>
      </c>
      <c r="CR1691">
        <v>1</v>
      </c>
      <c r="CS1691">
        <v>0</v>
      </c>
      <c r="CT1691">
        <v>26</v>
      </c>
      <c r="CZ1691" s="33" t="s">
        <v>85</v>
      </c>
    </row>
    <row r="1692" spans="1:104" x14ac:dyDescent="0.25">
      <c r="A1692">
        <v>1691</v>
      </c>
      <c r="B1692">
        <v>109</v>
      </c>
      <c r="C1692" s="24" t="s">
        <v>4322</v>
      </c>
      <c r="D1692" s="12">
        <v>7.4</v>
      </c>
      <c r="E1692" s="13">
        <v>0.1</v>
      </c>
      <c r="F1692" s="7">
        <f t="shared" si="292"/>
        <v>74</v>
      </c>
      <c r="G1692" s="7">
        <f t="shared" si="288"/>
        <v>7.3000000000000007</v>
      </c>
      <c r="H1692" s="15">
        <f t="shared" si="289"/>
        <v>7.5</v>
      </c>
      <c r="I1692" s="11">
        <f>IFERROR(F1692/SQRT(F1692^2+U1692), "X")</f>
        <v>7.6116502259104865E-2</v>
      </c>
      <c r="J1692" s="32">
        <f>IFERROR(SQRT((1-I1692^2)/U1692), "X")</f>
        <v>1.0286013818797954E-3</v>
      </c>
      <c r="K1692" s="32">
        <f t="shared" si="290"/>
        <v>972.19391069888934</v>
      </c>
      <c r="L1692" s="8">
        <v>0</v>
      </c>
      <c r="M1692" s="9">
        <v>1</v>
      </c>
      <c r="N1692" s="8">
        <v>0</v>
      </c>
      <c r="O1692" s="9">
        <v>0</v>
      </c>
      <c r="P1692" s="9">
        <v>1</v>
      </c>
      <c r="Q1692" s="9">
        <v>0</v>
      </c>
      <c r="R1692" s="9">
        <v>0</v>
      </c>
      <c r="S1692" s="8">
        <v>939736</v>
      </c>
      <c r="T1692" s="9">
        <v>50</v>
      </c>
      <c r="U1692" s="9">
        <f t="shared" si="291"/>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P1692">
        <v>3.0070000000000001</v>
      </c>
      <c r="CQ1692">
        <v>386</v>
      </c>
      <c r="CR1692">
        <v>1</v>
      </c>
      <c r="CS1692">
        <v>0</v>
      </c>
      <c r="CT1692">
        <v>26</v>
      </c>
      <c r="CZ1692" s="33" t="s">
        <v>85</v>
      </c>
    </row>
    <row r="1693" spans="1:104" x14ac:dyDescent="0.25">
      <c r="A1693">
        <v>1692</v>
      </c>
      <c r="B1693">
        <v>110</v>
      </c>
      <c r="C1693" s="24" t="s">
        <v>4326</v>
      </c>
      <c r="D1693" s="12">
        <v>9.1999999999999993</v>
      </c>
      <c r="E1693" s="13">
        <f>D1693/F1693</f>
        <v>0.38493723849372385</v>
      </c>
      <c r="F1693" s="7">
        <v>23.9</v>
      </c>
      <c r="G1693" s="7">
        <f t="shared" si="288"/>
        <v>8.815062761506276</v>
      </c>
      <c r="H1693" s="15">
        <f t="shared" si="289"/>
        <v>9.5849372384937226</v>
      </c>
      <c r="I1693" s="11">
        <f>IFERROR(F1693/SQRT(F1693^2+U1693), "X")</f>
        <v>0.6610361650001465</v>
      </c>
      <c r="J1693" s="32">
        <f>IFERROR(SQRT((1-I1693^2)/U1693), "X")</f>
        <v>2.7658416945612826E-2</v>
      </c>
      <c r="K1693" s="32">
        <f t="shared" si="290"/>
        <v>36.155359215474547</v>
      </c>
      <c r="L1693" s="8">
        <v>1</v>
      </c>
      <c r="M1693" s="9">
        <v>0</v>
      </c>
      <c r="N1693" s="8">
        <v>0</v>
      </c>
      <c r="O1693" s="9">
        <v>0</v>
      </c>
      <c r="P1693" s="9">
        <v>0</v>
      </c>
      <c r="Q1693" s="9">
        <v>1</v>
      </c>
      <c r="R1693" s="9">
        <v>0</v>
      </c>
      <c r="S1693" s="8">
        <v>740</v>
      </c>
      <c r="T1693" s="9">
        <v>3</v>
      </c>
      <c r="U1693" s="9">
        <f t="shared" si="291"/>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297">1*(1-$AN1693)/4</f>
        <v>0.245</v>
      </c>
      <c r="AL1693" s="32">
        <f t="shared" si="297"/>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P1693">
        <v>1.383</v>
      </c>
      <c r="CQ1693">
        <v>55</v>
      </c>
      <c r="CR1693">
        <v>1</v>
      </c>
      <c r="CS1693">
        <v>0</v>
      </c>
      <c r="CT1693">
        <v>3</v>
      </c>
      <c r="CZ1693" s="33" t="s">
        <v>85</v>
      </c>
    </row>
    <row r="1694" spans="1:104" x14ac:dyDescent="0.25">
      <c r="A1694">
        <v>1693</v>
      </c>
      <c r="B1694">
        <v>110</v>
      </c>
      <c r="C1694" s="24" t="s">
        <v>4326</v>
      </c>
      <c r="D1694" s="12">
        <v>8.6</v>
      </c>
      <c r="E1694" s="13">
        <f>D1694/F1694</f>
        <v>0.32452830188679244</v>
      </c>
      <c r="F1694" s="7">
        <v>26.5</v>
      </c>
      <c r="G1694" s="7">
        <f t="shared" si="288"/>
        <v>8.2754716981132077</v>
      </c>
      <c r="H1694" s="15">
        <f t="shared" si="289"/>
        <v>8.9245283018867916</v>
      </c>
      <c r="I1694" s="11">
        <f>IFERROR(F1694/SQRT(F1694^2+U1694), "X")</f>
        <v>0.65076003067065225</v>
      </c>
      <c r="J1694" s="32">
        <f>IFERROR(SQRT((1-I1694^2)/U1694), "X")</f>
        <v>2.4556982289458577E-2</v>
      </c>
      <c r="K1694" s="32">
        <f t="shared" si="290"/>
        <v>40.721615881494678</v>
      </c>
      <c r="L1694" s="8">
        <v>1</v>
      </c>
      <c r="M1694" s="9">
        <v>0</v>
      </c>
      <c r="N1694" s="8">
        <v>0</v>
      </c>
      <c r="O1694" s="9">
        <v>0</v>
      </c>
      <c r="P1694" s="9">
        <v>0</v>
      </c>
      <c r="Q1694" s="9">
        <v>1</v>
      </c>
      <c r="R1694" s="9">
        <v>0</v>
      </c>
      <c r="S1694" s="8">
        <v>960</v>
      </c>
      <c r="T1694" s="9">
        <v>3</v>
      </c>
      <c r="U1694" s="9">
        <f t="shared" si="291"/>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297"/>
        <v>0.23749999999999999</v>
      </c>
      <c r="AL1694" s="32">
        <f t="shared" si="297"/>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P1694">
        <v>1.383</v>
      </c>
      <c r="CQ1694">
        <v>55</v>
      </c>
      <c r="CR1694">
        <v>1</v>
      </c>
      <c r="CS1694">
        <v>0</v>
      </c>
      <c r="CT1694">
        <v>3</v>
      </c>
      <c r="CZ1694" s="33" t="s">
        <v>85</v>
      </c>
    </row>
    <row r="1695" spans="1:104" x14ac:dyDescent="0.25">
      <c r="A1695">
        <v>1694</v>
      </c>
      <c r="B1695">
        <v>110</v>
      </c>
      <c r="C1695" s="24" t="s">
        <v>4326</v>
      </c>
      <c r="D1695" s="12">
        <v>5.8</v>
      </c>
      <c r="E1695" s="13">
        <f>D1695/F1695</f>
        <v>0.1277533039647577</v>
      </c>
      <c r="F1695" s="7">
        <v>45.4</v>
      </c>
      <c r="G1695" s="7">
        <f t="shared" si="288"/>
        <v>5.6722466960352422</v>
      </c>
      <c r="H1695" s="15">
        <f t="shared" si="289"/>
        <v>5.9277533039647574</v>
      </c>
      <c r="I1695" s="11">
        <f>IFERROR(F1695/SQRT(F1695^2+U1695), "X")</f>
        <v>0.50230459585409293</v>
      </c>
      <c r="J1695" s="32">
        <f>IFERROR(SQRT((1-I1695^2)/U1695), "X")</f>
        <v>1.1063977882248744E-2</v>
      </c>
      <c r="K1695" s="32">
        <f t="shared" si="290"/>
        <v>90.383405556551139</v>
      </c>
      <c r="L1695" s="8">
        <v>1</v>
      </c>
      <c r="M1695" s="9">
        <v>0</v>
      </c>
      <c r="N1695" s="8">
        <v>0</v>
      </c>
      <c r="O1695" s="9">
        <v>0</v>
      </c>
      <c r="P1695" s="9">
        <v>0</v>
      </c>
      <c r="Q1695" s="9">
        <v>1</v>
      </c>
      <c r="R1695" s="9">
        <v>0</v>
      </c>
      <c r="S1695" s="8">
        <v>6112</v>
      </c>
      <c r="T1695" s="9">
        <v>3</v>
      </c>
      <c r="U1695" s="9">
        <f t="shared" si="291"/>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297"/>
        <v>0.23249999999999998</v>
      </c>
      <c r="AL1695" s="32">
        <f t="shared" si="297"/>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P1695">
        <v>1.383</v>
      </c>
      <c r="CQ1695">
        <v>55</v>
      </c>
      <c r="CR1695">
        <v>1</v>
      </c>
      <c r="CS1695">
        <v>0</v>
      </c>
      <c r="CT1695">
        <v>3</v>
      </c>
      <c r="CZ1695" s="33" t="s">
        <v>85</v>
      </c>
    </row>
    <row r="1696" spans="1:104" x14ac:dyDescent="0.25">
      <c r="A1696">
        <v>1695</v>
      </c>
      <c r="B1696">
        <v>111</v>
      </c>
      <c r="C1696" s="24" t="s">
        <v>4331</v>
      </c>
      <c r="D1696" s="12">
        <v>5.3</v>
      </c>
      <c r="E1696" s="13">
        <v>0.4</v>
      </c>
      <c r="F1696" s="7">
        <f t="shared" ref="F1696:F1725" si="298">D1696/E1696</f>
        <v>13.249999999999998</v>
      </c>
      <c r="G1696" s="7">
        <f t="shared" si="288"/>
        <v>4.8999999999999995</v>
      </c>
      <c r="H1696" s="15">
        <f t="shared" si="289"/>
        <v>5.7</v>
      </c>
      <c r="I1696" s="11">
        <f>IFERROR(F1696/SQRT(F1696^2+U1696), "X")</f>
        <v>0.15784368964436979</v>
      </c>
      <c r="J1696" s="32">
        <f>IFERROR(SQRT((1-I1696^2)/U1696), "X")</f>
        <v>1.1912731293914704E-2</v>
      </c>
      <c r="K1696" s="32">
        <f t="shared" si="290"/>
        <v>83.943805608275824</v>
      </c>
      <c r="L1696" s="8">
        <v>0</v>
      </c>
      <c r="M1696" s="9">
        <v>1</v>
      </c>
      <c r="N1696" s="8">
        <v>0</v>
      </c>
      <c r="O1696" s="9">
        <v>0</v>
      </c>
      <c r="P1696" s="9">
        <v>0</v>
      </c>
      <c r="Q1696" s="9">
        <v>0</v>
      </c>
      <c r="R1696" s="9">
        <v>1</v>
      </c>
      <c r="S1696" s="8">
        <v>6873</v>
      </c>
      <c r="T1696" s="9">
        <v>1</v>
      </c>
      <c r="U1696" s="9">
        <f t="shared" si="291"/>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329</v>
      </c>
      <c r="AZ1696">
        <v>1</v>
      </c>
      <c r="BA1696">
        <v>0</v>
      </c>
      <c r="BB1696">
        <v>0</v>
      </c>
      <c r="BC1696">
        <v>0</v>
      </c>
      <c r="BD1696">
        <v>0</v>
      </c>
      <c r="BE1696">
        <v>0</v>
      </c>
      <c r="BF1696" s="17">
        <v>0</v>
      </c>
      <c r="BG1696">
        <v>1</v>
      </c>
      <c r="BH1696">
        <v>0</v>
      </c>
      <c r="BI1696" s="17">
        <v>0</v>
      </c>
      <c r="BJ1696" t="s">
        <v>98</v>
      </c>
      <c r="BK1696">
        <v>130</v>
      </c>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P1696">
        <v>1.02</v>
      </c>
      <c r="CQ1696">
        <v>251</v>
      </c>
      <c r="CR1696">
        <v>1</v>
      </c>
      <c r="CS1696">
        <v>0</v>
      </c>
      <c r="CT1696">
        <v>0</v>
      </c>
      <c r="CZ1696" s="33" t="s">
        <v>85</v>
      </c>
    </row>
    <row r="1697" spans="1:104" x14ac:dyDescent="0.25">
      <c r="A1697">
        <v>1696</v>
      </c>
      <c r="B1697">
        <v>111</v>
      </c>
      <c r="C1697" s="24" t="s">
        <v>4331</v>
      </c>
      <c r="D1697" s="12">
        <v>9.6999999999999993</v>
      </c>
      <c r="E1697" s="13">
        <v>0.3</v>
      </c>
      <c r="F1697" s="7">
        <f t="shared" si="298"/>
        <v>32.333333333333336</v>
      </c>
      <c r="G1697" s="7">
        <f t="shared" si="288"/>
        <v>9.3999999999999986</v>
      </c>
      <c r="H1697" s="15">
        <f t="shared" si="289"/>
        <v>10</v>
      </c>
      <c r="I1697" s="11">
        <f>IFERROR(F1697/SQRT(F1697^2+U1697), "X")</f>
        <v>0.3634463084820575</v>
      </c>
      <c r="J1697" s="32">
        <f>IFERROR(SQRT((1-I1697^2)/U1697), "X")</f>
        <v>1.124060747882652E-2</v>
      </c>
      <c r="K1697" s="32">
        <f t="shared" si="290"/>
        <v>88.963163412979213</v>
      </c>
      <c r="L1697" s="8">
        <v>0</v>
      </c>
      <c r="M1697" s="9">
        <v>1</v>
      </c>
      <c r="N1697" s="8">
        <v>0</v>
      </c>
      <c r="O1697" s="9">
        <v>0</v>
      </c>
      <c r="P1697" s="9">
        <v>0</v>
      </c>
      <c r="Q1697" s="9">
        <v>0</v>
      </c>
      <c r="R1697" s="9">
        <v>1</v>
      </c>
      <c r="S1697" s="8">
        <v>6873</v>
      </c>
      <c r="T1697" s="9">
        <v>3</v>
      </c>
      <c r="U1697" s="9">
        <f t="shared" si="291"/>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329</v>
      </c>
      <c r="AZ1697">
        <v>1</v>
      </c>
      <c r="BA1697">
        <v>0</v>
      </c>
      <c r="BB1697">
        <v>0</v>
      </c>
      <c r="BC1697">
        <v>0</v>
      </c>
      <c r="BD1697">
        <v>0</v>
      </c>
      <c r="BE1697">
        <v>0</v>
      </c>
      <c r="BF1697" s="17">
        <v>0</v>
      </c>
      <c r="BG1697">
        <v>1</v>
      </c>
      <c r="BH1697">
        <v>0</v>
      </c>
      <c r="BI1697" s="17">
        <v>0</v>
      </c>
      <c r="BJ1697" t="s">
        <v>98</v>
      </c>
      <c r="BK1697">
        <v>130</v>
      </c>
      <c r="BL1697" s="90">
        <f>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P1697">
        <v>1.02</v>
      </c>
      <c r="CQ1697">
        <v>251</v>
      </c>
      <c r="CR1697">
        <v>1</v>
      </c>
      <c r="CS1697">
        <v>0</v>
      </c>
      <c r="CT1697">
        <v>0</v>
      </c>
      <c r="CZ1697" s="33" t="s">
        <v>85</v>
      </c>
    </row>
    <row r="1698" spans="1:104" x14ac:dyDescent="0.25">
      <c r="A1698">
        <v>1697</v>
      </c>
      <c r="B1698">
        <v>111</v>
      </c>
      <c r="C1698" s="24" t="s">
        <v>4331</v>
      </c>
      <c r="D1698" s="12">
        <v>5.3</v>
      </c>
      <c r="E1698" s="13">
        <v>0.3</v>
      </c>
      <c r="F1698" s="7">
        <f t="shared" si="298"/>
        <v>17.666666666666668</v>
      </c>
      <c r="G1698" s="7">
        <f t="shared" si="288"/>
        <v>5</v>
      </c>
      <c r="H1698" s="15">
        <f t="shared" si="289"/>
        <v>5.6</v>
      </c>
      <c r="I1698" s="11">
        <f>IFERROR(F1698/SQRT(F1698^2+U1698), "X")</f>
        <v>0.20844828326515091</v>
      </c>
      <c r="J1698" s="32">
        <f>IFERROR(SQRT((1-I1698^2)/U1698), "X")</f>
        <v>1.1798959430102882E-2</v>
      </c>
      <c r="K1698" s="32">
        <f t="shared" si="290"/>
        <v>84.753236581921229</v>
      </c>
      <c r="L1698" s="8">
        <v>0</v>
      </c>
      <c r="M1698" s="9">
        <v>1</v>
      </c>
      <c r="N1698" s="8">
        <v>0</v>
      </c>
      <c r="O1698" s="9">
        <v>0</v>
      </c>
      <c r="P1698" s="9">
        <v>0</v>
      </c>
      <c r="Q1698" s="9">
        <v>0</v>
      </c>
      <c r="R1698" s="9">
        <v>1</v>
      </c>
      <c r="S1698" s="8">
        <v>6873</v>
      </c>
      <c r="T1698" s="9">
        <v>1</v>
      </c>
      <c r="U1698" s="9">
        <f t="shared" si="291"/>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329</v>
      </c>
      <c r="AZ1698">
        <v>1</v>
      </c>
      <c r="BA1698">
        <v>0</v>
      </c>
      <c r="BB1698">
        <v>0</v>
      </c>
      <c r="BC1698">
        <v>0</v>
      </c>
      <c r="BD1698">
        <v>0</v>
      </c>
      <c r="BE1698">
        <v>0</v>
      </c>
      <c r="BF1698" s="17">
        <v>0</v>
      </c>
      <c r="BG1698">
        <v>1</v>
      </c>
      <c r="BH1698">
        <v>0</v>
      </c>
      <c r="BI1698" s="17">
        <v>0</v>
      </c>
      <c r="BJ1698" t="s">
        <v>98</v>
      </c>
      <c r="BK1698">
        <v>130</v>
      </c>
      <c r="BL1698" s="90">
        <f>W1698+X1698+5</f>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P1698">
        <v>1.02</v>
      </c>
      <c r="CQ1698">
        <v>251</v>
      </c>
      <c r="CR1698">
        <v>1</v>
      </c>
      <c r="CS1698">
        <v>0</v>
      </c>
      <c r="CT1698">
        <v>0</v>
      </c>
      <c r="CZ1698" s="33" t="s">
        <v>85</v>
      </c>
    </row>
    <row r="1699" spans="1:104" x14ac:dyDescent="0.25">
      <c r="A1699">
        <v>1698</v>
      </c>
      <c r="B1699">
        <v>111</v>
      </c>
      <c r="C1699" s="24" t="s">
        <v>4331</v>
      </c>
      <c r="D1699" s="12">
        <v>8.5</v>
      </c>
      <c r="E1699" s="13">
        <v>0.2</v>
      </c>
      <c r="F1699" s="7">
        <f t="shared" si="298"/>
        <v>42.5</v>
      </c>
      <c r="G1699" s="7">
        <f t="shared" si="288"/>
        <v>8.3000000000000007</v>
      </c>
      <c r="H1699" s="15">
        <f t="shared" si="289"/>
        <v>8.6999999999999993</v>
      </c>
      <c r="I1699" s="11">
        <f>IFERROR(F1699/SQRT(F1699^2+U1699), "X")</f>
        <v>0.45629733318860771</v>
      </c>
      <c r="J1699" s="32">
        <f>IFERROR(SQRT((1-I1699^2)/U1699), "X")</f>
        <v>1.0736407839731947E-2</v>
      </c>
      <c r="K1699" s="32">
        <f t="shared" si="290"/>
        <v>93.14102211163457</v>
      </c>
      <c r="L1699" s="8">
        <v>0</v>
      </c>
      <c r="M1699" s="9">
        <v>1</v>
      </c>
      <c r="N1699" s="8">
        <v>0</v>
      </c>
      <c r="O1699" s="9">
        <v>0</v>
      </c>
      <c r="P1699" s="9">
        <v>0</v>
      </c>
      <c r="Q1699" s="9">
        <v>0</v>
      </c>
      <c r="R1699" s="9">
        <v>1</v>
      </c>
      <c r="S1699" s="8">
        <v>6873</v>
      </c>
      <c r="T1699" s="9">
        <v>3</v>
      </c>
      <c r="U1699" s="9">
        <f t="shared" si="291"/>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329</v>
      </c>
      <c r="AZ1699">
        <v>1</v>
      </c>
      <c r="BA1699">
        <v>0</v>
      </c>
      <c r="BB1699">
        <v>0</v>
      </c>
      <c r="BC1699">
        <v>0</v>
      </c>
      <c r="BD1699">
        <v>0</v>
      </c>
      <c r="BE1699">
        <v>0</v>
      </c>
      <c r="BF1699" s="17">
        <v>0</v>
      </c>
      <c r="BG1699">
        <v>1</v>
      </c>
      <c r="BH1699">
        <v>0</v>
      </c>
      <c r="BI1699" s="17">
        <v>0</v>
      </c>
      <c r="BJ1699" t="s">
        <v>98</v>
      </c>
      <c r="BK1699">
        <v>130</v>
      </c>
      <c r="BL1699" s="90">
        <f>W1699+X1699+5</f>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P1699">
        <v>1.02</v>
      </c>
      <c r="CQ1699">
        <v>251</v>
      </c>
      <c r="CR1699">
        <v>1</v>
      </c>
      <c r="CS1699">
        <v>0</v>
      </c>
      <c r="CT1699">
        <v>0</v>
      </c>
      <c r="CZ1699" s="33" t="s">
        <v>85</v>
      </c>
    </row>
    <row r="1700" spans="1:104" x14ac:dyDescent="0.25">
      <c r="A1700">
        <v>1699</v>
      </c>
      <c r="B1700">
        <v>112</v>
      </c>
      <c r="C1700" s="24" t="s">
        <v>4334</v>
      </c>
      <c r="D1700" s="12">
        <v>6.32</v>
      </c>
      <c r="E1700" s="13">
        <v>0.03</v>
      </c>
      <c r="F1700" s="7">
        <f t="shared" si="298"/>
        <v>210.66666666666669</v>
      </c>
      <c r="G1700" s="7">
        <f t="shared" si="288"/>
        <v>6.29</v>
      </c>
      <c r="H1700" s="15">
        <f t="shared" si="289"/>
        <v>6.3500000000000005</v>
      </c>
      <c r="I1700" s="11">
        <f>IFERROR(F1700/SQRT(F1700^2+U1700), "X")</f>
        <v>0.75763965071381756</v>
      </c>
      <c r="J1700" s="32">
        <f>IFERROR(SQRT((1-I1700^2)/U1700), "X")</f>
        <v>3.5963907470592596E-3</v>
      </c>
      <c r="K1700" s="32">
        <f t="shared" si="290"/>
        <v>278.05654900477435</v>
      </c>
      <c r="L1700" s="8">
        <v>1</v>
      </c>
      <c r="M1700" s="9">
        <v>0</v>
      </c>
      <c r="N1700" s="8">
        <v>0</v>
      </c>
      <c r="O1700" s="9">
        <v>0</v>
      </c>
      <c r="P1700" s="9">
        <v>0</v>
      </c>
      <c r="Q1700" s="9">
        <v>1</v>
      </c>
      <c r="R1700" s="9">
        <v>0</v>
      </c>
      <c r="S1700" s="8">
        <v>32951</v>
      </c>
      <c r="T1700" s="9">
        <v>15</v>
      </c>
      <c r="U1700" s="9">
        <f t="shared" si="291"/>
        <v>32935</v>
      </c>
      <c r="V1700" s="9">
        <f>COUNTIF(B:B,B1700)</f>
        <v>24</v>
      </c>
      <c r="W1700" s="7">
        <v>13.56</v>
      </c>
      <c r="X1700" s="7">
        <f>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299">(1-$AM1700-$AN1700)/2</f>
        <v>0.11499999999999999</v>
      </c>
      <c r="AL1700" s="32">
        <f t="shared" si="299"/>
        <v>0.11499999999999999</v>
      </c>
      <c r="AM1700" s="32">
        <f t="shared" ref="AM1700:AM1743" si="300">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P1700">
        <v>2.4889999999999999</v>
      </c>
      <c r="CQ1700">
        <v>9699</v>
      </c>
      <c r="CR1700">
        <v>1</v>
      </c>
      <c r="CS1700">
        <v>0</v>
      </c>
      <c r="CT1700">
        <v>18</v>
      </c>
      <c r="CZ1700" s="33" t="s">
        <v>85</v>
      </c>
    </row>
    <row r="1701" spans="1:104" x14ac:dyDescent="0.25">
      <c r="A1701">
        <v>1700</v>
      </c>
      <c r="B1701">
        <v>112</v>
      </c>
      <c r="C1701" s="24" t="s">
        <v>4334</v>
      </c>
      <c r="D1701" s="12">
        <v>9.9</v>
      </c>
      <c r="E1701" s="13">
        <v>2.0699999999999998</v>
      </c>
      <c r="F1701" s="7">
        <f t="shared" si="298"/>
        <v>4.7826086956521747</v>
      </c>
      <c r="G1701" s="7">
        <f t="shared" si="288"/>
        <v>7.83</v>
      </c>
      <c r="H1701" s="15">
        <f t="shared" si="289"/>
        <v>11.97</v>
      </c>
      <c r="I1701" s="11">
        <f>IFERROR(F1701/SQRT(F1701^2+U1701), "X")</f>
        <v>2.6344214808169595E-2</v>
      </c>
      <c r="J1701" s="32">
        <f>IFERROR(SQRT((1-I1701^2)/U1701), "X")</f>
        <v>5.5083358235263691E-3</v>
      </c>
      <c r="K1701" s="32">
        <f t="shared" si="290"/>
        <v>181.54303441866264</v>
      </c>
      <c r="L1701" s="8">
        <v>1</v>
      </c>
      <c r="M1701" s="9">
        <v>0</v>
      </c>
      <c r="N1701" s="8">
        <v>0</v>
      </c>
      <c r="O1701" s="9">
        <v>0</v>
      </c>
      <c r="P1701" s="9">
        <v>0</v>
      </c>
      <c r="Q1701" s="9">
        <v>1</v>
      </c>
      <c r="R1701" s="9">
        <v>0</v>
      </c>
      <c r="S1701" s="8">
        <v>32951</v>
      </c>
      <c r="T1701" s="9">
        <v>15</v>
      </c>
      <c r="U1701" s="9">
        <f t="shared" si="291"/>
        <v>32935</v>
      </c>
      <c r="V1701" s="9">
        <f>COUNTIF(B:B,B1701)</f>
        <v>24</v>
      </c>
      <c r="W1701" s="7">
        <v>13.56</v>
      </c>
      <c r="X1701" s="7">
        <f>BL1701-W1701-6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299"/>
        <v>0.11499999999999999</v>
      </c>
      <c r="AL1701" s="32">
        <f t="shared" si="299"/>
        <v>0.11499999999999999</v>
      </c>
      <c r="AM1701" s="32">
        <f t="shared" si="300"/>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P1701">
        <v>2.4889999999999999</v>
      </c>
      <c r="CQ1701">
        <v>9699</v>
      </c>
      <c r="CR1701">
        <v>1</v>
      </c>
      <c r="CS1701">
        <v>0</v>
      </c>
      <c r="CT1701">
        <v>18</v>
      </c>
      <c r="CZ1701" s="33" t="s">
        <v>85</v>
      </c>
    </row>
    <row r="1702" spans="1:104" x14ac:dyDescent="0.25">
      <c r="A1702">
        <v>1701</v>
      </c>
      <c r="B1702">
        <v>112</v>
      </c>
      <c r="C1702" s="24" t="s">
        <v>4334</v>
      </c>
      <c r="D1702" s="12">
        <v>9.99</v>
      </c>
      <c r="E1702" s="13">
        <v>2.1</v>
      </c>
      <c r="F1702" s="7">
        <f t="shared" si="298"/>
        <v>4.7571428571428571</v>
      </c>
      <c r="G1702" s="7">
        <f t="shared" si="288"/>
        <v>7.8900000000000006</v>
      </c>
      <c r="H1702" s="15">
        <f t="shared" si="289"/>
        <v>12.09</v>
      </c>
      <c r="I1702" s="11">
        <f>IFERROR(F1702/SQRT(F1702^2+U1702), "X")</f>
        <v>2.6204036994891093E-2</v>
      </c>
      <c r="J1702" s="32">
        <f>IFERROR(SQRT((1-I1702^2)/U1702), "X")</f>
        <v>5.508356125052182E-3</v>
      </c>
      <c r="K1702" s="32">
        <f t="shared" si="290"/>
        <v>181.54236532601217</v>
      </c>
      <c r="L1702" s="8">
        <v>1</v>
      </c>
      <c r="M1702" s="9">
        <v>0</v>
      </c>
      <c r="N1702" s="8">
        <v>0</v>
      </c>
      <c r="O1702" s="9">
        <v>0</v>
      </c>
      <c r="P1702" s="9">
        <v>0</v>
      </c>
      <c r="Q1702" s="9">
        <v>1</v>
      </c>
      <c r="R1702" s="9">
        <v>0</v>
      </c>
      <c r="S1702" s="8">
        <v>32951</v>
      </c>
      <c r="T1702" s="9">
        <v>15</v>
      </c>
      <c r="U1702" s="9">
        <f t="shared" si="291"/>
        <v>32935</v>
      </c>
      <c r="V1702" s="9">
        <f>COUNTIF(B:B,B1702)</f>
        <v>24</v>
      </c>
      <c r="W1702" s="7">
        <v>13.56</v>
      </c>
      <c r="X1702" s="7">
        <f>BL1702-W1702-6</f>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299"/>
        <v>0.11499999999999999</v>
      </c>
      <c r="AL1702" s="32">
        <f t="shared" si="299"/>
        <v>0.11499999999999999</v>
      </c>
      <c r="AM1702" s="32">
        <f t="shared" si="300"/>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P1702">
        <v>2.4889999999999999</v>
      </c>
      <c r="CQ1702">
        <v>9699</v>
      </c>
      <c r="CR1702">
        <v>1</v>
      </c>
      <c r="CS1702">
        <v>0</v>
      </c>
      <c r="CT1702">
        <v>18</v>
      </c>
      <c r="CZ1702" s="33" t="s">
        <v>85</v>
      </c>
    </row>
    <row r="1703" spans="1:104" x14ac:dyDescent="0.25">
      <c r="A1703">
        <v>1702</v>
      </c>
      <c r="B1703">
        <v>112</v>
      </c>
      <c r="C1703" s="24" t="s">
        <v>4334</v>
      </c>
      <c r="D1703" s="12">
        <v>6.32</v>
      </c>
      <c r="E1703" s="13">
        <v>0.03</v>
      </c>
      <c r="F1703" s="7">
        <f t="shared" si="298"/>
        <v>210.66666666666669</v>
      </c>
      <c r="G1703" s="7">
        <f t="shared" si="288"/>
        <v>6.29</v>
      </c>
      <c r="H1703" s="15">
        <f t="shared" si="289"/>
        <v>6.3500000000000005</v>
      </c>
      <c r="I1703" s="11">
        <f>IFERROR(F1703/SQRT(F1703^2+U1703), "X")</f>
        <v>0.75763965071381756</v>
      </c>
      <c r="J1703" s="32">
        <f>IFERROR(SQRT((1-I1703^2)/U1703), "X")</f>
        <v>3.5963907470592596E-3</v>
      </c>
      <c r="K1703" s="32">
        <f t="shared" si="290"/>
        <v>278.05654900477435</v>
      </c>
      <c r="L1703" s="8">
        <v>1</v>
      </c>
      <c r="M1703" s="9">
        <v>0</v>
      </c>
      <c r="N1703" s="8">
        <v>0</v>
      </c>
      <c r="O1703" s="9">
        <v>0</v>
      </c>
      <c r="P1703" s="9">
        <v>0</v>
      </c>
      <c r="Q1703" s="9">
        <v>1</v>
      </c>
      <c r="R1703" s="9">
        <v>0</v>
      </c>
      <c r="S1703" s="8">
        <v>32951</v>
      </c>
      <c r="T1703" s="9">
        <v>15</v>
      </c>
      <c r="U1703" s="9">
        <f t="shared" si="291"/>
        <v>32935</v>
      </c>
      <c r="V1703" s="9">
        <f>COUNTIF(B:B,B1703)</f>
        <v>24</v>
      </c>
      <c r="W1703" s="7">
        <v>13.56</v>
      </c>
      <c r="X1703" s="7">
        <f>BL1703-W1703-6</f>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299"/>
        <v>0.11499999999999999</v>
      </c>
      <c r="AL1703" s="32">
        <f t="shared" si="299"/>
        <v>0.11499999999999999</v>
      </c>
      <c r="AM1703" s="32">
        <f t="shared" si="300"/>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P1703">
        <v>2.4889999999999999</v>
      </c>
      <c r="CQ1703">
        <v>9699</v>
      </c>
      <c r="CR1703">
        <v>1</v>
      </c>
      <c r="CS1703">
        <v>0</v>
      </c>
      <c r="CT1703">
        <v>18</v>
      </c>
      <c r="CZ1703" s="33" t="s">
        <v>85</v>
      </c>
    </row>
    <row r="1704" spans="1:104" x14ac:dyDescent="0.25">
      <c r="A1704">
        <v>1703</v>
      </c>
      <c r="B1704">
        <v>112</v>
      </c>
      <c r="C1704" s="24" t="s">
        <v>4334</v>
      </c>
      <c r="D1704" s="12">
        <v>8.06</v>
      </c>
      <c r="E1704" s="13">
        <v>1.64</v>
      </c>
      <c r="F1704" s="7">
        <f t="shared" si="298"/>
        <v>4.9146341463414638</v>
      </c>
      <c r="G1704" s="7">
        <f t="shared" si="288"/>
        <v>6.4200000000000008</v>
      </c>
      <c r="H1704" s="15">
        <f t="shared" si="289"/>
        <v>9.7000000000000011</v>
      </c>
      <c r="I1704" s="11">
        <f>IFERROR(F1704/SQRT(F1704^2+U1704), "X")</f>
        <v>2.7070929533723035E-2</v>
      </c>
      <c r="J1704" s="32">
        <f>IFERROR(SQRT((1-I1704^2)/U1704), "X")</f>
        <v>5.5082288381272677E-3</v>
      </c>
      <c r="K1704" s="32">
        <f t="shared" si="290"/>
        <v>181.54656049838121</v>
      </c>
      <c r="L1704" s="8">
        <v>1</v>
      </c>
      <c r="M1704" s="9">
        <v>0</v>
      </c>
      <c r="N1704" s="8">
        <v>0</v>
      </c>
      <c r="O1704" s="9">
        <v>0</v>
      </c>
      <c r="P1704" s="9">
        <v>0</v>
      </c>
      <c r="Q1704" s="9">
        <v>1</v>
      </c>
      <c r="R1704" s="9">
        <v>0</v>
      </c>
      <c r="S1704" s="8">
        <v>32951</v>
      </c>
      <c r="T1704" s="9">
        <v>15</v>
      </c>
      <c r="U1704" s="9">
        <f t="shared" si="291"/>
        <v>32935</v>
      </c>
      <c r="V1704" s="9">
        <f>COUNTIF(B:B,B1704)</f>
        <v>24</v>
      </c>
      <c r="W1704" s="7">
        <v>13.56</v>
      </c>
      <c r="X1704" s="7">
        <f>BL1704-W1704-6</f>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299"/>
        <v>0.11499999999999999</v>
      </c>
      <c r="AL1704" s="32">
        <f t="shared" si="299"/>
        <v>0.11499999999999999</v>
      </c>
      <c r="AM1704" s="32">
        <f t="shared" si="300"/>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P1704">
        <v>2.4889999999999999</v>
      </c>
      <c r="CQ1704">
        <v>9699</v>
      </c>
      <c r="CR1704">
        <v>1</v>
      </c>
      <c r="CS1704">
        <v>0</v>
      </c>
      <c r="CT1704">
        <v>18</v>
      </c>
      <c r="CZ1704" s="33" t="s">
        <v>85</v>
      </c>
    </row>
    <row r="1705" spans="1:104" x14ac:dyDescent="0.25">
      <c r="A1705">
        <v>1704</v>
      </c>
      <c r="B1705">
        <v>112</v>
      </c>
      <c r="C1705" s="24" t="s">
        <v>4334</v>
      </c>
      <c r="D1705" s="12">
        <v>8.3800000000000008</v>
      </c>
      <c r="E1705" s="13">
        <v>1.79</v>
      </c>
      <c r="F1705" s="7">
        <f t="shared" si="298"/>
        <v>4.6815642458100566</v>
      </c>
      <c r="G1705" s="7">
        <f t="shared" si="288"/>
        <v>6.5900000000000007</v>
      </c>
      <c r="H1705" s="15">
        <f t="shared" si="289"/>
        <v>10.170000000000002</v>
      </c>
      <c r="I1705" s="11">
        <f>IFERROR(F1705/SQRT(F1705^2+U1705), "X")</f>
        <v>2.578800217901411E-2</v>
      </c>
      <c r="J1705" s="32">
        <f>IFERROR(SQRT((1-I1705^2)/U1705), "X")</f>
        <v>5.5084157399087411E-3</v>
      </c>
      <c r="K1705" s="32">
        <f t="shared" si="290"/>
        <v>181.54040058286654</v>
      </c>
      <c r="L1705" s="8">
        <v>1</v>
      </c>
      <c r="M1705" s="9">
        <v>0</v>
      </c>
      <c r="N1705" s="8">
        <v>0</v>
      </c>
      <c r="O1705" s="9">
        <v>0</v>
      </c>
      <c r="P1705" s="9">
        <v>0</v>
      </c>
      <c r="Q1705" s="9">
        <v>1</v>
      </c>
      <c r="R1705" s="9">
        <v>0</v>
      </c>
      <c r="S1705" s="8">
        <v>32951</v>
      </c>
      <c r="T1705" s="9">
        <v>15</v>
      </c>
      <c r="U1705" s="9">
        <f t="shared" si="291"/>
        <v>32935</v>
      </c>
      <c r="V1705" s="9">
        <f>COUNTIF(B:B,B1705)</f>
        <v>24</v>
      </c>
      <c r="W1705" s="7">
        <v>13.56</v>
      </c>
      <c r="X1705" s="7">
        <f>BL1705-W1705-6</f>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299"/>
        <v>0.11499999999999999</v>
      </c>
      <c r="AL1705" s="32">
        <f t="shared" si="299"/>
        <v>0.11499999999999999</v>
      </c>
      <c r="AM1705" s="32">
        <f t="shared" si="300"/>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P1705">
        <v>2.4889999999999999</v>
      </c>
      <c r="CQ1705">
        <v>9699</v>
      </c>
      <c r="CR1705">
        <v>1</v>
      </c>
      <c r="CS1705">
        <v>0</v>
      </c>
      <c r="CT1705">
        <v>18</v>
      </c>
      <c r="CZ1705" s="33" t="s">
        <v>85</v>
      </c>
    </row>
    <row r="1706" spans="1:104" x14ac:dyDescent="0.25">
      <c r="A1706">
        <v>1705</v>
      </c>
      <c r="B1706">
        <v>112</v>
      </c>
      <c r="C1706" s="24" t="s">
        <v>4334</v>
      </c>
      <c r="D1706" s="12">
        <v>6.32</v>
      </c>
      <c r="E1706" s="13">
        <v>0.03</v>
      </c>
      <c r="F1706" s="7">
        <f t="shared" si="298"/>
        <v>210.66666666666669</v>
      </c>
      <c r="G1706" s="7">
        <f t="shared" si="288"/>
        <v>6.29</v>
      </c>
      <c r="H1706" s="15">
        <f t="shared" si="289"/>
        <v>6.3500000000000005</v>
      </c>
      <c r="I1706" s="11">
        <f>IFERROR(F1706/SQRT(F1706^2+U1706), "X")</f>
        <v>0.75764945023518704</v>
      </c>
      <c r="J1706" s="32">
        <f>IFERROR(SQRT((1-I1706^2)/U1706), "X")</f>
        <v>3.5964372637746216E-3</v>
      </c>
      <c r="K1706" s="32">
        <f t="shared" si="290"/>
        <v>278.05295259076905</v>
      </c>
      <c r="L1706" s="8">
        <v>1</v>
      </c>
      <c r="M1706" s="9">
        <v>0</v>
      </c>
      <c r="N1706" s="8">
        <v>0</v>
      </c>
      <c r="O1706" s="9">
        <v>0</v>
      </c>
      <c r="P1706" s="9">
        <v>0</v>
      </c>
      <c r="Q1706" s="9">
        <v>1</v>
      </c>
      <c r="R1706" s="9">
        <v>0</v>
      </c>
      <c r="S1706" s="8">
        <v>32951</v>
      </c>
      <c r="T1706" s="9">
        <v>17</v>
      </c>
      <c r="U1706" s="9">
        <f t="shared" si="291"/>
        <v>32933</v>
      </c>
      <c r="V1706" s="9">
        <f>COUNTIF(B:B,B1706)</f>
        <v>24</v>
      </c>
      <c r="W1706" s="7">
        <v>13.56</v>
      </c>
      <c r="X1706" s="7">
        <f>BL1706-W1706-6</f>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299"/>
        <v>0.11499999999999999</v>
      </c>
      <c r="AL1706" s="32">
        <f t="shared" si="299"/>
        <v>0.11499999999999999</v>
      </c>
      <c r="AM1706" s="32">
        <f t="shared" si="300"/>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P1706">
        <v>2.4889999999999999</v>
      </c>
      <c r="CQ1706">
        <v>9699</v>
      </c>
      <c r="CR1706">
        <v>1</v>
      </c>
      <c r="CS1706">
        <v>0</v>
      </c>
      <c r="CT1706">
        <v>18</v>
      </c>
      <c r="CZ1706" s="33" t="s">
        <v>85</v>
      </c>
    </row>
    <row r="1707" spans="1:104" x14ac:dyDescent="0.25">
      <c r="A1707">
        <v>1706</v>
      </c>
      <c r="B1707">
        <v>112</v>
      </c>
      <c r="C1707" s="24" t="s">
        <v>4334</v>
      </c>
      <c r="D1707" s="12">
        <v>6</v>
      </c>
      <c r="E1707" s="13">
        <v>2.9</v>
      </c>
      <c r="F1707" s="7">
        <f t="shared" si="298"/>
        <v>2.0689655172413794</v>
      </c>
      <c r="G1707" s="7">
        <f t="shared" si="288"/>
        <v>3.1</v>
      </c>
      <c r="H1707" s="15">
        <f t="shared" si="289"/>
        <v>8.9</v>
      </c>
      <c r="I1707" s="11">
        <f>IFERROR(F1707/SQRT(F1707^2+U1707), "X")</f>
        <v>1.140011894205145E-2</v>
      </c>
      <c r="J1707" s="32">
        <f>IFERROR(SQRT((1-I1707^2)/U1707), "X")</f>
        <v>5.5100574886582003E-3</v>
      </c>
      <c r="K1707" s="32">
        <f t="shared" si="290"/>
        <v>181.48630972696407</v>
      </c>
      <c r="L1707" s="8">
        <v>1</v>
      </c>
      <c r="M1707" s="9">
        <v>0</v>
      </c>
      <c r="N1707" s="8">
        <v>0</v>
      </c>
      <c r="O1707" s="9">
        <v>0</v>
      </c>
      <c r="P1707" s="9">
        <v>0</v>
      </c>
      <c r="Q1707" s="9">
        <v>1</v>
      </c>
      <c r="R1707" s="9">
        <v>0</v>
      </c>
      <c r="S1707" s="8">
        <v>32951</v>
      </c>
      <c r="T1707" s="9">
        <v>17</v>
      </c>
      <c r="U1707" s="9">
        <f t="shared" si="291"/>
        <v>32933</v>
      </c>
      <c r="V1707" s="9">
        <f>COUNTIF(B:B,B1707)</f>
        <v>24</v>
      </c>
      <c r="W1707" s="7">
        <v>13.56</v>
      </c>
      <c r="X1707" s="7">
        <f>BL1707-W1707-6</f>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299"/>
        <v>0.11499999999999999</v>
      </c>
      <c r="AL1707" s="32">
        <f t="shared" si="299"/>
        <v>0.11499999999999999</v>
      </c>
      <c r="AM1707" s="32">
        <f t="shared" si="300"/>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P1707">
        <v>2.4889999999999999</v>
      </c>
      <c r="CQ1707">
        <v>9699</v>
      </c>
      <c r="CR1707">
        <v>1</v>
      </c>
      <c r="CS1707">
        <v>0</v>
      </c>
      <c r="CT1707">
        <v>18</v>
      </c>
      <c r="CZ1707" s="33" t="s">
        <v>85</v>
      </c>
    </row>
    <row r="1708" spans="1:104" x14ac:dyDescent="0.25">
      <c r="A1708">
        <v>1707</v>
      </c>
      <c r="B1708">
        <v>112</v>
      </c>
      <c r="C1708" s="24" t="s">
        <v>4334</v>
      </c>
      <c r="D1708" s="12">
        <v>5.74</v>
      </c>
      <c r="E1708" s="13">
        <v>3.85</v>
      </c>
      <c r="F1708" s="7">
        <f t="shared" si="298"/>
        <v>1.490909090909091</v>
      </c>
      <c r="G1708" s="7">
        <f t="shared" si="288"/>
        <v>1.8900000000000001</v>
      </c>
      <c r="H1708" s="15">
        <f t="shared" si="289"/>
        <v>9.59</v>
      </c>
      <c r="I1708" s="11">
        <f>IFERROR(F1708/SQRT(F1708^2+U1708), "X")</f>
        <v>8.2152514356558723E-3</v>
      </c>
      <c r="J1708" s="32">
        <f>IFERROR(SQRT((1-I1708^2)/U1708), "X")</f>
        <v>5.5102296214764998E-3</v>
      </c>
      <c r="K1708" s="32">
        <f t="shared" si="290"/>
        <v>181.48064031713508</v>
      </c>
      <c r="L1708" s="8">
        <v>1</v>
      </c>
      <c r="M1708" s="9">
        <v>0</v>
      </c>
      <c r="N1708" s="8">
        <v>0</v>
      </c>
      <c r="O1708" s="9">
        <v>0</v>
      </c>
      <c r="P1708" s="9">
        <v>0</v>
      </c>
      <c r="Q1708" s="9">
        <v>1</v>
      </c>
      <c r="R1708" s="9">
        <v>0</v>
      </c>
      <c r="S1708" s="8">
        <v>32951</v>
      </c>
      <c r="T1708" s="9">
        <v>17</v>
      </c>
      <c r="U1708" s="9">
        <f t="shared" si="291"/>
        <v>32933</v>
      </c>
      <c r="V1708" s="9">
        <f>COUNTIF(B:B,B1708)</f>
        <v>24</v>
      </c>
      <c r="W1708" s="7">
        <v>13.56</v>
      </c>
      <c r="X1708" s="7">
        <f>BL1708-W1708-6</f>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299"/>
        <v>0.11499999999999999</v>
      </c>
      <c r="AL1708" s="32">
        <f t="shared" si="299"/>
        <v>0.11499999999999999</v>
      </c>
      <c r="AM1708" s="32">
        <f t="shared" si="300"/>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P1708">
        <v>2.4889999999999999</v>
      </c>
      <c r="CQ1708">
        <v>9699</v>
      </c>
      <c r="CR1708">
        <v>1</v>
      </c>
      <c r="CS1708">
        <v>0</v>
      </c>
      <c r="CT1708">
        <v>18</v>
      </c>
      <c r="CZ1708" s="33" t="s">
        <v>85</v>
      </c>
    </row>
    <row r="1709" spans="1:104" x14ac:dyDescent="0.25">
      <c r="A1709">
        <v>1708</v>
      </c>
      <c r="B1709">
        <v>112</v>
      </c>
      <c r="C1709" s="24" t="s">
        <v>4334</v>
      </c>
      <c r="D1709" s="12">
        <v>6.28</v>
      </c>
      <c r="E1709" s="13">
        <v>0.03</v>
      </c>
      <c r="F1709" s="7">
        <f t="shared" si="298"/>
        <v>209.33333333333334</v>
      </c>
      <c r="G1709" s="7">
        <f t="shared" si="288"/>
        <v>6.25</v>
      </c>
      <c r="H1709" s="15">
        <f t="shared" si="289"/>
        <v>6.3100000000000005</v>
      </c>
      <c r="I1709" s="11">
        <f>IFERROR(F1709/SQRT(F1709^2+U1709), "X")</f>
        <v>0.75562026731144771</v>
      </c>
      <c r="J1709" s="32">
        <f>IFERROR(SQRT((1-I1709^2)/U1709), "X")</f>
        <v>3.6096509584941771E-3</v>
      </c>
      <c r="K1709" s="32">
        <f t="shared" si="290"/>
        <v>277.03509605182597</v>
      </c>
      <c r="L1709" s="8">
        <v>1</v>
      </c>
      <c r="M1709" s="9">
        <v>0</v>
      </c>
      <c r="N1709" s="8">
        <v>0</v>
      </c>
      <c r="O1709" s="9">
        <v>0</v>
      </c>
      <c r="P1709" s="9">
        <v>0</v>
      </c>
      <c r="Q1709" s="9">
        <v>1</v>
      </c>
      <c r="R1709" s="9">
        <v>0</v>
      </c>
      <c r="S1709" s="8">
        <v>32951</v>
      </c>
      <c r="T1709" s="9">
        <v>22</v>
      </c>
      <c r="U1709" s="9">
        <f t="shared" si="291"/>
        <v>32928</v>
      </c>
      <c r="V1709" s="9">
        <f>COUNTIF(B:B,B1709)</f>
        <v>24</v>
      </c>
      <c r="W1709" s="7">
        <v>13.56</v>
      </c>
      <c r="X1709" s="7">
        <f>BL1709-W1709-6</f>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299"/>
        <v>0.11499999999999999</v>
      </c>
      <c r="AL1709" s="32">
        <f t="shared" si="299"/>
        <v>0.11499999999999999</v>
      </c>
      <c r="AM1709" s="32">
        <f t="shared" si="300"/>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P1709">
        <v>2.4889999999999999</v>
      </c>
      <c r="CQ1709">
        <v>9699</v>
      </c>
      <c r="CR1709">
        <v>1</v>
      </c>
      <c r="CS1709">
        <v>0</v>
      </c>
      <c r="CT1709">
        <v>18</v>
      </c>
      <c r="CZ1709" s="33" t="s">
        <v>85</v>
      </c>
    </row>
    <row r="1710" spans="1:104" x14ac:dyDescent="0.25">
      <c r="A1710">
        <v>1709</v>
      </c>
      <c r="B1710">
        <v>112</v>
      </c>
      <c r="C1710" s="24" t="s">
        <v>4334</v>
      </c>
      <c r="D1710" s="12">
        <v>8.11</v>
      </c>
      <c r="E1710" s="13">
        <v>10.9</v>
      </c>
      <c r="F1710" s="7">
        <f t="shared" si="298"/>
        <v>0.74403669724770638</v>
      </c>
      <c r="G1710" s="7">
        <f t="shared" si="288"/>
        <v>-2.7900000000000009</v>
      </c>
      <c r="H1710" s="15">
        <f t="shared" si="289"/>
        <v>19.009999999999998</v>
      </c>
      <c r="I1710" s="11">
        <f>IFERROR(F1710/SQRT(F1710^2+U1710), "X")</f>
        <v>4.1002282075984038E-3</v>
      </c>
      <c r="J1710" s="32">
        <f>IFERROR(SQRT((1-I1710^2)/U1710), "X")</f>
        <v>5.5107876033073499E-3</v>
      </c>
      <c r="K1710" s="32">
        <f t="shared" si="290"/>
        <v>181.46226492195794</v>
      </c>
      <c r="L1710" s="8">
        <v>1</v>
      </c>
      <c r="M1710" s="9">
        <v>0</v>
      </c>
      <c r="N1710" s="8">
        <v>0</v>
      </c>
      <c r="O1710" s="9">
        <v>0</v>
      </c>
      <c r="P1710" s="9">
        <v>0</v>
      </c>
      <c r="Q1710" s="9">
        <v>1</v>
      </c>
      <c r="R1710" s="9">
        <v>0</v>
      </c>
      <c r="S1710" s="8">
        <v>32951</v>
      </c>
      <c r="T1710" s="9">
        <v>22</v>
      </c>
      <c r="U1710" s="9">
        <f t="shared" si="291"/>
        <v>32928</v>
      </c>
      <c r="V1710" s="9">
        <f>COUNTIF(B:B,B1710)</f>
        <v>24</v>
      </c>
      <c r="W1710" s="7">
        <v>13.56</v>
      </c>
      <c r="X1710" s="7">
        <f>BL1710-W1710-6</f>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299"/>
        <v>0.11499999999999999</v>
      </c>
      <c r="AL1710" s="32">
        <f t="shared" si="299"/>
        <v>0.11499999999999999</v>
      </c>
      <c r="AM1710" s="32">
        <f t="shared" si="300"/>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P1710">
        <v>2.4889999999999999</v>
      </c>
      <c r="CQ1710">
        <v>9699</v>
      </c>
      <c r="CR1710">
        <v>1</v>
      </c>
      <c r="CS1710">
        <v>0</v>
      </c>
      <c r="CT1710">
        <v>18</v>
      </c>
      <c r="CZ1710" s="33" t="s">
        <v>85</v>
      </c>
    </row>
    <row r="1711" spans="1:104" x14ac:dyDescent="0.25">
      <c r="A1711">
        <v>1710</v>
      </c>
      <c r="B1711">
        <v>112</v>
      </c>
      <c r="C1711" s="24" t="s">
        <v>4334</v>
      </c>
      <c r="D1711" s="12">
        <v>9.82</v>
      </c>
      <c r="E1711" s="13">
        <v>15.3</v>
      </c>
      <c r="F1711" s="7">
        <f t="shared" si="298"/>
        <v>0.64183006535947706</v>
      </c>
      <c r="G1711" s="7">
        <f t="shared" si="288"/>
        <v>-5.48</v>
      </c>
      <c r="H1711" s="15">
        <f t="shared" si="289"/>
        <v>25.12</v>
      </c>
      <c r="I1711" s="11">
        <f>IFERROR(F1711/SQRT(F1711^2+U1711), "X")</f>
        <v>3.5369967749566277E-3</v>
      </c>
      <c r="J1711" s="32">
        <f>IFERROR(SQRT((1-I1711^2)/U1711), "X")</f>
        <v>5.5107994558896535E-3</v>
      </c>
      <c r="K1711" s="32">
        <f t="shared" si="290"/>
        <v>181.4618746344058</v>
      </c>
      <c r="L1711" s="8">
        <v>1</v>
      </c>
      <c r="M1711" s="9">
        <v>0</v>
      </c>
      <c r="N1711" s="8">
        <v>0</v>
      </c>
      <c r="O1711" s="9">
        <v>0</v>
      </c>
      <c r="P1711" s="9">
        <v>0</v>
      </c>
      <c r="Q1711" s="9">
        <v>1</v>
      </c>
      <c r="R1711" s="9">
        <v>0</v>
      </c>
      <c r="S1711" s="8">
        <v>32951</v>
      </c>
      <c r="T1711" s="9">
        <v>22</v>
      </c>
      <c r="U1711" s="9">
        <f t="shared" si="291"/>
        <v>32928</v>
      </c>
      <c r="V1711" s="9">
        <f>COUNTIF(B:B,B1711)</f>
        <v>24</v>
      </c>
      <c r="W1711" s="7">
        <v>13.56</v>
      </c>
      <c r="X1711" s="7">
        <f>BL1711-W1711-6</f>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299"/>
        <v>0.11499999999999999</v>
      </c>
      <c r="AL1711" s="32">
        <f t="shared" si="299"/>
        <v>0.11499999999999999</v>
      </c>
      <c r="AM1711" s="32">
        <f t="shared" si="300"/>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P1711">
        <v>2.4889999999999999</v>
      </c>
      <c r="CQ1711">
        <v>9699</v>
      </c>
      <c r="CR1711">
        <v>1</v>
      </c>
      <c r="CS1711">
        <v>0</v>
      </c>
      <c r="CT1711">
        <v>18</v>
      </c>
      <c r="CZ1711" s="33" t="s">
        <v>85</v>
      </c>
    </row>
    <row r="1712" spans="1:104" x14ac:dyDescent="0.25">
      <c r="A1712">
        <v>1711</v>
      </c>
      <c r="B1712">
        <v>112</v>
      </c>
      <c r="C1712" s="24" t="s">
        <v>4334</v>
      </c>
      <c r="D1712" s="12">
        <v>5.2</v>
      </c>
      <c r="E1712" s="13">
        <v>0.03</v>
      </c>
      <c r="F1712" s="7">
        <f t="shared" si="298"/>
        <v>173.33333333333334</v>
      </c>
      <c r="G1712" s="7">
        <f t="shared" si="288"/>
        <v>5.17</v>
      </c>
      <c r="H1712" s="15">
        <f t="shared" si="289"/>
        <v>5.23</v>
      </c>
      <c r="I1712" s="11">
        <f>IFERROR(F1712/SQRT(F1712^2+U1712), "X")</f>
        <v>0.61778244302538587</v>
      </c>
      <c r="J1712" s="32">
        <f>IFERROR(SQRT((1-I1712^2)/U1712), "X")</f>
        <v>3.5641294789926104E-3</v>
      </c>
      <c r="K1712" s="32">
        <f t="shared" si="290"/>
        <v>280.57342077332351</v>
      </c>
      <c r="L1712" s="8">
        <v>1</v>
      </c>
      <c r="M1712" s="9">
        <v>0</v>
      </c>
      <c r="N1712" s="8">
        <v>0</v>
      </c>
      <c r="O1712" s="9">
        <v>0</v>
      </c>
      <c r="P1712" s="9">
        <v>0</v>
      </c>
      <c r="Q1712" s="9">
        <v>1</v>
      </c>
      <c r="R1712" s="9">
        <v>0</v>
      </c>
      <c r="S1712" s="8">
        <v>48693</v>
      </c>
      <c r="T1712" s="9">
        <v>15</v>
      </c>
      <c r="U1712" s="9">
        <f t="shared" si="291"/>
        <v>48677</v>
      </c>
      <c r="V1712" s="9">
        <f>COUNTIF(B:B,B1712)</f>
        <v>24</v>
      </c>
      <c r="W1712" s="7">
        <v>13.56</v>
      </c>
      <c r="X1712" s="7">
        <f>BL1712-W1712-6</f>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299"/>
        <v>0.11499999999999999</v>
      </c>
      <c r="AL1712" s="32">
        <f t="shared" si="299"/>
        <v>0.11499999999999999</v>
      </c>
      <c r="AM1712" s="32">
        <f t="shared" si="300"/>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P1712">
        <v>2.4889999999999999</v>
      </c>
      <c r="CQ1712">
        <v>9699</v>
      </c>
      <c r="CR1712">
        <v>1</v>
      </c>
      <c r="CS1712">
        <v>0</v>
      </c>
      <c r="CT1712">
        <v>18</v>
      </c>
      <c r="CZ1712" s="33" t="s">
        <v>85</v>
      </c>
    </row>
    <row r="1713" spans="1:104" x14ac:dyDescent="0.25">
      <c r="A1713">
        <v>1712</v>
      </c>
      <c r="B1713">
        <v>112</v>
      </c>
      <c r="C1713" s="24" t="s">
        <v>4334</v>
      </c>
      <c r="D1713" s="12">
        <v>-7.34</v>
      </c>
      <c r="E1713" s="13">
        <v>2.73</v>
      </c>
      <c r="F1713" s="7">
        <f t="shared" si="298"/>
        <v>-2.6886446886446884</v>
      </c>
      <c r="G1713" s="7">
        <f t="shared" si="288"/>
        <v>-10.07</v>
      </c>
      <c r="H1713" s="15">
        <f t="shared" si="289"/>
        <v>-4.6099999999999994</v>
      </c>
      <c r="I1713" s="11">
        <f>IFERROR(F1713/SQRT(F1713^2+U1713), "X")</f>
        <v>-1.2185385282258781E-2</v>
      </c>
      <c r="J1713" s="32">
        <f>IFERROR(SQRT((1-I1713^2)/U1713), "X")</f>
        <v>4.5321664605676394E-3</v>
      </c>
      <c r="K1713" s="32">
        <f t="shared" si="290"/>
        <v>220.64502897246919</v>
      </c>
      <c r="L1713" s="8">
        <v>1</v>
      </c>
      <c r="M1713" s="9">
        <v>0</v>
      </c>
      <c r="N1713" s="8">
        <v>0</v>
      </c>
      <c r="O1713" s="9">
        <v>0</v>
      </c>
      <c r="P1713" s="9">
        <v>0</v>
      </c>
      <c r="Q1713" s="9">
        <v>1</v>
      </c>
      <c r="R1713" s="9">
        <v>0</v>
      </c>
      <c r="S1713" s="8">
        <v>48693</v>
      </c>
      <c r="T1713" s="9">
        <v>15</v>
      </c>
      <c r="U1713" s="9">
        <f t="shared" si="291"/>
        <v>48677</v>
      </c>
      <c r="V1713" s="9">
        <f>COUNTIF(B:B,B1713)</f>
        <v>24</v>
      </c>
      <c r="W1713" s="7">
        <v>13.56</v>
      </c>
      <c r="X1713" s="7">
        <f>BL1713-W1713-6</f>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299"/>
        <v>0.11499999999999999</v>
      </c>
      <c r="AL1713" s="32">
        <f t="shared" si="299"/>
        <v>0.11499999999999999</v>
      </c>
      <c r="AM1713" s="32">
        <f t="shared" si="300"/>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P1713">
        <v>2.4889999999999999</v>
      </c>
      <c r="CQ1713">
        <v>9699</v>
      </c>
      <c r="CR1713">
        <v>1</v>
      </c>
      <c r="CS1713">
        <v>0</v>
      </c>
      <c r="CT1713">
        <v>18</v>
      </c>
      <c r="CZ1713" s="33" t="s">
        <v>85</v>
      </c>
    </row>
    <row r="1714" spans="1:104" x14ac:dyDescent="0.25">
      <c r="A1714">
        <v>1713</v>
      </c>
      <c r="B1714">
        <v>112</v>
      </c>
      <c r="C1714" s="24" t="s">
        <v>4334</v>
      </c>
      <c r="D1714" s="12">
        <v>-9.02</v>
      </c>
      <c r="E1714" s="13">
        <v>3.01</v>
      </c>
      <c r="F1714" s="7">
        <f t="shared" si="298"/>
        <v>-2.9966777408637872</v>
      </c>
      <c r="G1714" s="7">
        <f t="shared" si="288"/>
        <v>-12.03</v>
      </c>
      <c r="H1714" s="15">
        <f t="shared" si="289"/>
        <v>-6.01</v>
      </c>
      <c r="I1714" s="11">
        <f>IFERROR(F1714/SQRT(F1714^2+U1714), "X")</f>
        <v>-1.358119808129961E-2</v>
      </c>
      <c r="J1714" s="32">
        <f>IFERROR(SQRT((1-I1714^2)/U1714), "X")</f>
        <v>4.5320849473072982E-3</v>
      </c>
      <c r="K1714" s="32">
        <f t="shared" si="290"/>
        <v>220.64899745406183</v>
      </c>
      <c r="L1714" s="8">
        <v>1</v>
      </c>
      <c r="M1714" s="9">
        <v>0</v>
      </c>
      <c r="N1714" s="8">
        <v>0</v>
      </c>
      <c r="O1714" s="9">
        <v>0</v>
      </c>
      <c r="P1714" s="9">
        <v>0</v>
      </c>
      <c r="Q1714" s="9">
        <v>1</v>
      </c>
      <c r="R1714" s="9">
        <v>0</v>
      </c>
      <c r="S1714" s="8">
        <v>48693</v>
      </c>
      <c r="T1714" s="9">
        <v>15</v>
      </c>
      <c r="U1714" s="9">
        <f t="shared" si="291"/>
        <v>48677</v>
      </c>
      <c r="V1714" s="9">
        <f>COUNTIF(B:B,B1714)</f>
        <v>24</v>
      </c>
      <c r="W1714" s="7">
        <v>13.56</v>
      </c>
      <c r="X1714" s="7">
        <f>BL1714-W1714-6</f>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299"/>
        <v>0.11499999999999999</v>
      </c>
      <c r="AL1714" s="32">
        <f t="shared" si="299"/>
        <v>0.11499999999999999</v>
      </c>
      <c r="AM1714" s="32">
        <f t="shared" si="300"/>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P1714">
        <v>2.4889999999999999</v>
      </c>
      <c r="CQ1714">
        <v>9699</v>
      </c>
      <c r="CR1714">
        <v>1</v>
      </c>
      <c r="CS1714">
        <v>0</v>
      </c>
      <c r="CT1714">
        <v>18</v>
      </c>
      <c r="CZ1714" s="33" t="s">
        <v>85</v>
      </c>
    </row>
    <row r="1715" spans="1:104" x14ac:dyDescent="0.25">
      <c r="A1715">
        <v>1714</v>
      </c>
      <c r="B1715">
        <v>112</v>
      </c>
      <c r="C1715" s="24" t="s">
        <v>4334</v>
      </c>
      <c r="D1715" s="12">
        <v>5.2</v>
      </c>
      <c r="E1715" s="13">
        <v>0.03</v>
      </c>
      <c r="F1715" s="7">
        <f t="shared" si="298"/>
        <v>173.33333333333334</v>
      </c>
      <c r="G1715" s="7">
        <f t="shared" si="288"/>
        <v>5.17</v>
      </c>
      <c r="H1715" s="15">
        <f t="shared" si="289"/>
        <v>5.23</v>
      </c>
      <c r="I1715" s="11">
        <f>IFERROR(F1715/SQRT(F1715^2+U1715), "X")</f>
        <v>0.61778244302538587</v>
      </c>
      <c r="J1715" s="32">
        <f>IFERROR(SQRT((1-I1715^2)/U1715), "X")</f>
        <v>3.5641294789926104E-3</v>
      </c>
      <c r="K1715" s="32">
        <f t="shared" si="290"/>
        <v>280.57342077332351</v>
      </c>
      <c r="L1715" s="8">
        <v>1</v>
      </c>
      <c r="M1715" s="9">
        <v>0</v>
      </c>
      <c r="N1715" s="8">
        <v>0</v>
      </c>
      <c r="O1715" s="9">
        <v>0</v>
      </c>
      <c r="P1715" s="9">
        <v>0</v>
      </c>
      <c r="Q1715" s="9">
        <v>1</v>
      </c>
      <c r="R1715" s="9">
        <v>0</v>
      </c>
      <c r="S1715" s="8">
        <v>48693</v>
      </c>
      <c r="T1715" s="9">
        <v>15</v>
      </c>
      <c r="U1715" s="9">
        <f t="shared" si="291"/>
        <v>48677</v>
      </c>
      <c r="V1715" s="9">
        <f>COUNTIF(B:B,B1715)</f>
        <v>24</v>
      </c>
      <c r="W1715" s="7">
        <v>13.56</v>
      </c>
      <c r="X1715" s="7">
        <f>BL1715-W1715-6</f>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299"/>
        <v>0.11499999999999999</v>
      </c>
      <c r="AL1715" s="32">
        <f t="shared" si="299"/>
        <v>0.11499999999999999</v>
      </c>
      <c r="AM1715" s="32">
        <f t="shared" si="300"/>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P1715">
        <v>2.4889999999999999</v>
      </c>
      <c r="CQ1715">
        <v>9699</v>
      </c>
      <c r="CR1715">
        <v>1</v>
      </c>
      <c r="CS1715">
        <v>0</v>
      </c>
      <c r="CT1715">
        <v>18</v>
      </c>
      <c r="CZ1715" s="33" t="s">
        <v>85</v>
      </c>
    </row>
    <row r="1716" spans="1:104" x14ac:dyDescent="0.25">
      <c r="A1716">
        <v>1715</v>
      </c>
      <c r="B1716">
        <v>112</v>
      </c>
      <c r="C1716" s="24" t="s">
        <v>4334</v>
      </c>
      <c r="D1716" s="12">
        <v>3.93</v>
      </c>
      <c r="E1716" s="13">
        <v>1.45</v>
      </c>
      <c r="F1716" s="7">
        <f t="shared" si="298"/>
        <v>2.7103448275862072</v>
      </c>
      <c r="G1716" s="7">
        <f t="shared" si="288"/>
        <v>2.4800000000000004</v>
      </c>
      <c r="H1716" s="15">
        <f t="shared" si="289"/>
        <v>5.38</v>
      </c>
      <c r="I1716" s="11">
        <f>IFERROR(F1716/SQRT(F1716^2+U1716), "X")</f>
        <v>1.2283719143754509E-2</v>
      </c>
      <c r="J1716" s="32">
        <f>IFERROR(SQRT((1-I1716^2)/U1716), "X")</f>
        <v>4.5321610072376678E-3</v>
      </c>
      <c r="K1716" s="32">
        <f t="shared" si="290"/>
        <v>220.64529446395278</v>
      </c>
      <c r="L1716" s="8">
        <v>1</v>
      </c>
      <c r="M1716" s="9">
        <v>0</v>
      </c>
      <c r="N1716" s="8">
        <v>0</v>
      </c>
      <c r="O1716" s="9">
        <v>0</v>
      </c>
      <c r="P1716" s="9">
        <v>0</v>
      </c>
      <c r="Q1716" s="9">
        <v>1</v>
      </c>
      <c r="R1716" s="9">
        <v>0</v>
      </c>
      <c r="S1716" s="8">
        <v>48693</v>
      </c>
      <c r="T1716" s="9">
        <v>15</v>
      </c>
      <c r="U1716" s="9">
        <f t="shared" si="291"/>
        <v>48677</v>
      </c>
      <c r="V1716" s="9">
        <f>COUNTIF(B:B,B1716)</f>
        <v>24</v>
      </c>
      <c r="W1716" s="7">
        <v>13.56</v>
      </c>
      <c r="X1716" s="7">
        <f>BL1716-W1716-6</f>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299"/>
        <v>0.11499999999999999</v>
      </c>
      <c r="AL1716" s="32">
        <f t="shared" si="299"/>
        <v>0.11499999999999999</v>
      </c>
      <c r="AM1716" s="32">
        <f t="shared" si="300"/>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P1716">
        <v>2.4889999999999999</v>
      </c>
      <c r="CQ1716">
        <v>9699</v>
      </c>
      <c r="CR1716">
        <v>1</v>
      </c>
      <c r="CS1716">
        <v>0</v>
      </c>
      <c r="CT1716">
        <v>18</v>
      </c>
      <c r="CZ1716" s="33" t="s">
        <v>85</v>
      </c>
    </row>
    <row r="1717" spans="1:104" x14ac:dyDescent="0.25">
      <c r="A1717">
        <v>1716</v>
      </c>
      <c r="B1717">
        <v>112</v>
      </c>
      <c r="C1717" s="24" t="s">
        <v>4334</v>
      </c>
      <c r="D1717" s="12">
        <v>2.86</v>
      </c>
      <c r="E1717" s="13">
        <v>1.97</v>
      </c>
      <c r="F1717" s="7">
        <f t="shared" si="298"/>
        <v>1.4517766497461928</v>
      </c>
      <c r="G1717" s="7">
        <f t="shared" si="288"/>
        <v>0.8899999999999999</v>
      </c>
      <c r="H1717" s="15">
        <f t="shared" si="289"/>
        <v>4.83</v>
      </c>
      <c r="I1717" s="11">
        <f>IFERROR(F1717/SQRT(F1717^2+U1717), "X")</f>
        <v>6.5800395306039993E-3</v>
      </c>
      <c r="J1717" s="32">
        <f>IFERROR(SQRT((1-I1717^2)/U1717), "X")</f>
        <v>4.5324048514999585E-3</v>
      </c>
      <c r="K1717" s="32">
        <f t="shared" si="290"/>
        <v>220.63342370420838</v>
      </c>
      <c r="L1717" s="8">
        <v>1</v>
      </c>
      <c r="M1717" s="9">
        <v>0</v>
      </c>
      <c r="N1717" s="8">
        <v>0</v>
      </c>
      <c r="O1717" s="9">
        <v>0</v>
      </c>
      <c r="P1717" s="9">
        <v>0</v>
      </c>
      <c r="Q1717" s="9">
        <v>1</v>
      </c>
      <c r="R1717" s="9">
        <v>0</v>
      </c>
      <c r="S1717" s="8">
        <v>48693</v>
      </c>
      <c r="T1717" s="9">
        <v>15</v>
      </c>
      <c r="U1717" s="9">
        <f t="shared" si="291"/>
        <v>48677</v>
      </c>
      <c r="V1717" s="9">
        <f>COUNTIF(B:B,B1717)</f>
        <v>24</v>
      </c>
      <c r="W1717" s="7">
        <v>13.56</v>
      </c>
      <c r="X1717" s="7">
        <f>BL1717-W1717-6</f>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299"/>
        <v>0.11499999999999999</v>
      </c>
      <c r="AL1717" s="32">
        <f t="shared" si="299"/>
        <v>0.11499999999999999</v>
      </c>
      <c r="AM1717" s="32">
        <f t="shared" si="300"/>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P1717">
        <v>2.4889999999999999</v>
      </c>
      <c r="CQ1717">
        <v>9699</v>
      </c>
      <c r="CR1717">
        <v>1</v>
      </c>
      <c r="CS1717">
        <v>0</v>
      </c>
      <c r="CT1717">
        <v>18</v>
      </c>
      <c r="CZ1717" s="33" t="s">
        <v>85</v>
      </c>
    </row>
    <row r="1718" spans="1:104" x14ac:dyDescent="0.25">
      <c r="A1718">
        <v>1717</v>
      </c>
      <c r="B1718">
        <v>112</v>
      </c>
      <c r="C1718" s="24" t="s">
        <v>4334</v>
      </c>
      <c r="D1718" s="12">
        <v>5.2</v>
      </c>
      <c r="E1718" s="13">
        <v>0.03</v>
      </c>
      <c r="F1718" s="7">
        <f t="shared" si="298"/>
        <v>173.33333333333334</v>
      </c>
      <c r="G1718" s="7">
        <f t="shared" si="288"/>
        <v>5.17</v>
      </c>
      <c r="H1718" s="15">
        <f t="shared" si="289"/>
        <v>5.23</v>
      </c>
      <c r="I1718" s="11">
        <f>IFERROR(F1718/SQRT(F1718^2+U1718), "X")</f>
        <v>0.61779029087699966</v>
      </c>
      <c r="J1718" s="32">
        <f>IFERROR(SQRT((1-I1718^2)/U1718), "X")</f>
        <v>3.5641747550596136E-3</v>
      </c>
      <c r="K1718" s="32">
        <f t="shared" si="290"/>
        <v>280.56985662120661</v>
      </c>
      <c r="L1718" s="8">
        <v>1</v>
      </c>
      <c r="M1718" s="9">
        <v>0</v>
      </c>
      <c r="N1718" s="8">
        <v>0</v>
      </c>
      <c r="O1718" s="9">
        <v>0</v>
      </c>
      <c r="P1718" s="9">
        <v>0</v>
      </c>
      <c r="Q1718" s="9">
        <v>1</v>
      </c>
      <c r="R1718" s="9">
        <v>0</v>
      </c>
      <c r="S1718" s="8">
        <v>48693</v>
      </c>
      <c r="T1718" s="9">
        <v>17</v>
      </c>
      <c r="U1718" s="9">
        <f t="shared" si="291"/>
        <v>48675</v>
      </c>
      <c r="V1718" s="9">
        <f>COUNTIF(B:B,B1718)</f>
        <v>24</v>
      </c>
      <c r="W1718" s="7">
        <v>13.56</v>
      </c>
      <c r="X1718" s="7">
        <f>BL1718-W1718-6</f>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299"/>
        <v>0.11499999999999999</v>
      </c>
      <c r="AL1718" s="32">
        <f t="shared" si="299"/>
        <v>0.11499999999999999</v>
      </c>
      <c r="AM1718" s="32">
        <f t="shared" si="300"/>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P1718">
        <v>2.4889999999999999</v>
      </c>
      <c r="CQ1718">
        <v>9699</v>
      </c>
      <c r="CR1718">
        <v>1</v>
      </c>
      <c r="CS1718">
        <v>0</v>
      </c>
      <c r="CT1718">
        <v>18</v>
      </c>
      <c r="CZ1718" s="33" t="s">
        <v>85</v>
      </c>
    </row>
    <row r="1719" spans="1:104" x14ac:dyDescent="0.25">
      <c r="A1719">
        <v>1718</v>
      </c>
      <c r="B1719">
        <v>112</v>
      </c>
      <c r="C1719" s="24" t="s">
        <v>4334</v>
      </c>
      <c r="D1719" s="12">
        <v>7.79</v>
      </c>
      <c r="E1719" s="13">
        <v>2.39</v>
      </c>
      <c r="F1719" s="7">
        <f t="shared" si="298"/>
        <v>3.2594142259414225</v>
      </c>
      <c r="G1719" s="7">
        <f t="shared" si="288"/>
        <v>5.4</v>
      </c>
      <c r="H1719" s="15">
        <f t="shared" si="289"/>
        <v>10.18</v>
      </c>
      <c r="I1719" s="11">
        <f>IFERROR(F1719/SQRT(F1719^2+U1719), "X")</f>
        <v>1.4771996203140144E-2</v>
      </c>
      <c r="J1719" s="32">
        <f>IFERROR(SQRT((1-I1719^2)/U1719), "X")</f>
        <v>4.5321015308735493E-3</v>
      </c>
      <c r="K1719" s="32">
        <f t="shared" si="290"/>
        <v>220.64819006984007</v>
      </c>
      <c r="L1719" s="8">
        <v>1</v>
      </c>
      <c r="M1719" s="9">
        <v>0</v>
      </c>
      <c r="N1719" s="8">
        <v>0</v>
      </c>
      <c r="O1719" s="9">
        <v>0</v>
      </c>
      <c r="P1719" s="9">
        <v>0</v>
      </c>
      <c r="Q1719" s="9">
        <v>1</v>
      </c>
      <c r="R1719" s="9">
        <v>0</v>
      </c>
      <c r="S1719" s="8">
        <v>48693</v>
      </c>
      <c r="T1719" s="9">
        <v>17</v>
      </c>
      <c r="U1719" s="9">
        <f t="shared" si="291"/>
        <v>48675</v>
      </c>
      <c r="V1719" s="9">
        <f>COUNTIF(B:B,B1719)</f>
        <v>24</v>
      </c>
      <c r="W1719" s="7">
        <v>13.56</v>
      </c>
      <c r="X1719" s="7">
        <f>BL1719-W1719-6</f>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299"/>
        <v>0.11499999999999999</v>
      </c>
      <c r="AL1719" s="32">
        <f t="shared" si="299"/>
        <v>0.11499999999999999</v>
      </c>
      <c r="AM1719" s="32">
        <f t="shared" si="300"/>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P1719">
        <v>2.4889999999999999</v>
      </c>
      <c r="CQ1719">
        <v>9699</v>
      </c>
      <c r="CR1719">
        <v>1</v>
      </c>
      <c r="CS1719">
        <v>0</v>
      </c>
      <c r="CT1719">
        <v>18</v>
      </c>
      <c r="CZ1719" s="33" t="s">
        <v>85</v>
      </c>
    </row>
    <row r="1720" spans="1:104" x14ac:dyDescent="0.25">
      <c r="A1720">
        <v>1719</v>
      </c>
      <c r="B1720">
        <v>112</v>
      </c>
      <c r="C1720" s="24" t="s">
        <v>4334</v>
      </c>
      <c r="D1720" s="12">
        <v>12.43</v>
      </c>
      <c r="E1720" s="13">
        <v>4.2</v>
      </c>
      <c r="F1720" s="7">
        <f t="shared" si="298"/>
        <v>2.9595238095238092</v>
      </c>
      <c r="G1720" s="7">
        <f t="shared" si="288"/>
        <v>8.23</v>
      </c>
      <c r="H1720" s="15">
        <f t="shared" si="289"/>
        <v>16.63</v>
      </c>
      <c r="I1720" s="11">
        <f>IFERROR(F1720/SQRT(F1720^2+U1720), "X")</f>
        <v>1.3413119298402835E-2</v>
      </c>
      <c r="J1720" s="32">
        <f>IFERROR(SQRT((1-I1720^2)/U1720), "X")</f>
        <v>4.5321883389615372E-3</v>
      </c>
      <c r="K1720" s="32">
        <f t="shared" si="290"/>
        <v>220.64396384487642</v>
      </c>
      <c r="L1720" s="8">
        <v>1</v>
      </c>
      <c r="M1720" s="9">
        <v>0</v>
      </c>
      <c r="N1720" s="8">
        <v>0</v>
      </c>
      <c r="O1720" s="9">
        <v>0</v>
      </c>
      <c r="P1720" s="9">
        <v>0</v>
      </c>
      <c r="Q1720" s="9">
        <v>1</v>
      </c>
      <c r="R1720" s="9">
        <v>0</v>
      </c>
      <c r="S1720" s="8">
        <v>48693</v>
      </c>
      <c r="T1720" s="9">
        <v>17</v>
      </c>
      <c r="U1720" s="9">
        <f t="shared" si="291"/>
        <v>48675</v>
      </c>
      <c r="V1720" s="9">
        <f>COUNTIF(B:B,B1720)</f>
        <v>24</v>
      </c>
      <c r="W1720" s="7">
        <v>13.56</v>
      </c>
      <c r="X1720" s="7">
        <f>BL1720-W1720-6</f>
        <v>15.439999999999998</v>
      </c>
      <c r="Y1720" s="9">
        <v>1</v>
      </c>
      <c r="Z1720" s="9">
        <v>0</v>
      </c>
      <c r="AA1720" s="9">
        <v>0</v>
      </c>
      <c r="AB1720" s="9">
        <v>1</v>
      </c>
      <c r="AC1720" s="9">
        <v>0</v>
      </c>
      <c r="AD1720" s="29">
        <v>0</v>
      </c>
      <c r="AE1720" s="9">
        <v>0</v>
      </c>
      <c r="AF1720" s="9">
        <v>0</v>
      </c>
      <c r="AG1720" s="29">
        <v>1</v>
      </c>
      <c r="AH1720" s="9">
        <v>1</v>
      </c>
      <c r="AI1720" s="29">
        <v>0</v>
      </c>
      <c r="AJ1720" s="20">
        <v>1980</v>
      </c>
      <c r="AK1720" s="32">
        <f>(1-$AM1720-$AN1720)/2</f>
        <v>0.11499999999999999</v>
      </c>
      <c r="AL1720" s="32">
        <f>(1-$AM1720-$AN1720)/2</f>
        <v>0.11499999999999999</v>
      </c>
      <c r="AM1720" s="32">
        <f t="shared" si="300"/>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P1720">
        <v>2.4889999999999999</v>
      </c>
      <c r="CQ1720">
        <v>9699</v>
      </c>
      <c r="CR1720">
        <v>1</v>
      </c>
      <c r="CS1720">
        <v>0</v>
      </c>
      <c r="CT1720">
        <v>18</v>
      </c>
      <c r="CZ1720" s="33" t="s">
        <v>85</v>
      </c>
    </row>
    <row r="1721" spans="1:104" x14ac:dyDescent="0.25">
      <c r="A1721">
        <v>1720</v>
      </c>
      <c r="B1721">
        <v>112</v>
      </c>
      <c r="C1721" s="24" t="s">
        <v>4334</v>
      </c>
      <c r="D1721" s="12">
        <v>5.16</v>
      </c>
      <c r="E1721" s="13">
        <v>0.03</v>
      </c>
      <c r="F1721" s="7">
        <f t="shared" si="298"/>
        <v>172</v>
      </c>
      <c r="G1721" s="7">
        <f t="shared" si="288"/>
        <v>5.13</v>
      </c>
      <c r="H1721" s="15">
        <f t="shared" si="289"/>
        <v>5.19</v>
      </c>
      <c r="I1721" s="11">
        <f>IFERROR(F1721/SQRT(F1721^2+U1721), "X")</f>
        <v>0.61485848961458678</v>
      </c>
      <c r="J1721" s="32">
        <f>IFERROR(SQRT((1-I1721^2)/U1721), "X")</f>
        <v>3.5747586605499228E-3</v>
      </c>
      <c r="K1721" s="32">
        <f t="shared" si="290"/>
        <v>279.73916422267371</v>
      </c>
      <c r="L1721" s="8">
        <v>1</v>
      </c>
      <c r="M1721" s="9">
        <v>0</v>
      </c>
      <c r="N1721" s="8">
        <v>0</v>
      </c>
      <c r="O1721" s="9">
        <v>0</v>
      </c>
      <c r="P1721" s="9">
        <v>0</v>
      </c>
      <c r="Q1721" s="9">
        <v>1</v>
      </c>
      <c r="R1721" s="9">
        <v>0</v>
      </c>
      <c r="S1721" s="8">
        <v>48693</v>
      </c>
      <c r="T1721" s="9">
        <v>22</v>
      </c>
      <c r="U1721" s="9">
        <f t="shared" si="291"/>
        <v>48670</v>
      </c>
      <c r="V1721" s="9">
        <f>COUNTIF(B:B,B1721)</f>
        <v>24</v>
      </c>
      <c r="W1721" s="7">
        <v>13.56</v>
      </c>
      <c r="X1721" s="7">
        <f>BL1721-W1721-6</f>
        <v>15.439999999999998</v>
      </c>
      <c r="Y1721" s="9">
        <v>1</v>
      </c>
      <c r="Z1721" s="9">
        <v>0</v>
      </c>
      <c r="AA1721" s="9">
        <v>0</v>
      </c>
      <c r="AB1721" s="9">
        <v>1</v>
      </c>
      <c r="AC1721" s="9">
        <v>0</v>
      </c>
      <c r="AD1721" s="29">
        <v>0</v>
      </c>
      <c r="AE1721" s="9">
        <v>0</v>
      </c>
      <c r="AF1721" s="9">
        <v>0</v>
      </c>
      <c r="AG1721" s="29">
        <v>1</v>
      </c>
      <c r="AH1721" s="9">
        <v>1</v>
      </c>
      <c r="AI1721" s="29">
        <v>0</v>
      </c>
      <c r="AJ1721" s="20">
        <v>1980</v>
      </c>
      <c r="AK1721" s="32">
        <f>(1-$AM1721-$AN1721)/2</f>
        <v>0.11499999999999999</v>
      </c>
      <c r="AL1721" s="32">
        <f>(1-$AM1721-$AN1721)/2</f>
        <v>0.11499999999999999</v>
      </c>
      <c r="AM1721" s="32">
        <f t="shared" si="300"/>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P1721">
        <v>2.4889999999999999</v>
      </c>
      <c r="CQ1721">
        <v>9699</v>
      </c>
      <c r="CR1721">
        <v>1</v>
      </c>
      <c r="CS1721">
        <v>0</v>
      </c>
      <c r="CT1721">
        <v>18</v>
      </c>
      <c r="CZ1721" s="33" t="s">
        <v>85</v>
      </c>
    </row>
    <row r="1722" spans="1:104" x14ac:dyDescent="0.25">
      <c r="A1722">
        <v>1721</v>
      </c>
      <c r="B1722">
        <v>112</v>
      </c>
      <c r="C1722" s="24" t="s">
        <v>4334</v>
      </c>
      <c r="D1722" s="12">
        <v>6.66</v>
      </c>
      <c r="E1722" s="13">
        <v>1.1299999999999999</v>
      </c>
      <c r="F1722" s="7">
        <f t="shared" si="298"/>
        <v>5.893805309734514</v>
      </c>
      <c r="G1722" s="7">
        <f t="shared" si="288"/>
        <v>5.53</v>
      </c>
      <c r="H1722" s="15">
        <f t="shared" si="289"/>
        <v>7.79</v>
      </c>
      <c r="I1722" s="11">
        <f>IFERROR(F1722/SQRT(F1722^2+U1722), "X")</f>
        <v>2.6706082401135096E-2</v>
      </c>
      <c r="J1722" s="32">
        <f>IFERROR(SQRT((1-I1722^2)/U1722), "X")</f>
        <v>4.5312121791715705E-3</v>
      </c>
      <c r="K1722" s="32">
        <f t="shared" si="290"/>
        <v>220.69149721053833</v>
      </c>
      <c r="L1722" s="8">
        <v>1</v>
      </c>
      <c r="M1722" s="9">
        <v>0</v>
      </c>
      <c r="N1722" s="8">
        <v>0</v>
      </c>
      <c r="O1722" s="9">
        <v>0</v>
      </c>
      <c r="P1722" s="9">
        <v>0</v>
      </c>
      <c r="Q1722" s="9">
        <v>1</v>
      </c>
      <c r="R1722" s="9">
        <v>0</v>
      </c>
      <c r="S1722" s="8">
        <v>48693</v>
      </c>
      <c r="T1722" s="9">
        <v>22</v>
      </c>
      <c r="U1722" s="9">
        <f t="shared" si="291"/>
        <v>48670</v>
      </c>
      <c r="V1722" s="9">
        <f>COUNTIF(B:B,B1722)</f>
        <v>24</v>
      </c>
      <c r="W1722" s="7">
        <v>13.56</v>
      </c>
      <c r="X1722" s="7">
        <f>BL1722-W1722-6</f>
        <v>15.439999999999998</v>
      </c>
      <c r="Y1722" s="9">
        <v>1</v>
      </c>
      <c r="Z1722" s="9">
        <v>0</v>
      </c>
      <c r="AA1722" s="9">
        <v>0</v>
      </c>
      <c r="AB1722" s="9">
        <v>1</v>
      </c>
      <c r="AC1722" s="9">
        <v>0</v>
      </c>
      <c r="AD1722" s="29">
        <v>0</v>
      </c>
      <c r="AE1722" s="9">
        <v>0</v>
      </c>
      <c r="AF1722" s="9">
        <v>0</v>
      </c>
      <c r="AG1722" s="29">
        <v>1</v>
      </c>
      <c r="AH1722" s="9">
        <v>1</v>
      </c>
      <c r="AI1722" s="29">
        <v>0</v>
      </c>
      <c r="AJ1722" s="20">
        <v>1980</v>
      </c>
      <c r="AK1722" s="32">
        <f>(1-$AM1722-$AN1722)/2</f>
        <v>0.11499999999999999</v>
      </c>
      <c r="AL1722" s="32">
        <f>(1-$AM1722-$AN1722)/2</f>
        <v>0.11499999999999999</v>
      </c>
      <c r="AM1722" s="32">
        <f t="shared" si="300"/>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P1722">
        <v>2.4889999999999999</v>
      </c>
      <c r="CQ1722">
        <v>9699</v>
      </c>
      <c r="CR1722">
        <v>1</v>
      </c>
      <c r="CS1722">
        <v>0</v>
      </c>
      <c r="CT1722">
        <v>18</v>
      </c>
      <c r="CZ1722" s="33" t="s">
        <v>85</v>
      </c>
    </row>
    <row r="1723" spans="1:104" x14ac:dyDescent="0.25">
      <c r="A1723">
        <v>1722</v>
      </c>
      <c r="B1723">
        <v>112</v>
      </c>
      <c r="C1723" s="24" t="s">
        <v>4334</v>
      </c>
      <c r="D1723" s="12">
        <v>8.7799999999999994</v>
      </c>
      <c r="E1723" s="13">
        <v>1.78</v>
      </c>
      <c r="F1723" s="7">
        <f t="shared" si="298"/>
        <v>4.9325842696629207</v>
      </c>
      <c r="G1723" s="7">
        <f t="shared" si="288"/>
        <v>6.9999999999999991</v>
      </c>
      <c r="H1723" s="15">
        <f t="shared" si="289"/>
        <v>10.559999999999999</v>
      </c>
      <c r="I1723" s="11">
        <f>IFERROR(F1723/SQRT(F1723^2+U1723), "X")</f>
        <v>2.2352974081976926E-2</v>
      </c>
      <c r="J1723" s="32">
        <f>IFERROR(SQRT((1-I1723^2)/U1723), "X")</f>
        <v>4.5316963400818836E-3</v>
      </c>
      <c r="K1723" s="32">
        <f t="shared" si="290"/>
        <v>220.66791880012218</v>
      </c>
      <c r="L1723" s="8">
        <v>1</v>
      </c>
      <c r="M1723" s="9">
        <v>0</v>
      </c>
      <c r="N1723" s="8">
        <v>0</v>
      </c>
      <c r="O1723" s="9">
        <v>0</v>
      </c>
      <c r="P1723" s="9">
        <v>0</v>
      </c>
      <c r="Q1723" s="9">
        <v>1</v>
      </c>
      <c r="R1723" s="9">
        <v>0</v>
      </c>
      <c r="S1723" s="8">
        <v>48693</v>
      </c>
      <c r="T1723" s="9">
        <v>22</v>
      </c>
      <c r="U1723" s="9">
        <f t="shared" si="291"/>
        <v>48670</v>
      </c>
      <c r="V1723" s="9">
        <f>COUNTIF(B:B,B1723)</f>
        <v>24</v>
      </c>
      <c r="W1723" s="7">
        <v>13.56</v>
      </c>
      <c r="X1723" s="7">
        <f>BL1723-W1723-6</f>
        <v>15.439999999999998</v>
      </c>
      <c r="Y1723" s="9">
        <v>1</v>
      </c>
      <c r="Z1723" s="9">
        <v>0</v>
      </c>
      <c r="AA1723" s="9">
        <v>0</v>
      </c>
      <c r="AB1723" s="9">
        <v>1</v>
      </c>
      <c r="AC1723" s="9">
        <v>0</v>
      </c>
      <c r="AD1723" s="29">
        <v>0</v>
      </c>
      <c r="AE1723" s="9">
        <v>0</v>
      </c>
      <c r="AF1723" s="9">
        <v>0</v>
      </c>
      <c r="AG1723" s="29">
        <v>1</v>
      </c>
      <c r="AH1723" s="9">
        <v>1</v>
      </c>
      <c r="AI1723" s="29">
        <v>0</v>
      </c>
      <c r="AJ1723" s="20">
        <v>1980</v>
      </c>
      <c r="AK1723" s="32">
        <f>(1-$AM1723-$AN1723)/2</f>
        <v>0.11499999999999999</v>
      </c>
      <c r="AL1723" s="32">
        <f>(1-$AM1723-$AN1723)/2</f>
        <v>0.11499999999999999</v>
      </c>
      <c r="AM1723" s="32">
        <f t="shared" si="300"/>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P1723">
        <v>2.4889999999999999</v>
      </c>
      <c r="CQ1723">
        <v>9699</v>
      </c>
      <c r="CR1723">
        <v>1</v>
      </c>
      <c r="CS1723">
        <v>0</v>
      </c>
      <c r="CT1723">
        <v>18</v>
      </c>
      <c r="CZ1723" s="33" t="s">
        <v>85</v>
      </c>
    </row>
    <row r="1724" spans="1:104" x14ac:dyDescent="0.25">
      <c r="A1724">
        <v>1723</v>
      </c>
      <c r="B1724">
        <v>113</v>
      </c>
      <c r="C1724" s="24" t="s">
        <v>4339</v>
      </c>
      <c r="D1724" s="12">
        <v>7.3</v>
      </c>
      <c r="E1724" s="13">
        <v>0.05</v>
      </c>
      <c r="F1724" s="7">
        <f t="shared" si="298"/>
        <v>146</v>
      </c>
      <c r="G1724" s="7">
        <f t="shared" si="288"/>
        <v>7.25</v>
      </c>
      <c r="H1724" s="15">
        <f t="shared" si="289"/>
        <v>7.35</v>
      </c>
      <c r="I1724" s="11">
        <f>IFERROR(F1724/SQRT(F1724^2+U1724), "X")</f>
        <v>0.18377549223456921</v>
      </c>
      <c r="J1724" s="32">
        <f>IFERROR(SQRT((1-I1724^2)/U1724), "X")</f>
        <v>1.2587362481819809E-3</v>
      </c>
      <c r="K1724" s="32">
        <f t="shared" si="290"/>
        <v>794.44760683131267</v>
      </c>
      <c r="L1724" s="8">
        <v>0</v>
      </c>
      <c r="M1724" s="9">
        <v>1</v>
      </c>
      <c r="N1724" s="8">
        <v>0</v>
      </c>
      <c r="O1724" s="9">
        <v>0</v>
      </c>
      <c r="P1724" s="9">
        <v>0</v>
      </c>
      <c r="Q1724" s="9">
        <v>1</v>
      </c>
      <c r="R1724" s="9">
        <v>0</v>
      </c>
      <c r="S1724" s="8">
        <v>609852</v>
      </c>
      <c r="T1724" s="9">
        <v>20</v>
      </c>
      <c r="U1724" s="9">
        <f t="shared" si="291"/>
        <v>609831</v>
      </c>
      <c r="V1724" s="9">
        <f>COUNTIF(B:B,B1724)</f>
        <v>8</v>
      </c>
      <c r="W1724" s="7">
        <v>9.5</v>
      </c>
      <c r="X1724" s="7">
        <f>BL1724-W1724-6</f>
        <v>29</v>
      </c>
      <c r="Y1724" s="9">
        <v>1</v>
      </c>
      <c r="Z1724" s="9">
        <v>0</v>
      </c>
      <c r="AA1724" s="9">
        <v>0</v>
      </c>
      <c r="AB1724" s="9">
        <v>1</v>
      </c>
      <c r="AC1724" s="9">
        <v>0</v>
      </c>
      <c r="AD1724" s="29">
        <v>0</v>
      </c>
      <c r="AE1724" s="9">
        <v>0</v>
      </c>
      <c r="AF1724" s="9">
        <v>0</v>
      </c>
      <c r="AG1724" s="29">
        <v>1</v>
      </c>
      <c r="AH1724" s="9">
        <v>0</v>
      </c>
      <c r="AI1724" s="29">
        <v>1</v>
      </c>
      <c r="AJ1724" s="20">
        <v>1970</v>
      </c>
      <c r="AK1724" s="32">
        <f>(1-$AM1724-$AN1724)/2</f>
        <v>0.11499999999999999</v>
      </c>
      <c r="AL1724" s="32">
        <f>(1-$AM1724-$AN1724)/2</f>
        <v>0.11499999999999999</v>
      </c>
      <c r="AM1724" s="32">
        <f t="shared" si="300"/>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P1724">
        <v>3.879</v>
      </c>
      <c r="CQ1724">
        <v>264</v>
      </c>
      <c r="CR1724">
        <v>1</v>
      </c>
      <c r="CS1724">
        <v>0</v>
      </c>
      <c r="CT1724">
        <v>35</v>
      </c>
      <c r="CZ1724" s="33" t="s">
        <v>85</v>
      </c>
    </row>
    <row r="1725" spans="1:104" x14ac:dyDescent="0.25">
      <c r="A1725">
        <v>1724</v>
      </c>
      <c r="B1725">
        <v>113</v>
      </c>
      <c r="C1725" s="24" t="s">
        <v>4339</v>
      </c>
      <c r="D1725" s="12">
        <v>7.3</v>
      </c>
      <c r="E1725" s="13">
        <v>0.05</v>
      </c>
      <c r="F1725" s="7">
        <f t="shared" si="298"/>
        <v>146</v>
      </c>
      <c r="G1725" s="7">
        <f t="shared" si="288"/>
        <v>7.25</v>
      </c>
      <c r="H1725" s="15">
        <f t="shared" si="289"/>
        <v>7.35</v>
      </c>
      <c r="I1725" s="11">
        <f>IFERROR(F1725/SQRT(F1725^2+U1725), "X")</f>
        <v>0.18377549223456921</v>
      </c>
      <c r="J1725" s="32">
        <f>IFERROR(SQRT((1-I1725^2)/U1725), "X")</f>
        <v>1.2587362481819809E-3</v>
      </c>
      <c r="K1725" s="32">
        <f t="shared" si="290"/>
        <v>794.44760683131267</v>
      </c>
      <c r="L1725" s="8">
        <v>0</v>
      </c>
      <c r="M1725" s="9">
        <v>1</v>
      </c>
      <c r="N1725" s="8">
        <v>0</v>
      </c>
      <c r="O1725" s="9">
        <v>0</v>
      </c>
      <c r="P1725" s="9">
        <v>0</v>
      </c>
      <c r="Q1725" s="9">
        <v>1</v>
      </c>
      <c r="R1725" s="9">
        <v>0</v>
      </c>
      <c r="S1725" s="8">
        <v>609852</v>
      </c>
      <c r="T1725" s="9">
        <v>20</v>
      </c>
      <c r="U1725" s="9">
        <f t="shared" si="291"/>
        <v>609831</v>
      </c>
      <c r="V1725" s="9">
        <f>COUNTIF(B:B,B1725)</f>
        <v>8</v>
      </c>
      <c r="W1725" s="7">
        <v>9.5</v>
      </c>
      <c r="X1725" s="7">
        <f>BL1725-W1725-6</f>
        <v>29</v>
      </c>
      <c r="Y1725" s="9">
        <v>1</v>
      </c>
      <c r="Z1725" s="9">
        <v>0</v>
      </c>
      <c r="AA1725" s="9">
        <v>0</v>
      </c>
      <c r="AB1725" s="9">
        <v>1</v>
      </c>
      <c r="AC1725" s="9">
        <v>0</v>
      </c>
      <c r="AD1725" s="29">
        <v>0</v>
      </c>
      <c r="AE1725" s="9">
        <v>0</v>
      </c>
      <c r="AF1725" s="9">
        <v>0</v>
      </c>
      <c r="AG1725" s="29">
        <v>1</v>
      </c>
      <c r="AH1725" s="9">
        <v>0</v>
      </c>
      <c r="AI1725" s="29">
        <v>1</v>
      </c>
      <c r="AJ1725" s="20">
        <v>1970</v>
      </c>
      <c r="AK1725" s="32">
        <f>(1-$AM1725-$AN1725)/2</f>
        <v>0.11499999999999999</v>
      </c>
      <c r="AL1725" s="32">
        <f>(1-$AM1725-$AN1725)/2</f>
        <v>0.11499999999999999</v>
      </c>
      <c r="AM1725" s="32">
        <f t="shared" si="300"/>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44.5</v>
      </c>
      <c r="BM1725">
        <v>1</v>
      </c>
      <c r="BN1725">
        <v>0</v>
      </c>
      <c r="BO1725">
        <v>0</v>
      </c>
      <c r="BP1725">
        <v>0</v>
      </c>
      <c r="BQ1725">
        <v>1</v>
      </c>
      <c r="BR1725">
        <v>0</v>
      </c>
      <c r="BS1725">
        <v>0</v>
      </c>
      <c r="BT1725" s="17">
        <v>0</v>
      </c>
      <c r="BU1725">
        <v>0</v>
      </c>
      <c r="BV1725">
        <v>0</v>
      </c>
      <c r="BW1725">
        <v>0</v>
      </c>
      <c r="BX1725" s="17">
        <v>1</v>
      </c>
      <c r="BY1725">
        <v>0</v>
      </c>
      <c r="BZ1725">
        <v>0</v>
      </c>
      <c r="CA1725">
        <v>0</v>
      </c>
      <c r="CB1725">
        <v>0</v>
      </c>
      <c r="CC1725">
        <v>1</v>
      </c>
      <c r="CD1725">
        <v>0</v>
      </c>
      <c r="CE1725">
        <v>0</v>
      </c>
      <c r="CF1725">
        <v>0</v>
      </c>
      <c r="CG1725">
        <v>0</v>
      </c>
      <c r="CH1725">
        <v>0</v>
      </c>
      <c r="CI1725">
        <v>0</v>
      </c>
      <c r="CJ1725">
        <v>0</v>
      </c>
      <c r="CK1725">
        <v>0</v>
      </c>
      <c r="CL1725">
        <v>0</v>
      </c>
      <c r="CM1725">
        <v>0</v>
      </c>
      <c r="CN1725">
        <v>1</v>
      </c>
      <c r="CO1725" s="17">
        <v>1</v>
      </c>
      <c r="CP1725">
        <v>3.879</v>
      </c>
      <c r="CQ1725">
        <v>264</v>
      </c>
      <c r="CR1725">
        <v>1</v>
      </c>
      <c r="CS1725">
        <v>0</v>
      </c>
      <c r="CT1725">
        <v>35</v>
      </c>
      <c r="CZ1725" s="33" t="s">
        <v>85</v>
      </c>
    </row>
    <row r="1726" spans="1:104" x14ac:dyDescent="0.25">
      <c r="A1726">
        <v>1725</v>
      </c>
      <c r="B1726">
        <v>113</v>
      </c>
      <c r="C1726" s="24" t="s">
        <v>4339</v>
      </c>
      <c r="D1726" s="12">
        <v>6.3</v>
      </c>
      <c r="E1726" s="13">
        <v>0.04</v>
      </c>
      <c r="F1726" s="7">
        <f t="shared" ref="F1726:F1743" si="301">D1726/E1726</f>
        <v>157.5</v>
      </c>
      <c r="G1726" s="7">
        <f t="shared" si="288"/>
        <v>6.26</v>
      </c>
      <c r="H1726" s="15">
        <f t="shared" si="289"/>
        <v>6.34</v>
      </c>
      <c r="I1726" s="11">
        <f>IFERROR(F1726/SQRT(F1726^2+U1726), "X")</f>
        <v>0.10640023712619714</v>
      </c>
      <c r="J1726" s="32">
        <f>IFERROR(SQRT((1-I1726^2)/U1726), "X")</f>
        <v>6.75557061118712E-4</v>
      </c>
      <c r="K1726" s="32">
        <f t="shared" si="290"/>
        <v>1480.2598589436923</v>
      </c>
      <c r="L1726" s="8">
        <v>0</v>
      </c>
      <c r="M1726" s="9">
        <v>1</v>
      </c>
      <c r="N1726" s="8">
        <v>0</v>
      </c>
      <c r="O1726" s="9">
        <v>0</v>
      </c>
      <c r="P1726" s="9">
        <v>0</v>
      </c>
      <c r="Q1726" s="9">
        <v>1</v>
      </c>
      <c r="R1726" s="9">
        <v>0</v>
      </c>
      <c r="S1726" s="8">
        <v>2166387</v>
      </c>
      <c r="T1726" s="9">
        <v>23</v>
      </c>
      <c r="U1726" s="9">
        <f t="shared" si="291"/>
        <v>2166363</v>
      </c>
      <c r="V1726" s="9">
        <f>COUNTIF(B:B,B1726)</f>
        <v>8</v>
      </c>
      <c r="W1726" s="7">
        <v>9.5</v>
      </c>
      <c r="X1726" s="7">
        <f>BL1726-W1726-6</f>
        <v>24</v>
      </c>
      <c r="Y1726" s="9">
        <v>1</v>
      </c>
      <c r="Z1726" s="9">
        <v>0</v>
      </c>
      <c r="AA1726" s="9">
        <v>0</v>
      </c>
      <c r="AB1726" s="9">
        <v>1</v>
      </c>
      <c r="AC1726" s="9">
        <v>0</v>
      </c>
      <c r="AD1726" s="29">
        <v>0</v>
      </c>
      <c r="AE1726" s="9">
        <v>0</v>
      </c>
      <c r="AF1726" s="9">
        <v>0</v>
      </c>
      <c r="AG1726" s="29">
        <v>1</v>
      </c>
      <c r="AH1726" s="9">
        <v>0</v>
      </c>
      <c r="AI1726" s="29">
        <v>1</v>
      </c>
      <c r="AJ1726" s="20">
        <v>1970</v>
      </c>
      <c r="AK1726" s="32">
        <f>(1-$AM1726-$AN1726)/2</f>
        <v>0.11499999999999999</v>
      </c>
      <c r="AL1726" s="32">
        <f>(1-$AM1726-$AN1726)/2</f>
        <v>0.11499999999999999</v>
      </c>
      <c r="AM1726" s="32">
        <f t="shared" si="300"/>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39.5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1</v>
      </c>
      <c r="CE1726">
        <v>1</v>
      </c>
      <c r="CF1726">
        <v>0</v>
      </c>
      <c r="CG1726">
        <v>0</v>
      </c>
      <c r="CH1726">
        <v>0</v>
      </c>
      <c r="CI1726">
        <v>0</v>
      </c>
      <c r="CJ1726">
        <v>0</v>
      </c>
      <c r="CK1726">
        <v>0</v>
      </c>
      <c r="CL1726">
        <v>0</v>
      </c>
      <c r="CM1726">
        <v>0</v>
      </c>
      <c r="CN1726">
        <v>1</v>
      </c>
      <c r="CO1726" s="17">
        <v>1</v>
      </c>
      <c r="CP1726">
        <v>3.879</v>
      </c>
      <c r="CQ1726">
        <v>264</v>
      </c>
      <c r="CR1726">
        <v>1</v>
      </c>
      <c r="CS1726">
        <v>0</v>
      </c>
      <c r="CT1726">
        <v>35</v>
      </c>
      <c r="CZ1726" s="33" t="s">
        <v>85</v>
      </c>
    </row>
    <row r="1727" spans="1:104" x14ac:dyDescent="0.25">
      <c r="A1727">
        <v>1726</v>
      </c>
      <c r="B1727">
        <v>113</v>
      </c>
      <c r="C1727" s="24" t="s">
        <v>4339</v>
      </c>
      <c r="D1727" s="12">
        <v>6.3</v>
      </c>
      <c r="E1727" s="13">
        <v>0.04</v>
      </c>
      <c r="F1727" s="7">
        <f t="shared" si="301"/>
        <v>157.5</v>
      </c>
      <c r="G1727" s="7">
        <f t="shared" ref="G1727:G1755" si="302">D1727-E1727</f>
        <v>6.26</v>
      </c>
      <c r="H1727" s="15">
        <f t="shared" ref="H1727:H1755" si="303">D1727+E1727</f>
        <v>6.34</v>
      </c>
      <c r="I1727" s="11">
        <f>IFERROR(F1727/SQRT(F1727^2+U1727), "X")</f>
        <v>0.10640023712619714</v>
      </c>
      <c r="J1727" s="32">
        <f>IFERROR(SQRT((1-I1727^2)/U1727), "X")</f>
        <v>6.75557061118712E-4</v>
      </c>
      <c r="K1727" s="32">
        <f t="shared" ref="K1727:K1755" si="304">IFERROR(1/J1727, "X")</f>
        <v>1480.2598589436923</v>
      </c>
      <c r="L1727" s="8">
        <v>0</v>
      </c>
      <c r="M1727" s="9">
        <v>1</v>
      </c>
      <c r="N1727" s="8">
        <v>0</v>
      </c>
      <c r="O1727" s="9">
        <v>0</v>
      </c>
      <c r="P1727" s="9">
        <v>0</v>
      </c>
      <c r="Q1727" s="9">
        <v>1</v>
      </c>
      <c r="R1727" s="9">
        <v>0</v>
      </c>
      <c r="S1727" s="8">
        <v>2166387</v>
      </c>
      <c r="T1727" s="9">
        <v>23</v>
      </c>
      <c r="U1727" s="9">
        <f t="shared" ref="U1727:U1755" si="305">S1727-T1727-1</f>
        <v>2166363</v>
      </c>
      <c r="V1727" s="9">
        <f>COUNTIF(B:B,B1727)</f>
        <v>8</v>
      </c>
      <c r="W1727" s="7">
        <v>9.5</v>
      </c>
      <c r="X1727" s="7">
        <f>BL1727-W1727-6</f>
        <v>24</v>
      </c>
      <c r="Y1727" s="9">
        <v>1</v>
      </c>
      <c r="Z1727" s="9">
        <v>0</v>
      </c>
      <c r="AA1727" s="9">
        <v>0</v>
      </c>
      <c r="AB1727" s="9">
        <v>1</v>
      </c>
      <c r="AC1727" s="9">
        <v>0</v>
      </c>
      <c r="AD1727" s="29">
        <v>0</v>
      </c>
      <c r="AE1727" s="9">
        <v>0</v>
      </c>
      <c r="AF1727" s="9">
        <v>0</v>
      </c>
      <c r="AG1727" s="29">
        <v>1</v>
      </c>
      <c r="AH1727" s="9">
        <v>0</v>
      </c>
      <c r="AI1727" s="29">
        <v>1</v>
      </c>
      <c r="AJ1727" s="20">
        <v>1970</v>
      </c>
      <c r="AK1727" s="32">
        <f>(1-$AM1727-$AN1727)/2</f>
        <v>0.11499999999999999</v>
      </c>
      <c r="AL1727" s="32">
        <f>(1-$AM1727-$AN1727)/2</f>
        <v>0.11499999999999999</v>
      </c>
      <c r="AM1727" s="32">
        <f t="shared" si="300"/>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39.5</v>
      </c>
      <c r="BM1727">
        <v>1</v>
      </c>
      <c r="BN1727">
        <v>0</v>
      </c>
      <c r="BO1727">
        <v>0</v>
      </c>
      <c r="BP1727">
        <v>0</v>
      </c>
      <c r="BQ1727">
        <v>1</v>
      </c>
      <c r="BR1727">
        <v>0</v>
      </c>
      <c r="BS1727">
        <v>0</v>
      </c>
      <c r="BT1727" s="17">
        <v>0</v>
      </c>
      <c r="BU1727">
        <v>0</v>
      </c>
      <c r="BV1727">
        <v>0</v>
      </c>
      <c r="BW1727">
        <v>0</v>
      </c>
      <c r="BX1727" s="17">
        <v>1</v>
      </c>
      <c r="BY1727">
        <v>0</v>
      </c>
      <c r="BZ1727">
        <v>0</v>
      </c>
      <c r="CA1727">
        <v>0</v>
      </c>
      <c r="CB1727">
        <v>0</v>
      </c>
      <c r="CC1727">
        <v>1</v>
      </c>
      <c r="CD1727">
        <v>1</v>
      </c>
      <c r="CE1727">
        <v>1</v>
      </c>
      <c r="CF1727">
        <v>0</v>
      </c>
      <c r="CG1727">
        <v>0</v>
      </c>
      <c r="CH1727">
        <v>0</v>
      </c>
      <c r="CI1727">
        <v>0</v>
      </c>
      <c r="CJ1727">
        <v>0</v>
      </c>
      <c r="CK1727">
        <v>0</v>
      </c>
      <c r="CL1727">
        <v>0</v>
      </c>
      <c r="CM1727">
        <v>0</v>
      </c>
      <c r="CN1727">
        <v>1</v>
      </c>
      <c r="CO1727" s="17">
        <v>1</v>
      </c>
      <c r="CP1727">
        <v>3.879</v>
      </c>
      <c r="CQ1727">
        <v>264</v>
      </c>
      <c r="CR1727">
        <v>1</v>
      </c>
      <c r="CS1727">
        <v>0</v>
      </c>
      <c r="CT1727">
        <v>35</v>
      </c>
      <c r="CZ1727" s="33" t="s">
        <v>85</v>
      </c>
    </row>
    <row r="1728" spans="1:104" x14ac:dyDescent="0.25">
      <c r="A1728">
        <v>1727</v>
      </c>
      <c r="B1728">
        <v>113</v>
      </c>
      <c r="C1728" s="24" t="s">
        <v>4339</v>
      </c>
      <c r="D1728" s="12">
        <v>6.8</v>
      </c>
      <c r="E1728" s="13">
        <v>0.03</v>
      </c>
      <c r="F1728" s="7">
        <f t="shared" si="301"/>
        <v>226.66666666666666</v>
      </c>
      <c r="G1728" s="7">
        <f t="shared" si="302"/>
        <v>6.77</v>
      </c>
      <c r="H1728" s="15">
        <f t="shared" si="303"/>
        <v>6.83</v>
      </c>
      <c r="I1728" s="11">
        <f>IFERROR(F1728/SQRT(F1728^2+U1728), "X")</f>
        <v>0.11733876834915015</v>
      </c>
      <c r="J1728" s="32">
        <f>IFERROR(SQRT((1-I1728^2)/U1728), "X")</f>
        <v>5.1767103683448602E-4</v>
      </c>
      <c r="K1728" s="32">
        <f t="shared" si="304"/>
        <v>1931.7287019086759</v>
      </c>
      <c r="L1728" s="8">
        <v>0</v>
      </c>
      <c r="M1728" s="9">
        <v>1</v>
      </c>
      <c r="N1728" s="8">
        <v>0</v>
      </c>
      <c r="O1728" s="9">
        <v>0</v>
      </c>
      <c r="P1728" s="9">
        <v>0</v>
      </c>
      <c r="Q1728" s="9">
        <v>1</v>
      </c>
      <c r="R1728" s="9">
        <v>0</v>
      </c>
      <c r="S1728" s="8">
        <v>3680223</v>
      </c>
      <c r="T1728" s="9">
        <v>24</v>
      </c>
      <c r="U1728" s="9">
        <f t="shared" si="305"/>
        <v>3680198</v>
      </c>
      <c r="V1728" s="9">
        <f>COUNTIF(B:B,B1728)</f>
        <v>8</v>
      </c>
      <c r="W1728" s="7">
        <v>9.5</v>
      </c>
      <c r="X1728" s="7">
        <f>BL1728-W1728-6</f>
        <v>24</v>
      </c>
      <c r="Y1728" s="9">
        <v>1</v>
      </c>
      <c r="Z1728" s="9">
        <v>0</v>
      </c>
      <c r="AA1728" s="9">
        <v>0</v>
      </c>
      <c r="AB1728" s="9">
        <v>1</v>
      </c>
      <c r="AC1728" s="9">
        <v>0</v>
      </c>
      <c r="AD1728" s="29">
        <v>0</v>
      </c>
      <c r="AE1728" s="9">
        <v>0</v>
      </c>
      <c r="AF1728" s="9">
        <v>0</v>
      </c>
      <c r="AG1728" s="29">
        <v>1</v>
      </c>
      <c r="AH1728" s="9">
        <v>0</v>
      </c>
      <c r="AI1728" s="29">
        <v>1</v>
      </c>
      <c r="AJ1728" s="20">
        <v>1970</v>
      </c>
      <c r="AK1728" s="32">
        <f>(1-$AM1728-$AN1728)/2</f>
        <v>0.11499999999999999</v>
      </c>
      <c r="AL1728" s="32">
        <f>(1-$AM1728-$AN1728)/2</f>
        <v>0.11499999999999999</v>
      </c>
      <c r="AM1728" s="32">
        <f t="shared" si="300"/>
        <v>0.53</v>
      </c>
      <c r="AN1728" s="42">
        <v>0.24</v>
      </c>
      <c r="AO1728" s="41" t="s">
        <v>98</v>
      </c>
      <c r="AP1728" s="17" t="s">
        <v>98</v>
      </c>
      <c r="AQ1728">
        <v>0.58799999999999997</v>
      </c>
      <c r="AR1728" s="39">
        <f t="shared" ref="AR1728:AR1731" si="306">1-AQ1728</f>
        <v>0.41200000000000003</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1</v>
      </c>
      <c r="CK1728">
        <v>0</v>
      </c>
      <c r="CL1728">
        <v>0</v>
      </c>
      <c r="CM1728">
        <v>0</v>
      </c>
      <c r="CN1728">
        <v>1</v>
      </c>
      <c r="CO1728" s="17">
        <v>1</v>
      </c>
      <c r="CP1728">
        <v>3.879</v>
      </c>
      <c r="CQ1728">
        <v>264</v>
      </c>
      <c r="CR1728">
        <v>1</v>
      </c>
      <c r="CS1728">
        <v>0</v>
      </c>
      <c r="CT1728">
        <v>35</v>
      </c>
      <c r="CZ1728" s="33" t="s">
        <v>85</v>
      </c>
    </row>
    <row r="1729" spans="1:104" x14ac:dyDescent="0.25">
      <c r="A1729">
        <v>1728</v>
      </c>
      <c r="B1729">
        <v>113</v>
      </c>
      <c r="C1729" s="24" t="s">
        <v>4339</v>
      </c>
      <c r="D1729" s="12">
        <v>6.8</v>
      </c>
      <c r="E1729" s="13">
        <v>0.03</v>
      </c>
      <c r="F1729" s="7">
        <f t="shared" si="301"/>
        <v>226.66666666666666</v>
      </c>
      <c r="G1729" s="7">
        <f t="shared" si="302"/>
        <v>6.77</v>
      </c>
      <c r="H1729" s="15">
        <f t="shared" si="303"/>
        <v>6.83</v>
      </c>
      <c r="I1729" s="11">
        <f>IFERROR(F1729/SQRT(F1729^2+U1729), "X")</f>
        <v>0.11733876834915015</v>
      </c>
      <c r="J1729" s="32">
        <f>IFERROR(SQRT((1-I1729^2)/U1729), "X")</f>
        <v>5.1767103683448602E-4</v>
      </c>
      <c r="K1729" s="32">
        <f t="shared" si="304"/>
        <v>1931.7287019086759</v>
      </c>
      <c r="L1729" s="8">
        <v>0</v>
      </c>
      <c r="M1729" s="9">
        <v>1</v>
      </c>
      <c r="N1729" s="8">
        <v>0</v>
      </c>
      <c r="O1729" s="9">
        <v>0</v>
      </c>
      <c r="P1729" s="9">
        <v>0</v>
      </c>
      <c r="Q1729" s="9">
        <v>1</v>
      </c>
      <c r="R1729" s="9">
        <v>0</v>
      </c>
      <c r="S1729" s="8">
        <v>3680223</v>
      </c>
      <c r="T1729" s="9">
        <v>24</v>
      </c>
      <c r="U1729" s="9">
        <f t="shared" si="305"/>
        <v>3680198</v>
      </c>
      <c r="V1729" s="9">
        <f>COUNTIF(B:B,B1729)</f>
        <v>8</v>
      </c>
      <c r="W1729" s="7">
        <v>9.5</v>
      </c>
      <c r="X1729" s="7">
        <f>BL1729-W1729-6</f>
        <v>24</v>
      </c>
      <c r="Y1729" s="9">
        <v>1</v>
      </c>
      <c r="Z1729" s="9">
        <v>0</v>
      </c>
      <c r="AA1729" s="9">
        <v>0</v>
      </c>
      <c r="AB1729" s="9">
        <v>1</v>
      </c>
      <c r="AC1729" s="9">
        <v>0</v>
      </c>
      <c r="AD1729" s="29">
        <v>0</v>
      </c>
      <c r="AE1729" s="9">
        <v>0</v>
      </c>
      <c r="AF1729" s="9">
        <v>0</v>
      </c>
      <c r="AG1729" s="29">
        <v>1</v>
      </c>
      <c r="AH1729" s="9">
        <v>0</v>
      </c>
      <c r="AI1729" s="29">
        <v>1</v>
      </c>
      <c r="AJ1729" s="20">
        <v>1970</v>
      </c>
      <c r="AK1729" s="32">
        <f>(1-$AM1729-$AN1729)/2</f>
        <v>0.11499999999999999</v>
      </c>
      <c r="AL1729" s="32">
        <f>(1-$AM1729-$AN1729)/2</f>
        <v>0.11499999999999999</v>
      </c>
      <c r="AM1729" s="32">
        <f t="shared" si="300"/>
        <v>0.53</v>
      </c>
      <c r="AN1729" s="42">
        <v>0.24</v>
      </c>
      <c r="AO1729" s="41" t="s">
        <v>98</v>
      </c>
      <c r="AP1729" s="17" t="s">
        <v>98</v>
      </c>
      <c r="AQ1729">
        <v>0.58799999999999997</v>
      </c>
      <c r="AR1729" s="39">
        <f t="shared" si="306"/>
        <v>0.41200000000000003</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39.5</v>
      </c>
      <c r="BM1729">
        <v>1</v>
      </c>
      <c r="BN1729">
        <v>0</v>
      </c>
      <c r="BO1729">
        <v>0</v>
      </c>
      <c r="BP1729">
        <v>0</v>
      </c>
      <c r="BQ1729">
        <v>1</v>
      </c>
      <c r="BR1729">
        <v>0</v>
      </c>
      <c r="BS1729">
        <v>0</v>
      </c>
      <c r="BT1729" s="17">
        <v>0</v>
      </c>
      <c r="BU1729">
        <v>0</v>
      </c>
      <c r="BV1729">
        <v>0</v>
      </c>
      <c r="BW1729">
        <v>0</v>
      </c>
      <c r="BX1729" s="17">
        <v>1</v>
      </c>
      <c r="BY1729">
        <v>0</v>
      </c>
      <c r="BZ1729">
        <v>0</v>
      </c>
      <c r="CA1729">
        <v>0</v>
      </c>
      <c r="CB1729">
        <v>0</v>
      </c>
      <c r="CC1729">
        <v>1</v>
      </c>
      <c r="CD1729">
        <v>1</v>
      </c>
      <c r="CE1729">
        <v>1</v>
      </c>
      <c r="CF1729">
        <v>0</v>
      </c>
      <c r="CG1729">
        <v>0</v>
      </c>
      <c r="CH1729">
        <v>0</v>
      </c>
      <c r="CI1729">
        <v>0</v>
      </c>
      <c r="CJ1729">
        <v>1</v>
      </c>
      <c r="CK1729">
        <v>0</v>
      </c>
      <c r="CL1729">
        <v>0</v>
      </c>
      <c r="CM1729">
        <v>0</v>
      </c>
      <c r="CN1729">
        <v>1</v>
      </c>
      <c r="CO1729" s="17">
        <v>1</v>
      </c>
      <c r="CP1729">
        <v>3.879</v>
      </c>
      <c r="CQ1729">
        <v>264</v>
      </c>
      <c r="CR1729">
        <v>1</v>
      </c>
      <c r="CS1729">
        <v>0</v>
      </c>
      <c r="CT1729">
        <v>35</v>
      </c>
      <c r="CZ1729" s="33" t="s">
        <v>85</v>
      </c>
    </row>
    <row r="1730" spans="1:104" x14ac:dyDescent="0.25">
      <c r="A1730">
        <v>1729</v>
      </c>
      <c r="B1730">
        <v>113</v>
      </c>
      <c r="C1730" s="24" t="s">
        <v>4339</v>
      </c>
      <c r="D1730" s="12">
        <v>6.7</v>
      </c>
      <c r="E1730" s="13">
        <v>0.04</v>
      </c>
      <c r="F1730" s="7">
        <f t="shared" si="301"/>
        <v>167.5</v>
      </c>
      <c r="G1730" s="7">
        <f t="shared" si="302"/>
        <v>6.66</v>
      </c>
      <c r="H1730" s="15">
        <f t="shared" si="303"/>
        <v>6.74</v>
      </c>
      <c r="I1730" s="11">
        <f>IFERROR(F1730/SQRT(F1730^2+U1730), "X")</f>
        <v>0.10399578596577695</v>
      </c>
      <c r="J1730" s="32">
        <f>IFERROR(SQRT((1-I1730^2)/U1730), "X")</f>
        <v>6.2087036397478774E-4</v>
      </c>
      <c r="K1730" s="32">
        <f t="shared" si="304"/>
        <v>1610.6421855893382</v>
      </c>
      <c r="L1730" s="8">
        <v>0</v>
      </c>
      <c r="M1730" s="9">
        <v>1</v>
      </c>
      <c r="N1730" s="8">
        <v>0</v>
      </c>
      <c r="O1730" s="9">
        <v>0</v>
      </c>
      <c r="P1730" s="9">
        <v>0</v>
      </c>
      <c r="Q1730" s="9">
        <v>1</v>
      </c>
      <c r="R1730" s="9">
        <v>0</v>
      </c>
      <c r="S1730" s="8">
        <v>2566127</v>
      </c>
      <c r="T1730" s="9">
        <v>14</v>
      </c>
      <c r="U1730" s="9">
        <f t="shared" si="305"/>
        <v>2566112</v>
      </c>
      <c r="V1730" s="9">
        <f>COUNTIF(B:B,B1730)</f>
        <v>8</v>
      </c>
      <c r="W1730" s="7">
        <v>9.5</v>
      </c>
      <c r="X1730" s="7">
        <f>BL1730-W1730-6</f>
        <v>24</v>
      </c>
      <c r="Y1730" s="9">
        <v>1</v>
      </c>
      <c r="Z1730" s="9">
        <v>0</v>
      </c>
      <c r="AA1730" s="9">
        <v>0</v>
      </c>
      <c r="AB1730" s="9">
        <v>1</v>
      </c>
      <c r="AC1730" s="9">
        <v>0</v>
      </c>
      <c r="AD1730" s="29">
        <v>0</v>
      </c>
      <c r="AE1730" s="9">
        <v>0</v>
      </c>
      <c r="AF1730" s="9">
        <v>0</v>
      </c>
      <c r="AG1730" s="29">
        <v>1</v>
      </c>
      <c r="AH1730" s="9">
        <v>0</v>
      </c>
      <c r="AI1730" s="29">
        <v>1</v>
      </c>
      <c r="AJ1730" s="20">
        <v>1970</v>
      </c>
      <c r="AK1730" s="32">
        <f>(1-$AM1730-$AN1730)/2</f>
        <v>0.11499999999999999</v>
      </c>
      <c r="AL1730" s="32">
        <f>(1-$AM1730-$AN1730)/2</f>
        <v>0.11499999999999999</v>
      </c>
      <c r="AM1730" s="32">
        <f t="shared" si="300"/>
        <v>0.53</v>
      </c>
      <c r="AN1730" s="42">
        <v>0.24</v>
      </c>
      <c r="AO1730" s="41" t="s">
        <v>98</v>
      </c>
      <c r="AP1730" s="17" t="s">
        <v>98</v>
      </c>
      <c r="AQ1730">
        <v>0.58799999999999997</v>
      </c>
      <c r="AR1730" s="39">
        <f t="shared" si="306"/>
        <v>0.41200000000000003</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1</v>
      </c>
      <c r="CK1730">
        <v>0</v>
      </c>
      <c r="CL1730">
        <v>0</v>
      </c>
      <c r="CM1730">
        <v>0</v>
      </c>
      <c r="CN1730">
        <v>1</v>
      </c>
      <c r="CO1730" s="17">
        <v>1</v>
      </c>
      <c r="CP1730">
        <v>3.879</v>
      </c>
      <c r="CQ1730">
        <v>264</v>
      </c>
      <c r="CR1730">
        <v>1</v>
      </c>
      <c r="CS1730">
        <v>0</v>
      </c>
      <c r="CT1730">
        <v>35</v>
      </c>
      <c r="CZ1730" s="33" t="s">
        <v>85</v>
      </c>
    </row>
    <row r="1731" spans="1:104" x14ac:dyDescent="0.25">
      <c r="A1731">
        <v>1730</v>
      </c>
      <c r="B1731">
        <v>113</v>
      </c>
      <c r="C1731" s="24" t="s">
        <v>4339</v>
      </c>
      <c r="D1731" s="12">
        <v>6.9</v>
      </c>
      <c r="E1731" s="13">
        <v>0.04</v>
      </c>
      <c r="F1731" s="7">
        <f t="shared" si="301"/>
        <v>172.5</v>
      </c>
      <c r="G1731" s="7">
        <f t="shared" si="302"/>
        <v>6.86</v>
      </c>
      <c r="H1731" s="15">
        <f t="shared" si="303"/>
        <v>6.94</v>
      </c>
      <c r="I1731" s="11">
        <f>IFERROR(F1731/SQRT(F1731^2+U1731), "X")</f>
        <v>0.16128982905152403</v>
      </c>
      <c r="J1731" s="32">
        <f>IFERROR(SQRT((1-I1731^2)/U1731), "X")</f>
        <v>9.3501350174796539E-4</v>
      </c>
      <c r="K1731" s="32">
        <f t="shared" si="304"/>
        <v>1069.5032725522628</v>
      </c>
      <c r="L1731" s="8">
        <v>0</v>
      </c>
      <c r="M1731" s="9">
        <v>1</v>
      </c>
      <c r="N1731" s="8">
        <v>0</v>
      </c>
      <c r="O1731" s="9">
        <v>0</v>
      </c>
      <c r="P1731" s="9">
        <v>0</v>
      </c>
      <c r="Q1731" s="9">
        <v>1</v>
      </c>
      <c r="R1731" s="9">
        <v>0</v>
      </c>
      <c r="S1731" s="8">
        <v>1114096</v>
      </c>
      <c r="T1731" s="9">
        <v>14</v>
      </c>
      <c r="U1731" s="9">
        <f t="shared" si="305"/>
        <v>1114081</v>
      </c>
      <c r="V1731" s="9">
        <f>COUNTIF(B:B,B1731)</f>
        <v>8</v>
      </c>
      <c r="W1731" s="7">
        <v>9.5</v>
      </c>
      <c r="X1731" s="7">
        <f>BL1731-W1731-6</f>
        <v>24</v>
      </c>
      <c r="Y1731" s="9">
        <v>1</v>
      </c>
      <c r="Z1731" s="9">
        <v>0</v>
      </c>
      <c r="AA1731" s="9">
        <v>0</v>
      </c>
      <c r="AB1731" s="9">
        <v>1</v>
      </c>
      <c r="AC1731" s="9">
        <v>0</v>
      </c>
      <c r="AD1731" s="29">
        <v>0</v>
      </c>
      <c r="AE1731" s="9">
        <v>0</v>
      </c>
      <c r="AF1731" s="9">
        <v>0</v>
      </c>
      <c r="AG1731" s="29">
        <v>1</v>
      </c>
      <c r="AH1731" s="9">
        <v>0</v>
      </c>
      <c r="AI1731" s="29">
        <v>1</v>
      </c>
      <c r="AJ1731" s="20">
        <v>1970</v>
      </c>
      <c r="AK1731" s="32">
        <f>(1-$AM1731-$AN1731)/2</f>
        <v>0.11499999999999999</v>
      </c>
      <c r="AL1731" s="32">
        <f>(1-$AM1731-$AN1731)/2</f>
        <v>0.11499999999999999</v>
      </c>
      <c r="AM1731" s="32">
        <f t="shared" si="300"/>
        <v>0.53</v>
      </c>
      <c r="AN1731" s="42">
        <v>0.24</v>
      </c>
      <c r="AO1731" s="41" t="s">
        <v>98</v>
      </c>
      <c r="AP1731" s="17" t="s">
        <v>98</v>
      </c>
      <c r="AQ1731">
        <v>0.58799999999999997</v>
      </c>
      <c r="AR1731" s="39">
        <f t="shared" si="306"/>
        <v>0.41200000000000003</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39.5</v>
      </c>
      <c r="BM1731">
        <v>1</v>
      </c>
      <c r="BN1731">
        <v>0</v>
      </c>
      <c r="BO1731">
        <v>0</v>
      </c>
      <c r="BP1731">
        <v>0</v>
      </c>
      <c r="BQ1731">
        <v>1</v>
      </c>
      <c r="BR1731">
        <v>0</v>
      </c>
      <c r="BS1731">
        <v>0</v>
      </c>
      <c r="BT1731" s="17">
        <v>0</v>
      </c>
      <c r="BU1731">
        <v>0</v>
      </c>
      <c r="BV1731">
        <v>0</v>
      </c>
      <c r="BW1731">
        <v>0</v>
      </c>
      <c r="BX1731" s="17">
        <v>1</v>
      </c>
      <c r="BY1731">
        <v>0</v>
      </c>
      <c r="BZ1731">
        <v>0</v>
      </c>
      <c r="CA1731">
        <v>0</v>
      </c>
      <c r="CB1731">
        <v>0</v>
      </c>
      <c r="CC1731">
        <v>1</v>
      </c>
      <c r="CD1731">
        <v>1</v>
      </c>
      <c r="CE1731">
        <v>1</v>
      </c>
      <c r="CF1731">
        <v>0</v>
      </c>
      <c r="CG1731">
        <v>0</v>
      </c>
      <c r="CH1731">
        <v>0</v>
      </c>
      <c r="CI1731">
        <v>0</v>
      </c>
      <c r="CJ1731">
        <v>1</v>
      </c>
      <c r="CK1731">
        <v>0</v>
      </c>
      <c r="CL1731">
        <v>0</v>
      </c>
      <c r="CM1731">
        <v>0</v>
      </c>
      <c r="CN1731">
        <v>1</v>
      </c>
      <c r="CO1731" s="17">
        <v>1</v>
      </c>
      <c r="CP1731">
        <v>3.879</v>
      </c>
      <c r="CQ1731">
        <v>264</v>
      </c>
      <c r="CR1731">
        <v>1</v>
      </c>
      <c r="CS1731">
        <v>0</v>
      </c>
      <c r="CT1731">
        <v>35</v>
      </c>
      <c r="CZ1731" s="33" t="s">
        <v>85</v>
      </c>
    </row>
    <row r="1732" spans="1:104" x14ac:dyDescent="0.25">
      <c r="A1732">
        <v>1731</v>
      </c>
      <c r="B1732">
        <v>114</v>
      </c>
      <c r="C1732" s="24" t="s">
        <v>4343</v>
      </c>
      <c r="D1732" s="12">
        <v>7.9</v>
      </c>
      <c r="E1732" s="13">
        <v>1.5</v>
      </c>
      <c r="F1732" s="7">
        <f t="shared" si="301"/>
        <v>5.2666666666666666</v>
      </c>
      <c r="G1732" s="7">
        <f t="shared" si="302"/>
        <v>6.4</v>
      </c>
      <c r="H1732" s="15">
        <f t="shared" si="303"/>
        <v>9.4</v>
      </c>
      <c r="I1732" s="11">
        <f>IFERROR(F1732/SQRT(F1732^2+U1732), "X")</f>
        <v>5.7437595794937547E-2</v>
      </c>
      <c r="J1732" s="32">
        <f>IFERROR(SQRT((1-I1732^2)/U1732), "X")</f>
        <v>1.0905872619291939E-2</v>
      </c>
      <c r="K1732" s="32">
        <f t="shared" si="304"/>
        <v>91.693717220853131</v>
      </c>
      <c r="L1732" s="8">
        <v>0</v>
      </c>
      <c r="M1732" s="9">
        <v>1</v>
      </c>
      <c r="N1732" s="8">
        <v>0</v>
      </c>
      <c r="O1732" s="9">
        <v>0</v>
      </c>
      <c r="P1732" s="9">
        <v>0</v>
      </c>
      <c r="Q1732" s="9">
        <v>1</v>
      </c>
      <c r="R1732" s="9">
        <v>0</v>
      </c>
      <c r="S1732" s="8">
        <v>8394</v>
      </c>
      <c r="T1732" s="9">
        <v>13</v>
      </c>
      <c r="U1732" s="9">
        <f t="shared" si="305"/>
        <v>8380</v>
      </c>
      <c r="V1732" s="9">
        <f>COUNTIF(B:B,B1732)</f>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307">(1-$AM1732-$AN1732)/2</f>
        <v>0.11499999999999999</v>
      </c>
      <c r="AL1732" s="32">
        <f t="shared" si="307"/>
        <v>0.11499999999999999</v>
      </c>
      <c r="AM1732" s="32">
        <f t="shared" si="30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20379</v>
      </c>
      <c r="BK1732">
        <v>1579</v>
      </c>
      <c r="BL1732" s="24">
        <v>25.257000000000001</v>
      </c>
      <c r="BM1732">
        <v>1</v>
      </c>
      <c r="BN1732">
        <v>0</v>
      </c>
      <c r="BO1732">
        <v>0</v>
      </c>
      <c r="BP1732">
        <v>0</v>
      </c>
      <c r="BQ1732">
        <v>0</v>
      </c>
      <c r="BR1732">
        <v>0</v>
      </c>
      <c r="BS1732">
        <v>0</v>
      </c>
      <c r="BT1732">
        <v>0</v>
      </c>
      <c r="BU1732">
        <v>1</v>
      </c>
      <c r="BV1732">
        <v>0</v>
      </c>
      <c r="BW1732">
        <v>0</v>
      </c>
      <c r="BX1732" s="17">
        <v>0</v>
      </c>
      <c r="BY1732">
        <v>0</v>
      </c>
      <c r="BZ1732">
        <v>0</v>
      </c>
      <c r="CA1732">
        <v>0</v>
      </c>
      <c r="CB1732">
        <v>0</v>
      </c>
      <c r="CC1732">
        <v>0</v>
      </c>
      <c r="CD1732">
        <v>0</v>
      </c>
      <c r="CE1732">
        <v>0</v>
      </c>
      <c r="CF1732">
        <v>1</v>
      </c>
      <c r="CG1732">
        <v>1</v>
      </c>
      <c r="CH1732">
        <v>0</v>
      </c>
      <c r="CI1732">
        <v>0</v>
      </c>
      <c r="CJ1732">
        <v>0</v>
      </c>
      <c r="CK1732">
        <v>0</v>
      </c>
      <c r="CL1732">
        <v>0</v>
      </c>
      <c r="CM1732">
        <v>0</v>
      </c>
      <c r="CN1732">
        <v>0</v>
      </c>
      <c r="CO1732" s="17">
        <v>1</v>
      </c>
      <c r="CP1732">
        <v>3.0070000000000001</v>
      </c>
      <c r="CQ1732">
        <v>261</v>
      </c>
      <c r="CR1732">
        <v>1</v>
      </c>
      <c r="CS1732">
        <v>0</v>
      </c>
      <c r="CT1732">
        <v>22</v>
      </c>
      <c r="CZ1732" s="33" t="s">
        <v>85</v>
      </c>
    </row>
    <row r="1733" spans="1:104" x14ac:dyDescent="0.25">
      <c r="A1733">
        <v>1732</v>
      </c>
      <c r="B1733">
        <v>114</v>
      </c>
      <c r="C1733" s="24" t="s">
        <v>4343</v>
      </c>
      <c r="D1733" s="12">
        <v>8.3000000000000007</v>
      </c>
      <c r="E1733" s="13">
        <v>1</v>
      </c>
      <c r="F1733" s="7">
        <f t="shared" si="301"/>
        <v>8.3000000000000007</v>
      </c>
      <c r="G1733" s="7">
        <f t="shared" si="302"/>
        <v>7.3000000000000007</v>
      </c>
      <c r="H1733" s="15">
        <f t="shared" si="303"/>
        <v>9.3000000000000007</v>
      </c>
      <c r="I1733" s="11">
        <f>IFERROR(F1733/SQRT(F1733^2+U1733), "X")</f>
        <v>9.0298027686575244E-2</v>
      </c>
      <c r="J1733" s="32">
        <f>IFERROR(SQRT((1-I1733^2)/U1733), "X")</f>
        <v>1.0879280444165692E-2</v>
      </c>
      <c r="K1733" s="32">
        <f t="shared" si="304"/>
        <v>91.917843751907043</v>
      </c>
      <c r="L1733" s="8">
        <v>0</v>
      </c>
      <c r="M1733" s="9">
        <v>1</v>
      </c>
      <c r="N1733" s="8">
        <v>0</v>
      </c>
      <c r="O1733" s="9">
        <v>0</v>
      </c>
      <c r="P1733" s="9">
        <v>0</v>
      </c>
      <c r="Q1733" s="9">
        <v>1</v>
      </c>
      <c r="R1733" s="9">
        <v>0</v>
      </c>
      <c r="S1733" s="8">
        <v>8394</v>
      </c>
      <c r="T1733" s="9">
        <v>13</v>
      </c>
      <c r="U1733" s="9">
        <f t="shared" si="305"/>
        <v>8380</v>
      </c>
      <c r="V1733" s="9">
        <f>COUNTIF(B:B,B1733)</f>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307"/>
        <v>0.11499999999999999</v>
      </c>
      <c r="AL1733" s="32">
        <f t="shared" si="307"/>
        <v>0.11499999999999999</v>
      </c>
      <c r="AM1733" s="32">
        <f t="shared" si="30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22873</v>
      </c>
      <c r="BK1733">
        <v>1435</v>
      </c>
      <c r="BL1733" s="24">
        <v>25.257000000000001</v>
      </c>
      <c r="BM1733">
        <v>1</v>
      </c>
      <c r="BN1733">
        <v>0</v>
      </c>
      <c r="BO1733">
        <v>0</v>
      </c>
      <c r="BP1733">
        <v>0</v>
      </c>
      <c r="BQ1733">
        <v>0</v>
      </c>
      <c r="BR1733">
        <v>0</v>
      </c>
      <c r="BS1733">
        <v>0</v>
      </c>
      <c r="BT1733">
        <v>0</v>
      </c>
      <c r="BU1733">
        <v>1</v>
      </c>
      <c r="BV1733">
        <v>0</v>
      </c>
      <c r="BW1733">
        <v>0</v>
      </c>
      <c r="BX1733" s="17">
        <v>0</v>
      </c>
      <c r="BY1733">
        <v>0</v>
      </c>
      <c r="BZ1733">
        <v>0</v>
      </c>
      <c r="CA1733">
        <v>0</v>
      </c>
      <c r="CB1733">
        <v>0</v>
      </c>
      <c r="CC1733">
        <v>0</v>
      </c>
      <c r="CD1733">
        <v>0</v>
      </c>
      <c r="CE1733">
        <v>0</v>
      </c>
      <c r="CF1733">
        <v>1</v>
      </c>
      <c r="CG1733">
        <v>1</v>
      </c>
      <c r="CH1733">
        <v>0</v>
      </c>
      <c r="CI1733">
        <v>0</v>
      </c>
      <c r="CJ1733">
        <v>0</v>
      </c>
      <c r="CK1733">
        <v>0</v>
      </c>
      <c r="CL1733">
        <v>0</v>
      </c>
      <c r="CM1733">
        <v>0</v>
      </c>
      <c r="CN1733">
        <v>0</v>
      </c>
      <c r="CO1733" s="17">
        <v>1</v>
      </c>
      <c r="CP1733">
        <v>3.0070000000000001</v>
      </c>
      <c r="CQ1733">
        <v>261</v>
      </c>
      <c r="CR1733">
        <v>1</v>
      </c>
      <c r="CS1733">
        <v>0</v>
      </c>
      <c r="CT1733">
        <v>22</v>
      </c>
      <c r="CZ1733" s="33" t="s">
        <v>85</v>
      </c>
    </row>
    <row r="1734" spans="1:104" x14ac:dyDescent="0.25">
      <c r="A1734">
        <v>1733</v>
      </c>
      <c r="B1734">
        <v>114</v>
      </c>
      <c r="C1734" s="24" t="s">
        <v>4343</v>
      </c>
      <c r="D1734" s="12">
        <v>10.7</v>
      </c>
      <c r="E1734" s="13">
        <v>0.9</v>
      </c>
      <c r="F1734" s="7">
        <f t="shared" si="301"/>
        <v>11.888888888888888</v>
      </c>
      <c r="G1734" s="7">
        <f t="shared" si="302"/>
        <v>9.7999999999999989</v>
      </c>
      <c r="H1734" s="15">
        <f t="shared" si="303"/>
        <v>11.6</v>
      </c>
      <c r="I1734" s="11">
        <f>IFERROR(F1734/SQRT(F1734^2+U1734), "X")</f>
        <v>0.12879149265312193</v>
      </c>
      <c r="J1734" s="32">
        <f>IFERROR(SQRT((1-I1734^2)/U1734), "X")</f>
        <v>1.083292928858035E-2</v>
      </c>
      <c r="K1734" s="32">
        <f t="shared" si="304"/>
        <v>92.311135184290436</v>
      </c>
      <c r="L1734" s="8">
        <v>0</v>
      </c>
      <c r="M1734" s="9">
        <v>1</v>
      </c>
      <c r="N1734" s="8">
        <v>0</v>
      </c>
      <c r="O1734" s="9">
        <v>0</v>
      </c>
      <c r="P1734" s="9">
        <v>0</v>
      </c>
      <c r="Q1734" s="9">
        <v>1</v>
      </c>
      <c r="R1734" s="9">
        <v>0</v>
      </c>
      <c r="S1734" s="8">
        <v>8394</v>
      </c>
      <c r="T1734" s="9">
        <v>13</v>
      </c>
      <c r="U1734" s="9">
        <f t="shared" si="305"/>
        <v>8380</v>
      </c>
      <c r="V1734" s="9">
        <f>COUNTIF(B:B,B1734)</f>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307"/>
        <v>0.11499999999999999</v>
      </c>
      <c r="AL1734" s="32">
        <f t="shared" si="307"/>
        <v>0.11499999999999999</v>
      </c>
      <c r="AM1734" s="32">
        <f t="shared" si="30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24669</v>
      </c>
      <c r="BK1734">
        <v>1269</v>
      </c>
      <c r="BL1734" s="24">
        <v>25.257000000000001</v>
      </c>
      <c r="BM1734">
        <v>1</v>
      </c>
      <c r="BN1734">
        <v>0</v>
      </c>
      <c r="BO1734">
        <v>0</v>
      </c>
      <c r="BP1734">
        <v>0</v>
      </c>
      <c r="BQ1734">
        <v>0</v>
      </c>
      <c r="BR1734">
        <v>0</v>
      </c>
      <c r="BS1734">
        <v>0</v>
      </c>
      <c r="BT1734">
        <v>0</v>
      </c>
      <c r="BU1734">
        <v>1</v>
      </c>
      <c r="BV1734">
        <v>0</v>
      </c>
      <c r="BW1734">
        <v>0</v>
      </c>
      <c r="BX1734" s="17">
        <v>0</v>
      </c>
      <c r="BY1734">
        <v>0</v>
      </c>
      <c r="BZ1734">
        <v>0</v>
      </c>
      <c r="CA1734">
        <v>0</v>
      </c>
      <c r="CB1734">
        <v>0</v>
      </c>
      <c r="CC1734">
        <v>0</v>
      </c>
      <c r="CD1734">
        <v>0</v>
      </c>
      <c r="CE1734">
        <v>0</v>
      </c>
      <c r="CF1734">
        <v>1</v>
      </c>
      <c r="CG1734">
        <v>1</v>
      </c>
      <c r="CH1734">
        <v>0</v>
      </c>
      <c r="CI1734">
        <v>0</v>
      </c>
      <c r="CJ1734">
        <v>0</v>
      </c>
      <c r="CK1734">
        <v>0</v>
      </c>
      <c r="CL1734">
        <v>0</v>
      </c>
      <c r="CM1734">
        <v>0</v>
      </c>
      <c r="CN1734">
        <v>0</v>
      </c>
      <c r="CO1734" s="17">
        <v>1</v>
      </c>
      <c r="CP1734">
        <v>3.0070000000000001</v>
      </c>
      <c r="CQ1734">
        <v>261</v>
      </c>
      <c r="CR1734">
        <v>1</v>
      </c>
      <c r="CS1734">
        <v>0</v>
      </c>
      <c r="CT1734">
        <v>22</v>
      </c>
      <c r="CZ1734" s="33" t="s">
        <v>85</v>
      </c>
    </row>
    <row r="1735" spans="1:104" x14ac:dyDescent="0.25">
      <c r="A1735">
        <v>1734</v>
      </c>
      <c r="B1735">
        <v>114</v>
      </c>
      <c r="C1735" s="24" t="s">
        <v>4343</v>
      </c>
      <c r="D1735" s="12">
        <v>15.9</v>
      </c>
      <c r="E1735" s="13">
        <v>6.9</v>
      </c>
      <c r="F1735" s="7">
        <f t="shared" si="301"/>
        <v>2.3043478260869565</v>
      </c>
      <c r="G1735" s="7">
        <f t="shared" si="302"/>
        <v>9</v>
      </c>
      <c r="H1735" s="15">
        <f t="shared" si="303"/>
        <v>22.8</v>
      </c>
      <c r="I1735" s="11">
        <f>IFERROR(F1735/SQRT(F1735^2+U1735), "X")</f>
        <v>2.5164509616236667E-2</v>
      </c>
      <c r="J1735" s="32">
        <f>IFERROR(SQRT((1-I1735^2)/U1735), "X")</f>
        <v>1.0920447569310253E-2</v>
      </c>
      <c r="K1735" s="32">
        <f t="shared" si="304"/>
        <v>91.571338413848636</v>
      </c>
      <c r="L1735" s="8">
        <v>0</v>
      </c>
      <c r="M1735" s="9">
        <v>1</v>
      </c>
      <c r="N1735" s="8">
        <v>0</v>
      </c>
      <c r="O1735" s="9">
        <v>0</v>
      </c>
      <c r="P1735" s="9">
        <v>0</v>
      </c>
      <c r="Q1735" s="9">
        <v>1</v>
      </c>
      <c r="R1735" s="9">
        <v>0</v>
      </c>
      <c r="S1735" s="8">
        <v>8394</v>
      </c>
      <c r="T1735" s="9">
        <v>13</v>
      </c>
      <c r="U1735" s="9">
        <f t="shared" si="305"/>
        <v>8380</v>
      </c>
      <c r="V1735" s="9">
        <f>COUNTIF(B:B,B1735)</f>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307"/>
        <v>0.11499999999999999</v>
      </c>
      <c r="AL1735" s="32">
        <f t="shared" si="307"/>
        <v>0.11499999999999999</v>
      </c>
      <c r="AM1735" s="32">
        <f t="shared" si="30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20379</v>
      </c>
      <c r="BK1735">
        <v>1579</v>
      </c>
      <c r="BL1735" s="24">
        <v>25.257000000000001</v>
      </c>
      <c r="BM1735">
        <v>0</v>
      </c>
      <c r="BN1735">
        <v>0</v>
      </c>
      <c r="BO1735">
        <v>0</v>
      </c>
      <c r="BP1735">
        <v>0</v>
      </c>
      <c r="BQ1735">
        <v>0</v>
      </c>
      <c r="BR1735">
        <v>0</v>
      </c>
      <c r="BS1735">
        <v>0</v>
      </c>
      <c r="BT1735">
        <v>1</v>
      </c>
      <c r="BU1735">
        <v>1</v>
      </c>
      <c r="BV1735">
        <v>0</v>
      </c>
      <c r="BW1735">
        <v>0</v>
      </c>
      <c r="BX1735" s="17">
        <v>0</v>
      </c>
      <c r="BY1735">
        <v>1</v>
      </c>
      <c r="BZ1735">
        <v>0</v>
      </c>
      <c r="CA1735">
        <v>0</v>
      </c>
      <c r="CB1735">
        <v>0</v>
      </c>
      <c r="CC1735">
        <v>0</v>
      </c>
      <c r="CD1735">
        <v>0</v>
      </c>
      <c r="CE1735">
        <v>0</v>
      </c>
      <c r="CF1735">
        <v>1</v>
      </c>
      <c r="CG1735">
        <v>1</v>
      </c>
      <c r="CH1735">
        <v>0</v>
      </c>
      <c r="CI1735">
        <v>0</v>
      </c>
      <c r="CJ1735">
        <v>0</v>
      </c>
      <c r="CK1735">
        <v>0</v>
      </c>
      <c r="CL1735">
        <v>0</v>
      </c>
      <c r="CM1735">
        <v>0</v>
      </c>
      <c r="CN1735">
        <v>0</v>
      </c>
      <c r="CO1735" s="17">
        <v>1</v>
      </c>
      <c r="CP1735">
        <v>3.0070000000000001</v>
      </c>
      <c r="CQ1735">
        <v>261</v>
      </c>
      <c r="CR1735">
        <v>1</v>
      </c>
      <c r="CS1735">
        <v>0</v>
      </c>
      <c r="CT1735">
        <v>22</v>
      </c>
      <c r="CZ1735" s="33" t="s">
        <v>85</v>
      </c>
    </row>
    <row r="1736" spans="1:104" x14ac:dyDescent="0.25">
      <c r="A1736">
        <v>1735</v>
      </c>
      <c r="B1736">
        <v>114</v>
      </c>
      <c r="C1736" s="24" t="s">
        <v>4343</v>
      </c>
      <c r="D1736" s="12">
        <v>12.5</v>
      </c>
      <c r="E1736" s="13">
        <v>3.4</v>
      </c>
      <c r="F1736" s="7">
        <f t="shared" si="301"/>
        <v>3.6764705882352944</v>
      </c>
      <c r="G1736" s="7">
        <f t="shared" si="302"/>
        <v>9.1</v>
      </c>
      <c r="H1736" s="15">
        <f t="shared" si="303"/>
        <v>15.9</v>
      </c>
      <c r="I1736" s="11">
        <f>IFERROR(F1736/SQRT(F1736^2+U1736), "X")</f>
        <v>4.0129072623231642E-2</v>
      </c>
      <c r="J1736" s="32">
        <f>IFERROR(SQRT((1-I1736^2)/U1736), "X")</f>
        <v>1.0915107753519006E-2</v>
      </c>
      <c r="K1736" s="32">
        <f t="shared" si="304"/>
        <v>91.616136329721741</v>
      </c>
      <c r="L1736" s="8">
        <v>0</v>
      </c>
      <c r="M1736" s="9">
        <v>1</v>
      </c>
      <c r="N1736" s="8">
        <v>0</v>
      </c>
      <c r="O1736" s="9">
        <v>0</v>
      </c>
      <c r="P1736" s="9">
        <v>0</v>
      </c>
      <c r="Q1736" s="9">
        <v>1</v>
      </c>
      <c r="R1736" s="9">
        <v>0</v>
      </c>
      <c r="S1736" s="8">
        <v>8394</v>
      </c>
      <c r="T1736" s="9">
        <v>13</v>
      </c>
      <c r="U1736" s="9">
        <f t="shared" si="305"/>
        <v>8380</v>
      </c>
      <c r="V1736" s="9">
        <f>COUNTIF(B:B,B1736)</f>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307"/>
        <v>0.11499999999999999</v>
      </c>
      <c r="AL1736" s="32">
        <f t="shared" si="307"/>
        <v>0.11499999999999999</v>
      </c>
      <c r="AM1736" s="32">
        <f t="shared" si="30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22873</v>
      </c>
      <c r="BK1736">
        <v>1435</v>
      </c>
      <c r="BL1736" s="24">
        <v>25.257000000000001</v>
      </c>
      <c r="BM1736">
        <v>0</v>
      </c>
      <c r="BN1736">
        <v>0</v>
      </c>
      <c r="BO1736">
        <v>0</v>
      </c>
      <c r="BP1736">
        <v>0</v>
      </c>
      <c r="BQ1736">
        <v>0</v>
      </c>
      <c r="BR1736">
        <v>0</v>
      </c>
      <c r="BS1736">
        <v>0</v>
      </c>
      <c r="BT1736">
        <v>1</v>
      </c>
      <c r="BU1736">
        <v>1</v>
      </c>
      <c r="BV1736">
        <v>0</v>
      </c>
      <c r="BW1736">
        <v>0</v>
      </c>
      <c r="BX1736" s="17">
        <v>0</v>
      </c>
      <c r="BY1736">
        <v>1</v>
      </c>
      <c r="BZ1736">
        <v>0</v>
      </c>
      <c r="CA1736">
        <v>0</v>
      </c>
      <c r="CB1736">
        <v>0</v>
      </c>
      <c r="CC1736">
        <v>0</v>
      </c>
      <c r="CD1736">
        <v>0</v>
      </c>
      <c r="CE1736">
        <v>0</v>
      </c>
      <c r="CF1736">
        <v>1</v>
      </c>
      <c r="CG1736">
        <v>1</v>
      </c>
      <c r="CH1736">
        <v>0</v>
      </c>
      <c r="CI1736">
        <v>0</v>
      </c>
      <c r="CJ1736">
        <v>0</v>
      </c>
      <c r="CK1736">
        <v>0</v>
      </c>
      <c r="CL1736">
        <v>0</v>
      </c>
      <c r="CM1736">
        <v>0</v>
      </c>
      <c r="CN1736">
        <v>0</v>
      </c>
      <c r="CO1736" s="17">
        <v>1</v>
      </c>
      <c r="CP1736">
        <v>3.0070000000000001</v>
      </c>
      <c r="CQ1736">
        <v>261</v>
      </c>
      <c r="CR1736">
        <v>1</v>
      </c>
      <c r="CS1736">
        <v>0</v>
      </c>
      <c r="CT1736">
        <v>22</v>
      </c>
      <c r="CZ1736" s="33" t="s">
        <v>85</v>
      </c>
    </row>
    <row r="1737" spans="1:104" x14ac:dyDescent="0.25">
      <c r="A1737">
        <v>1736</v>
      </c>
      <c r="B1737">
        <v>114</v>
      </c>
      <c r="C1737" s="24" t="s">
        <v>4343</v>
      </c>
      <c r="D1737" s="12">
        <v>13.3</v>
      </c>
      <c r="E1737" s="13">
        <v>2.5</v>
      </c>
      <c r="F1737" s="7">
        <f t="shared" si="301"/>
        <v>5.32</v>
      </c>
      <c r="G1737" s="7">
        <f t="shared" si="302"/>
        <v>10.8</v>
      </c>
      <c r="H1737" s="15">
        <f t="shared" si="303"/>
        <v>15.8</v>
      </c>
      <c r="I1737" s="11">
        <f>IFERROR(F1737/SQRT(F1737^2+U1737), "X")</f>
        <v>5.8017294289597149E-2</v>
      </c>
      <c r="J1737" s="32">
        <f>IFERROR(SQRT((1-I1737^2)/U1737), "X")</f>
        <v>1.0905506445412997E-2</v>
      </c>
      <c r="K1737" s="32">
        <f t="shared" si="304"/>
        <v>91.696796018181573</v>
      </c>
      <c r="L1737" s="8">
        <v>0</v>
      </c>
      <c r="M1737" s="9">
        <v>1</v>
      </c>
      <c r="N1737" s="8">
        <v>0</v>
      </c>
      <c r="O1737" s="9">
        <v>0</v>
      </c>
      <c r="P1737" s="9">
        <v>0</v>
      </c>
      <c r="Q1737" s="9">
        <v>1</v>
      </c>
      <c r="R1737" s="9">
        <v>0</v>
      </c>
      <c r="S1737" s="8">
        <v>8394</v>
      </c>
      <c r="T1737" s="9">
        <v>13</v>
      </c>
      <c r="U1737" s="9">
        <f t="shared" si="305"/>
        <v>8380</v>
      </c>
      <c r="V1737" s="9">
        <f>COUNTIF(B:B,B1737)</f>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307"/>
        <v>0.11499999999999999</v>
      </c>
      <c r="AL1737" s="32">
        <f t="shared" si="307"/>
        <v>0.11499999999999999</v>
      </c>
      <c r="AM1737" s="32">
        <f t="shared" si="30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24669</v>
      </c>
      <c r="BK1737">
        <v>1269</v>
      </c>
      <c r="BL1737" s="24">
        <v>25.257000000000001</v>
      </c>
      <c r="BM1737">
        <v>0</v>
      </c>
      <c r="BN1737">
        <v>0</v>
      </c>
      <c r="BO1737">
        <v>0</v>
      </c>
      <c r="BP1737">
        <v>0</v>
      </c>
      <c r="BQ1737">
        <v>0</v>
      </c>
      <c r="BR1737">
        <v>0</v>
      </c>
      <c r="BS1737">
        <v>0</v>
      </c>
      <c r="BT1737">
        <v>1</v>
      </c>
      <c r="BU1737">
        <v>1</v>
      </c>
      <c r="BV1737">
        <v>0</v>
      </c>
      <c r="BW1737">
        <v>0</v>
      </c>
      <c r="BX1737" s="17">
        <v>0</v>
      </c>
      <c r="BY1737">
        <v>1</v>
      </c>
      <c r="BZ1737">
        <v>0</v>
      </c>
      <c r="CA1737">
        <v>0</v>
      </c>
      <c r="CB1737">
        <v>0</v>
      </c>
      <c r="CC1737">
        <v>0</v>
      </c>
      <c r="CD1737">
        <v>0</v>
      </c>
      <c r="CE1737">
        <v>0</v>
      </c>
      <c r="CF1737">
        <v>1</v>
      </c>
      <c r="CG1737">
        <v>1</v>
      </c>
      <c r="CH1737">
        <v>0</v>
      </c>
      <c r="CI1737">
        <v>0</v>
      </c>
      <c r="CJ1737">
        <v>0</v>
      </c>
      <c r="CK1737">
        <v>0</v>
      </c>
      <c r="CL1737">
        <v>0</v>
      </c>
      <c r="CM1737">
        <v>0</v>
      </c>
      <c r="CN1737">
        <v>0</v>
      </c>
      <c r="CO1737" s="17">
        <v>1</v>
      </c>
      <c r="CP1737">
        <v>3.0070000000000001</v>
      </c>
      <c r="CQ1737">
        <v>261</v>
      </c>
      <c r="CR1737">
        <v>1</v>
      </c>
      <c r="CS1737">
        <v>0</v>
      </c>
      <c r="CT1737">
        <v>22</v>
      </c>
      <c r="CZ1737" s="33" t="s">
        <v>85</v>
      </c>
    </row>
    <row r="1738" spans="1:104" x14ac:dyDescent="0.25">
      <c r="A1738">
        <v>1737</v>
      </c>
      <c r="B1738">
        <v>114</v>
      </c>
      <c r="C1738" s="24" t="s">
        <v>4343</v>
      </c>
      <c r="D1738" s="12">
        <v>5.4</v>
      </c>
      <c r="E1738" s="13">
        <v>1.9</v>
      </c>
      <c r="F1738" s="7">
        <f t="shared" si="301"/>
        <v>2.8421052631578951</v>
      </c>
      <c r="G1738" s="7">
        <f t="shared" si="302"/>
        <v>3.5000000000000004</v>
      </c>
      <c r="H1738" s="15">
        <f t="shared" si="303"/>
        <v>7.3000000000000007</v>
      </c>
      <c r="I1738" s="11">
        <f>IFERROR(F1738/SQRT(F1738^2+U1738), "X")</f>
        <v>3.3710413507545459E-2</v>
      </c>
      <c r="J1738" s="32">
        <f>IFERROR(SQRT((1-I1738^2)/U1738), "X")</f>
        <v>1.1861071419321549E-2</v>
      </c>
      <c r="K1738" s="32">
        <f t="shared" si="304"/>
        <v>84.309415620836035</v>
      </c>
      <c r="L1738" s="8">
        <v>0</v>
      </c>
      <c r="M1738" s="9">
        <v>1</v>
      </c>
      <c r="N1738" s="8">
        <v>0</v>
      </c>
      <c r="O1738" s="9">
        <v>0</v>
      </c>
      <c r="P1738" s="9">
        <v>0</v>
      </c>
      <c r="Q1738" s="9">
        <v>1</v>
      </c>
      <c r="R1738" s="9">
        <v>0</v>
      </c>
      <c r="S1738" s="8">
        <v>7113</v>
      </c>
      <c r="T1738" s="9">
        <v>12</v>
      </c>
      <c r="U1738" s="9">
        <f t="shared" si="305"/>
        <v>7100</v>
      </c>
      <c r="V1738" s="9">
        <f>COUNTIF(B:B,B1738)</f>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307"/>
        <v>0.11499999999999999</v>
      </c>
      <c r="AL1738" s="32">
        <f t="shared" si="307"/>
        <v>0.11499999999999999</v>
      </c>
      <c r="AM1738" s="32">
        <f t="shared" si="30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20379</v>
      </c>
      <c r="BK1738">
        <v>1579</v>
      </c>
      <c r="BL1738" s="24">
        <v>25.257000000000001</v>
      </c>
      <c r="BM1738">
        <v>1</v>
      </c>
      <c r="BN1738">
        <v>0</v>
      </c>
      <c r="BO1738">
        <v>0</v>
      </c>
      <c r="BP1738">
        <v>0</v>
      </c>
      <c r="BQ1738">
        <v>0</v>
      </c>
      <c r="BR1738">
        <v>0</v>
      </c>
      <c r="BS1738">
        <v>0</v>
      </c>
      <c r="BT1738">
        <v>0</v>
      </c>
      <c r="BU1738">
        <v>1</v>
      </c>
      <c r="BV1738">
        <v>0</v>
      </c>
      <c r="BW1738">
        <v>0</v>
      </c>
      <c r="BX1738" s="17">
        <v>0</v>
      </c>
      <c r="BY1738">
        <v>0</v>
      </c>
      <c r="BZ1738">
        <v>0</v>
      </c>
      <c r="CA1738">
        <v>0</v>
      </c>
      <c r="CB1738">
        <v>0</v>
      </c>
      <c r="CC1738">
        <v>0</v>
      </c>
      <c r="CD1738">
        <v>0</v>
      </c>
      <c r="CE1738">
        <v>0</v>
      </c>
      <c r="CF1738">
        <v>1</v>
      </c>
      <c r="CG1738">
        <v>1</v>
      </c>
      <c r="CH1738">
        <v>0</v>
      </c>
      <c r="CI1738">
        <v>0</v>
      </c>
      <c r="CJ1738">
        <v>0</v>
      </c>
      <c r="CK1738">
        <v>0</v>
      </c>
      <c r="CL1738">
        <v>0</v>
      </c>
      <c r="CM1738">
        <v>0</v>
      </c>
      <c r="CN1738">
        <v>0</v>
      </c>
      <c r="CO1738" s="17">
        <v>1</v>
      </c>
      <c r="CP1738">
        <v>3.0070000000000001</v>
      </c>
      <c r="CQ1738">
        <v>261</v>
      </c>
      <c r="CR1738">
        <v>1</v>
      </c>
      <c r="CS1738">
        <v>0</v>
      </c>
      <c r="CT1738">
        <v>22</v>
      </c>
      <c r="CZ1738" s="33" t="s">
        <v>85</v>
      </c>
    </row>
    <row r="1739" spans="1:104" x14ac:dyDescent="0.25">
      <c r="A1739">
        <v>1738</v>
      </c>
      <c r="B1739">
        <v>114</v>
      </c>
      <c r="C1739" s="24" t="s">
        <v>4343</v>
      </c>
      <c r="D1739" s="12">
        <v>7.8</v>
      </c>
      <c r="E1739" s="13">
        <v>1.2</v>
      </c>
      <c r="F1739" s="7">
        <f t="shared" si="301"/>
        <v>6.5</v>
      </c>
      <c r="G1739" s="7">
        <f t="shared" si="302"/>
        <v>6.6</v>
      </c>
      <c r="H1739" s="15">
        <f t="shared" si="303"/>
        <v>9</v>
      </c>
      <c r="I1739" s="11">
        <f>IFERROR(F1739/SQRT(F1739^2+U1739), "X")</f>
        <v>7.6912306022765359E-2</v>
      </c>
      <c r="J1739" s="32">
        <f>IFERROR(SQRT((1-I1739^2)/U1739), "X")</f>
        <v>1.1832662465040824E-2</v>
      </c>
      <c r="K1739" s="32">
        <f t="shared" si="304"/>
        <v>84.511833490937818</v>
      </c>
      <c r="L1739" s="8">
        <v>0</v>
      </c>
      <c r="M1739" s="9">
        <v>1</v>
      </c>
      <c r="N1739" s="8">
        <v>0</v>
      </c>
      <c r="O1739" s="9">
        <v>0</v>
      </c>
      <c r="P1739" s="9">
        <v>0</v>
      </c>
      <c r="Q1739" s="9">
        <v>1</v>
      </c>
      <c r="R1739" s="9">
        <v>0</v>
      </c>
      <c r="S1739" s="8">
        <v>7113</v>
      </c>
      <c r="T1739" s="9">
        <v>12</v>
      </c>
      <c r="U1739" s="9">
        <f t="shared" si="305"/>
        <v>7100</v>
      </c>
      <c r="V1739" s="9">
        <f>COUNTIF(B:B,B1739)</f>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307"/>
        <v>0.11499999999999999</v>
      </c>
      <c r="AL1739" s="32">
        <f t="shared" si="307"/>
        <v>0.11499999999999999</v>
      </c>
      <c r="AM1739" s="32">
        <f t="shared" si="30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22873</v>
      </c>
      <c r="BK1739">
        <v>1435</v>
      </c>
      <c r="BL1739" s="24">
        <v>25.257000000000001</v>
      </c>
      <c r="BM1739">
        <v>1</v>
      </c>
      <c r="BN1739">
        <v>0</v>
      </c>
      <c r="BO1739">
        <v>0</v>
      </c>
      <c r="BP1739">
        <v>0</v>
      </c>
      <c r="BQ1739">
        <v>0</v>
      </c>
      <c r="BR1739">
        <v>0</v>
      </c>
      <c r="BS1739">
        <v>0</v>
      </c>
      <c r="BT1739">
        <v>0</v>
      </c>
      <c r="BU1739">
        <v>1</v>
      </c>
      <c r="BV1739">
        <v>0</v>
      </c>
      <c r="BW1739">
        <v>0</v>
      </c>
      <c r="BX1739" s="17">
        <v>0</v>
      </c>
      <c r="BY1739">
        <v>0</v>
      </c>
      <c r="BZ1739">
        <v>0</v>
      </c>
      <c r="CA1739">
        <v>0</v>
      </c>
      <c r="CB1739">
        <v>0</v>
      </c>
      <c r="CC1739">
        <v>0</v>
      </c>
      <c r="CD1739">
        <v>0</v>
      </c>
      <c r="CE1739">
        <v>0</v>
      </c>
      <c r="CF1739">
        <v>1</v>
      </c>
      <c r="CG1739">
        <v>1</v>
      </c>
      <c r="CH1739">
        <v>0</v>
      </c>
      <c r="CI1739">
        <v>0</v>
      </c>
      <c r="CJ1739">
        <v>0</v>
      </c>
      <c r="CK1739">
        <v>0</v>
      </c>
      <c r="CL1739">
        <v>0</v>
      </c>
      <c r="CM1739">
        <v>0</v>
      </c>
      <c r="CN1739">
        <v>0</v>
      </c>
      <c r="CO1739" s="17">
        <v>1</v>
      </c>
      <c r="CP1739">
        <v>3.0070000000000001</v>
      </c>
      <c r="CQ1739">
        <v>261</v>
      </c>
      <c r="CR1739">
        <v>1</v>
      </c>
      <c r="CS1739">
        <v>0</v>
      </c>
      <c r="CT1739">
        <v>22</v>
      </c>
      <c r="CZ1739" s="33" t="s">
        <v>85</v>
      </c>
    </row>
    <row r="1740" spans="1:104" x14ac:dyDescent="0.25">
      <c r="A1740">
        <v>1739</v>
      </c>
      <c r="B1740">
        <v>114</v>
      </c>
      <c r="C1740" s="24" t="s">
        <v>4343</v>
      </c>
      <c r="D1740" s="12">
        <v>10.199999999999999</v>
      </c>
      <c r="E1740" s="13">
        <v>1</v>
      </c>
      <c r="F1740" s="7">
        <f t="shared" si="301"/>
        <v>10.199999999999999</v>
      </c>
      <c r="G1740" s="7">
        <f t="shared" si="302"/>
        <v>9.1999999999999993</v>
      </c>
      <c r="H1740" s="15">
        <f t="shared" si="303"/>
        <v>11.2</v>
      </c>
      <c r="I1740" s="11">
        <f>IFERROR(F1740/SQRT(F1740^2+U1740), "X")</f>
        <v>0.12017444192261993</v>
      </c>
      <c r="J1740" s="32">
        <f>IFERROR(SQRT((1-I1740^2)/U1740), "X")</f>
        <v>1.1781808031629405E-2</v>
      </c>
      <c r="K1740" s="32">
        <f t="shared" si="304"/>
        <v>84.876616332179495</v>
      </c>
      <c r="L1740" s="8">
        <v>0</v>
      </c>
      <c r="M1740" s="9">
        <v>1</v>
      </c>
      <c r="N1740" s="8">
        <v>0</v>
      </c>
      <c r="O1740" s="9">
        <v>0</v>
      </c>
      <c r="P1740" s="9">
        <v>0</v>
      </c>
      <c r="Q1740" s="9">
        <v>1</v>
      </c>
      <c r="R1740" s="9">
        <v>0</v>
      </c>
      <c r="S1740" s="8">
        <v>7113</v>
      </c>
      <c r="T1740" s="9">
        <v>12</v>
      </c>
      <c r="U1740" s="9">
        <f t="shared" si="305"/>
        <v>7100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307"/>
        <v>0.11499999999999999</v>
      </c>
      <c r="AL1740" s="32">
        <f t="shared" si="307"/>
        <v>0.11499999999999999</v>
      </c>
      <c r="AM1740" s="32">
        <f t="shared" si="30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24669</v>
      </c>
      <c r="BK1740">
        <v>1269</v>
      </c>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P1740">
        <v>3.0070000000000001</v>
      </c>
      <c r="CQ1740">
        <v>261</v>
      </c>
      <c r="CR1740">
        <v>1</v>
      </c>
      <c r="CS1740">
        <v>0</v>
      </c>
      <c r="CT1740">
        <v>22</v>
      </c>
      <c r="CZ1740" s="33" t="s">
        <v>85</v>
      </c>
    </row>
    <row r="1741" spans="1:104" x14ac:dyDescent="0.25">
      <c r="A1741">
        <v>1740</v>
      </c>
      <c r="B1741">
        <v>114</v>
      </c>
      <c r="C1741" s="24" t="s">
        <v>4343</v>
      </c>
      <c r="D1741" s="12">
        <v>10</v>
      </c>
      <c r="E1741" s="13">
        <v>9</v>
      </c>
      <c r="F1741" s="7">
        <f t="shared" si="301"/>
        <v>1.1111111111111112</v>
      </c>
      <c r="G1741" s="7">
        <f t="shared" si="302"/>
        <v>1</v>
      </c>
      <c r="H1741" s="15">
        <f t="shared" si="303"/>
        <v>19</v>
      </c>
      <c r="I1741" s="11">
        <f>IFERROR(F1741/SQRT(F1741^2+U1741), "X")</f>
        <v>1.3185316568747248E-2</v>
      </c>
      <c r="J1741" s="32">
        <f>IFERROR(SQRT((1-I1741^2)/U1741), "X")</f>
        <v>1.1866784911872522E-2</v>
      </c>
      <c r="K1741" s="32">
        <f t="shared" si="304"/>
        <v>84.268823226037966</v>
      </c>
      <c r="L1741" s="8">
        <v>0</v>
      </c>
      <c r="M1741" s="9">
        <v>1</v>
      </c>
      <c r="N1741" s="8">
        <v>0</v>
      </c>
      <c r="O1741" s="9">
        <v>0</v>
      </c>
      <c r="P1741" s="9">
        <v>0</v>
      </c>
      <c r="Q1741" s="9">
        <v>1</v>
      </c>
      <c r="R1741" s="9">
        <v>0</v>
      </c>
      <c r="S1741" s="8">
        <v>7113</v>
      </c>
      <c r="T1741" s="9">
        <v>12</v>
      </c>
      <c r="U1741" s="9">
        <f t="shared" si="305"/>
        <v>7100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307"/>
        <v>0.11499999999999999</v>
      </c>
      <c r="AL1741" s="32">
        <f t="shared" si="307"/>
        <v>0.11499999999999999</v>
      </c>
      <c r="AM1741" s="32">
        <f t="shared" si="30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20379</v>
      </c>
      <c r="BK1741">
        <v>1579</v>
      </c>
      <c r="BL1741" s="24">
        <v>25.257000000000001</v>
      </c>
      <c r="BM1741">
        <v>0</v>
      </c>
      <c r="BN1741">
        <v>0</v>
      </c>
      <c r="BO1741">
        <v>0</v>
      </c>
      <c r="BP1741">
        <v>0</v>
      </c>
      <c r="BQ1741">
        <v>0</v>
      </c>
      <c r="BR1741">
        <v>0</v>
      </c>
      <c r="BS1741">
        <v>0</v>
      </c>
      <c r="BT1741">
        <v>1</v>
      </c>
      <c r="BU1741">
        <v>1</v>
      </c>
      <c r="BV1741">
        <v>0</v>
      </c>
      <c r="BW1741">
        <v>0</v>
      </c>
      <c r="BX1741" s="17">
        <v>0</v>
      </c>
      <c r="BY1741">
        <v>1</v>
      </c>
      <c r="BZ1741">
        <v>0</v>
      </c>
      <c r="CA1741">
        <v>0</v>
      </c>
      <c r="CB1741">
        <v>0</v>
      </c>
      <c r="CC1741">
        <v>0</v>
      </c>
      <c r="CD1741">
        <v>0</v>
      </c>
      <c r="CE1741">
        <v>0</v>
      </c>
      <c r="CF1741">
        <v>1</v>
      </c>
      <c r="CG1741">
        <v>1</v>
      </c>
      <c r="CH1741">
        <v>0</v>
      </c>
      <c r="CI1741">
        <v>0</v>
      </c>
      <c r="CJ1741">
        <v>0</v>
      </c>
      <c r="CK1741">
        <v>0</v>
      </c>
      <c r="CL1741">
        <v>0</v>
      </c>
      <c r="CM1741">
        <v>0</v>
      </c>
      <c r="CN1741">
        <v>0</v>
      </c>
      <c r="CO1741" s="17">
        <v>1</v>
      </c>
      <c r="CP1741">
        <v>3.0070000000000001</v>
      </c>
      <c r="CQ1741">
        <v>261</v>
      </c>
      <c r="CR1741">
        <v>1</v>
      </c>
      <c r="CS1741">
        <v>0</v>
      </c>
      <c r="CT1741">
        <v>22</v>
      </c>
      <c r="CZ1741" s="33" t="s">
        <v>85</v>
      </c>
    </row>
    <row r="1742" spans="1:104" x14ac:dyDescent="0.25">
      <c r="A1742">
        <v>1741</v>
      </c>
      <c r="B1742">
        <v>114</v>
      </c>
      <c r="C1742" s="24" t="s">
        <v>4343</v>
      </c>
      <c r="D1742" s="12">
        <v>12.1</v>
      </c>
      <c r="E1742" s="13">
        <v>4</v>
      </c>
      <c r="F1742" s="7">
        <f t="shared" si="301"/>
        <v>3.0249999999999999</v>
      </c>
      <c r="G1742" s="7">
        <f t="shared" si="302"/>
        <v>8.1</v>
      </c>
      <c r="H1742" s="15">
        <f t="shared" si="303"/>
        <v>16.100000000000001</v>
      </c>
      <c r="I1742" s="11">
        <f>IFERROR(F1742/SQRT(F1742^2+U1742), "X")</f>
        <v>3.5877033078331372E-2</v>
      </c>
      <c r="J1742" s="32">
        <f>IFERROR(SQRT((1-I1742^2)/U1742), "X")</f>
        <v>1.1860176224241776E-2</v>
      </c>
      <c r="K1742" s="32">
        <f t="shared" si="304"/>
        <v>84.315779217178559</v>
      </c>
      <c r="L1742" s="8">
        <v>0</v>
      </c>
      <c r="M1742" s="9">
        <v>1</v>
      </c>
      <c r="N1742" s="8">
        <v>0</v>
      </c>
      <c r="O1742" s="9">
        <v>0</v>
      </c>
      <c r="P1742" s="9">
        <v>0</v>
      </c>
      <c r="Q1742" s="9">
        <v>1</v>
      </c>
      <c r="R1742" s="9">
        <v>0</v>
      </c>
      <c r="S1742" s="8">
        <v>7113</v>
      </c>
      <c r="T1742" s="9">
        <v>12</v>
      </c>
      <c r="U1742" s="9">
        <f t="shared" si="305"/>
        <v>7100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307"/>
        <v>0.11499999999999999</v>
      </c>
      <c r="AL1742" s="32">
        <f t="shared" si="307"/>
        <v>0.11499999999999999</v>
      </c>
      <c r="AM1742" s="32">
        <f t="shared" si="30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22873</v>
      </c>
      <c r="BK1742">
        <v>1435</v>
      </c>
      <c r="BL1742" s="24">
        <v>25.257000000000001</v>
      </c>
      <c r="BM1742">
        <v>0</v>
      </c>
      <c r="BN1742">
        <v>0</v>
      </c>
      <c r="BO1742">
        <v>0</v>
      </c>
      <c r="BP1742">
        <v>0</v>
      </c>
      <c r="BQ1742">
        <v>0</v>
      </c>
      <c r="BR1742">
        <v>0</v>
      </c>
      <c r="BS1742">
        <v>0</v>
      </c>
      <c r="BT1742">
        <v>1</v>
      </c>
      <c r="BU1742">
        <v>1</v>
      </c>
      <c r="BV1742">
        <v>0</v>
      </c>
      <c r="BW1742">
        <v>0</v>
      </c>
      <c r="BX1742" s="17">
        <v>0</v>
      </c>
      <c r="BY1742">
        <v>1</v>
      </c>
      <c r="BZ1742">
        <v>0</v>
      </c>
      <c r="CA1742">
        <v>0</v>
      </c>
      <c r="CB1742">
        <v>0</v>
      </c>
      <c r="CC1742">
        <v>0</v>
      </c>
      <c r="CD1742">
        <v>0</v>
      </c>
      <c r="CE1742">
        <v>0</v>
      </c>
      <c r="CF1742">
        <v>1</v>
      </c>
      <c r="CG1742">
        <v>1</v>
      </c>
      <c r="CH1742">
        <v>0</v>
      </c>
      <c r="CI1742">
        <v>0</v>
      </c>
      <c r="CJ1742">
        <v>0</v>
      </c>
      <c r="CK1742">
        <v>0</v>
      </c>
      <c r="CL1742">
        <v>0</v>
      </c>
      <c r="CM1742">
        <v>0</v>
      </c>
      <c r="CN1742">
        <v>0</v>
      </c>
      <c r="CO1742" s="17">
        <v>1</v>
      </c>
      <c r="CP1742">
        <v>3.0070000000000001</v>
      </c>
      <c r="CQ1742">
        <v>261</v>
      </c>
      <c r="CR1742">
        <v>1</v>
      </c>
      <c r="CS1742">
        <v>0</v>
      </c>
      <c r="CT1742">
        <v>22</v>
      </c>
      <c r="CZ1742" s="33" t="s">
        <v>85</v>
      </c>
    </row>
    <row r="1743" spans="1:104" x14ac:dyDescent="0.25">
      <c r="A1743">
        <v>1742</v>
      </c>
      <c r="B1743">
        <v>114</v>
      </c>
      <c r="C1743" s="24" t="s">
        <v>4343</v>
      </c>
      <c r="D1743" s="12">
        <v>11.5</v>
      </c>
      <c r="E1743" s="13">
        <v>2.8</v>
      </c>
      <c r="F1743" s="7">
        <f t="shared" si="301"/>
        <v>4.1071428571428577</v>
      </c>
      <c r="G1743" s="7">
        <f t="shared" si="302"/>
        <v>8.6999999999999993</v>
      </c>
      <c r="H1743" s="15">
        <f t="shared" si="303"/>
        <v>14.3</v>
      </c>
      <c r="I1743" s="11">
        <f>IFERROR(F1743/SQRT(F1743^2+U1743), "X")</f>
        <v>4.8685017965528467E-2</v>
      </c>
      <c r="J1743" s="32">
        <f>IFERROR(SQRT((1-I1743^2)/U1743), "X")</f>
        <v>1.1853743504650408E-2</v>
      </c>
      <c r="K1743" s="32">
        <f t="shared" si="304"/>
        <v>84.361535206804874</v>
      </c>
      <c r="L1743" s="8">
        <v>0</v>
      </c>
      <c r="M1743" s="9">
        <v>1</v>
      </c>
      <c r="N1743" s="8">
        <v>0</v>
      </c>
      <c r="O1743" s="9">
        <v>0</v>
      </c>
      <c r="P1743" s="9">
        <v>0</v>
      </c>
      <c r="Q1743" s="9">
        <v>1</v>
      </c>
      <c r="R1743" s="9">
        <v>0</v>
      </c>
      <c r="S1743" s="8">
        <v>7113</v>
      </c>
      <c r="T1743" s="9">
        <v>12</v>
      </c>
      <c r="U1743" s="9">
        <f t="shared" si="305"/>
        <v>7100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307"/>
        <v>0.11499999999999999</v>
      </c>
      <c r="AL1743" s="32">
        <f t="shared" si="307"/>
        <v>0.11499999999999999</v>
      </c>
      <c r="AM1743" s="32">
        <f t="shared" si="30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24669</v>
      </c>
      <c r="BK1743">
        <v>1269</v>
      </c>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P1743">
        <v>3.0070000000000001</v>
      </c>
      <c r="CQ1743">
        <v>261</v>
      </c>
      <c r="CR1743">
        <v>1</v>
      </c>
      <c r="CS1743">
        <v>0</v>
      </c>
      <c r="CT1743">
        <v>22</v>
      </c>
      <c r="CZ1743" s="33" t="s">
        <v>85</v>
      </c>
    </row>
    <row r="1744" spans="1:104" x14ac:dyDescent="0.25">
      <c r="A1744">
        <v>1743</v>
      </c>
      <c r="B1744">
        <v>115</v>
      </c>
      <c r="C1744" s="24" t="s">
        <v>4347</v>
      </c>
      <c r="D1744" s="12">
        <v>7.2380529476360866</v>
      </c>
      <c r="E1744" s="13">
        <v>9.6507372635147817E-2</v>
      </c>
      <c r="F1744" s="7">
        <v>75</v>
      </c>
      <c r="G1744" s="7">
        <f t="shared" si="302"/>
        <v>7.1415455750009391</v>
      </c>
      <c r="H1744" s="15">
        <f t="shared" si="303"/>
        <v>7.3345603202712342</v>
      </c>
      <c r="I1744" s="11">
        <f>IFERROR(F1744/SQRT(F1744^2+U1744), "X")</f>
        <v>9.1425894749748507E-2</v>
      </c>
      <c r="J1744" s="32">
        <f>IFERROR(SQRT((1-I1744^2)/U1744), "X")</f>
        <v>1.2190119299966468E-3</v>
      </c>
      <c r="K1744" s="32">
        <f t="shared" si="304"/>
        <v>820.33651631510338</v>
      </c>
      <c r="L1744" s="8">
        <v>1</v>
      </c>
      <c r="M1744" s="9">
        <v>0</v>
      </c>
      <c r="N1744" s="8">
        <v>0</v>
      </c>
      <c r="O1744" s="9">
        <v>0</v>
      </c>
      <c r="P1744" s="9">
        <v>1</v>
      </c>
      <c r="Q1744" s="9">
        <v>0</v>
      </c>
      <c r="R1744" s="9">
        <v>0</v>
      </c>
      <c r="S1744" s="8">
        <v>667341</v>
      </c>
      <c r="T1744" s="9">
        <v>13</v>
      </c>
      <c r="U1744" s="9">
        <f t="shared" si="305"/>
        <v>667327</v>
      </c>
      <c r="V1744" s="9">
        <f>COUNTIF(B:B,B1744)</f>
        <v>12</v>
      </c>
      <c r="W1744" s="7">
        <f>BL1744-X1744-6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308">1-AQ1744</f>
        <v>0.31599999999999995</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24883</v>
      </c>
      <c r="BK1744">
        <v>1325</v>
      </c>
      <c r="BL1744" s="24">
        <v>39.1</v>
      </c>
      <c r="BM1744">
        <v>1</v>
      </c>
      <c r="BN1744">
        <v>0</v>
      </c>
      <c r="BO1744">
        <v>0</v>
      </c>
      <c r="BP1744">
        <v>0</v>
      </c>
      <c r="BQ1744">
        <v>0</v>
      </c>
      <c r="BR1744">
        <v>0</v>
      </c>
      <c r="BS1744">
        <v>0</v>
      </c>
      <c r="BT1744" s="17">
        <v>0</v>
      </c>
      <c r="BU1744">
        <v>0</v>
      </c>
      <c r="BV1744">
        <v>1</v>
      </c>
      <c r="BW1744">
        <v>0</v>
      </c>
      <c r="BX1744" s="17">
        <v>0</v>
      </c>
      <c r="BY1744">
        <v>0</v>
      </c>
      <c r="BZ1744">
        <v>0</v>
      </c>
      <c r="CA1744">
        <v>0</v>
      </c>
      <c r="CB1744">
        <v>0</v>
      </c>
      <c r="CC1744" s="17">
        <v>0</v>
      </c>
      <c r="CD1744">
        <v>0</v>
      </c>
      <c r="CE1744">
        <v>0</v>
      </c>
      <c r="CF1744">
        <v>1</v>
      </c>
      <c r="CG1744">
        <v>1</v>
      </c>
      <c r="CH1744">
        <v>1</v>
      </c>
      <c r="CI1744">
        <v>0</v>
      </c>
      <c r="CJ1744">
        <v>1</v>
      </c>
      <c r="CK1744">
        <v>1</v>
      </c>
      <c r="CL1744">
        <v>0</v>
      </c>
      <c r="CM1744">
        <v>0</v>
      </c>
      <c r="CN1744">
        <v>0</v>
      </c>
      <c r="CO1744" s="17">
        <v>0</v>
      </c>
      <c r="CP1744">
        <v>2.4889999999999999</v>
      </c>
      <c r="CQ1744">
        <v>423</v>
      </c>
      <c r="CR1744">
        <v>1</v>
      </c>
      <c r="CS1744">
        <v>0</v>
      </c>
      <c r="CT1744">
        <v>20</v>
      </c>
      <c r="CZ1744" s="33" t="s">
        <v>85</v>
      </c>
    </row>
    <row r="1745" spans="1:104" x14ac:dyDescent="0.25">
      <c r="A1745">
        <v>1744</v>
      </c>
      <c r="B1745">
        <v>115</v>
      </c>
      <c r="C1745" s="24" t="s">
        <v>4347</v>
      </c>
      <c r="D1745" s="12">
        <v>5.5250146915888587</v>
      </c>
      <c r="E1745" s="13">
        <v>4.6041789096573818E-2</v>
      </c>
      <c r="F1745" s="7">
        <v>120</v>
      </c>
      <c r="G1745" s="7">
        <f t="shared" si="302"/>
        <v>5.4789729024922851</v>
      </c>
      <c r="H1745" s="15">
        <f t="shared" si="303"/>
        <v>5.5710564806854324</v>
      </c>
      <c r="I1745" s="11">
        <f>IFERROR(F1745/SQRT(F1745^2+U1745), "X")</f>
        <v>0.14533693551803467</v>
      </c>
      <c r="J1745" s="32">
        <f>IFERROR(SQRT((1-I1745^2)/U1745), "X")</f>
        <v>1.2111411293169556E-3</v>
      </c>
      <c r="K1745" s="32">
        <f t="shared" si="304"/>
        <v>825.66760866586014</v>
      </c>
      <c r="L1745" s="8">
        <v>1</v>
      </c>
      <c r="M1745" s="9">
        <v>0</v>
      </c>
      <c r="N1745" s="8">
        <v>0</v>
      </c>
      <c r="O1745" s="9">
        <v>0</v>
      </c>
      <c r="P1745" s="9">
        <v>1</v>
      </c>
      <c r="Q1745" s="9">
        <v>0</v>
      </c>
      <c r="R1745" s="9">
        <v>0</v>
      </c>
      <c r="S1745" s="8">
        <v>667341</v>
      </c>
      <c r="T1745" s="9">
        <v>13</v>
      </c>
      <c r="U1745" s="9">
        <f t="shared" si="305"/>
        <v>667327</v>
      </c>
      <c r="V1745" s="9">
        <f>COUNTIF(B:B,B1745)</f>
        <v>12</v>
      </c>
      <c r="W1745" s="7">
        <f>BL1745-X1745-6</f>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308"/>
        <v>0.31599999999999995</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24883</v>
      </c>
      <c r="BK1745">
        <v>1325</v>
      </c>
      <c r="BL1745" s="24">
        <v>39.1</v>
      </c>
      <c r="BM1745">
        <v>1</v>
      </c>
      <c r="BN1745">
        <v>0</v>
      </c>
      <c r="BO1745">
        <v>0</v>
      </c>
      <c r="BP1745">
        <v>0</v>
      </c>
      <c r="BQ1745">
        <v>0</v>
      </c>
      <c r="BR1745">
        <v>0</v>
      </c>
      <c r="BS1745">
        <v>0</v>
      </c>
      <c r="BT1745" s="17">
        <v>0</v>
      </c>
      <c r="BU1745">
        <v>0</v>
      </c>
      <c r="BV1745">
        <v>1</v>
      </c>
      <c r="BW1745">
        <v>0</v>
      </c>
      <c r="BX1745" s="17">
        <v>0</v>
      </c>
      <c r="BY1745">
        <v>0</v>
      </c>
      <c r="BZ1745">
        <v>0</v>
      </c>
      <c r="CA1745">
        <v>0</v>
      </c>
      <c r="CB1745">
        <v>0</v>
      </c>
      <c r="CC1745" s="17">
        <v>0</v>
      </c>
      <c r="CD1745">
        <v>0</v>
      </c>
      <c r="CE1745">
        <v>0</v>
      </c>
      <c r="CF1745">
        <v>1</v>
      </c>
      <c r="CG1745">
        <v>1</v>
      </c>
      <c r="CH1745">
        <v>1</v>
      </c>
      <c r="CI1745">
        <v>0</v>
      </c>
      <c r="CJ1745">
        <v>1</v>
      </c>
      <c r="CK1745">
        <v>1</v>
      </c>
      <c r="CL1745">
        <v>0</v>
      </c>
      <c r="CM1745">
        <v>0</v>
      </c>
      <c r="CN1745">
        <v>0</v>
      </c>
      <c r="CO1745" s="17">
        <v>0</v>
      </c>
      <c r="CP1745">
        <v>2.4889999999999999</v>
      </c>
      <c r="CQ1745">
        <v>423</v>
      </c>
      <c r="CR1745">
        <v>1</v>
      </c>
      <c r="CS1745">
        <v>0</v>
      </c>
      <c r="CT1745">
        <v>20</v>
      </c>
      <c r="CZ1745" s="33" t="s">
        <v>85</v>
      </c>
    </row>
    <row r="1746" spans="1:104" x14ac:dyDescent="0.25">
      <c r="A1746">
        <v>1745</v>
      </c>
      <c r="B1746">
        <v>115</v>
      </c>
      <c r="C1746" s="24" t="s">
        <v>4347</v>
      </c>
      <c r="D1746" s="12">
        <v>6.7522291599108941</v>
      </c>
      <c r="E1746" s="13">
        <v>2.8134288166295391E-2</v>
      </c>
      <c r="F1746" s="7">
        <v>240</v>
      </c>
      <c r="G1746" s="7">
        <f t="shared" si="302"/>
        <v>6.7240948717445983</v>
      </c>
      <c r="H1746" s="15">
        <f t="shared" si="303"/>
        <v>6.7803634480771899</v>
      </c>
      <c r="I1746" s="11">
        <f>IFERROR(F1746/SQRT(F1746^2+U1746), "X")</f>
        <v>0.28187989691911269</v>
      </c>
      <c r="J1746" s="32">
        <f>IFERROR(SQRT((1-I1746^2)/U1746), "X")</f>
        <v>1.1744995704963028E-3</v>
      </c>
      <c r="K1746" s="32">
        <f t="shared" si="304"/>
        <v>851.4264501411734</v>
      </c>
      <c r="L1746" s="8">
        <v>1</v>
      </c>
      <c r="M1746" s="9">
        <v>0</v>
      </c>
      <c r="N1746" s="8">
        <v>0</v>
      </c>
      <c r="O1746" s="9">
        <v>0</v>
      </c>
      <c r="P1746" s="9">
        <v>1</v>
      </c>
      <c r="Q1746" s="9">
        <v>0</v>
      </c>
      <c r="R1746" s="9">
        <v>0</v>
      </c>
      <c r="S1746" s="8">
        <v>667341</v>
      </c>
      <c r="T1746" s="9">
        <v>13</v>
      </c>
      <c r="U1746" s="9">
        <f t="shared" si="305"/>
        <v>667327</v>
      </c>
      <c r="V1746" s="9">
        <f>COUNTIF(B:B,B1746)</f>
        <v>12</v>
      </c>
      <c r="W1746" s="7">
        <f>BL1746-X1746-6</f>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308"/>
        <v>0.31599999999999995</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24883</v>
      </c>
      <c r="BK1746">
        <v>1325</v>
      </c>
      <c r="BL1746" s="24">
        <v>39.1</v>
      </c>
      <c r="BM1746">
        <v>1</v>
      </c>
      <c r="BN1746">
        <v>0</v>
      </c>
      <c r="BO1746">
        <v>0</v>
      </c>
      <c r="BP1746">
        <v>0</v>
      </c>
      <c r="BQ1746">
        <v>0</v>
      </c>
      <c r="BR1746">
        <v>0</v>
      </c>
      <c r="BS1746">
        <v>0</v>
      </c>
      <c r="BT1746" s="17">
        <v>0</v>
      </c>
      <c r="BU1746">
        <v>0</v>
      </c>
      <c r="BV1746">
        <v>1</v>
      </c>
      <c r="BW1746">
        <v>0</v>
      </c>
      <c r="BX1746" s="17">
        <v>0</v>
      </c>
      <c r="BY1746">
        <v>0</v>
      </c>
      <c r="BZ1746">
        <v>0</v>
      </c>
      <c r="CA1746">
        <v>0</v>
      </c>
      <c r="CB1746">
        <v>0</v>
      </c>
      <c r="CC1746" s="17">
        <v>0</v>
      </c>
      <c r="CD1746">
        <v>0</v>
      </c>
      <c r="CE1746">
        <v>0</v>
      </c>
      <c r="CF1746">
        <v>1</v>
      </c>
      <c r="CG1746">
        <v>1</v>
      </c>
      <c r="CH1746">
        <v>1</v>
      </c>
      <c r="CI1746">
        <v>0</v>
      </c>
      <c r="CJ1746">
        <v>1</v>
      </c>
      <c r="CK1746">
        <v>1</v>
      </c>
      <c r="CL1746">
        <v>0</v>
      </c>
      <c r="CM1746">
        <v>0</v>
      </c>
      <c r="CN1746">
        <v>0</v>
      </c>
      <c r="CO1746" s="17">
        <v>0</v>
      </c>
      <c r="CP1746">
        <v>2.4889999999999999</v>
      </c>
      <c r="CQ1746">
        <v>423</v>
      </c>
      <c r="CR1746">
        <v>1</v>
      </c>
      <c r="CS1746">
        <v>0</v>
      </c>
      <c r="CT1746">
        <v>20</v>
      </c>
      <c r="CZ1746" s="33" t="s">
        <v>85</v>
      </c>
    </row>
    <row r="1747" spans="1:104" x14ac:dyDescent="0.25">
      <c r="A1747">
        <v>1746</v>
      </c>
      <c r="B1747">
        <v>115</v>
      </c>
      <c r="C1747" s="24" t="s">
        <v>4347</v>
      </c>
      <c r="D1747" s="12">
        <v>6.3788965157105082</v>
      </c>
      <c r="E1747" s="13">
        <v>2.9901077417393011E-2</v>
      </c>
      <c r="F1747" s="7">
        <v>213.33333333333329</v>
      </c>
      <c r="G1747" s="7">
        <f t="shared" si="302"/>
        <v>6.3489954382931151</v>
      </c>
      <c r="H1747" s="15">
        <f t="shared" si="303"/>
        <v>6.4087975931279013</v>
      </c>
      <c r="I1747" s="11">
        <f>IFERROR(F1747/SQRT(F1747^2+U1747), "X")</f>
        <v>0.25267557571283156</v>
      </c>
      <c r="J1747" s="32">
        <f>IFERROR(SQRT((1-I1747^2)/U1747), "X")</f>
        <v>1.1844167611538984E-3</v>
      </c>
      <c r="K1747" s="32">
        <f t="shared" si="304"/>
        <v>844.29740678928476</v>
      </c>
      <c r="L1747" s="8">
        <v>1</v>
      </c>
      <c r="M1747" s="9">
        <v>0</v>
      </c>
      <c r="N1747" s="8">
        <v>0</v>
      </c>
      <c r="O1747" s="9">
        <v>0</v>
      </c>
      <c r="P1747" s="9">
        <v>1</v>
      </c>
      <c r="Q1747" s="9">
        <v>0</v>
      </c>
      <c r="R1747" s="9">
        <v>0</v>
      </c>
      <c r="S1747" s="8">
        <v>667341</v>
      </c>
      <c r="T1747" s="9">
        <v>13</v>
      </c>
      <c r="U1747" s="9">
        <f t="shared" si="305"/>
        <v>667327</v>
      </c>
      <c r="V1747" s="9">
        <f>COUNTIF(B:B,B1747)</f>
        <v>12</v>
      </c>
      <c r="W1747" s="7">
        <f>BL1747-X1747-6</f>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308"/>
        <v>0.31599999999999995</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24883</v>
      </c>
      <c r="BK1747">
        <v>1325</v>
      </c>
      <c r="BL1747" s="24">
        <v>40.700000000000003</v>
      </c>
      <c r="BM1747">
        <v>1</v>
      </c>
      <c r="BN1747">
        <v>0</v>
      </c>
      <c r="BO1747">
        <v>0</v>
      </c>
      <c r="BP1747">
        <v>0</v>
      </c>
      <c r="BQ1747">
        <v>0</v>
      </c>
      <c r="BR1747">
        <v>0</v>
      </c>
      <c r="BS1747">
        <v>0</v>
      </c>
      <c r="BT1747" s="17">
        <v>0</v>
      </c>
      <c r="BU1747">
        <v>0</v>
      </c>
      <c r="BV1747">
        <v>1</v>
      </c>
      <c r="BW1747">
        <v>0</v>
      </c>
      <c r="BX1747" s="17">
        <v>0</v>
      </c>
      <c r="BY1747">
        <v>0</v>
      </c>
      <c r="BZ1747">
        <v>0</v>
      </c>
      <c r="CA1747">
        <v>0</v>
      </c>
      <c r="CB1747">
        <v>0</v>
      </c>
      <c r="CC1747" s="17">
        <v>0</v>
      </c>
      <c r="CD1747">
        <v>0</v>
      </c>
      <c r="CE1747">
        <v>0</v>
      </c>
      <c r="CF1747">
        <v>1</v>
      </c>
      <c r="CG1747">
        <v>1</v>
      </c>
      <c r="CH1747">
        <v>1</v>
      </c>
      <c r="CI1747">
        <v>0</v>
      </c>
      <c r="CJ1747">
        <v>1</v>
      </c>
      <c r="CK1747">
        <v>1</v>
      </c>
      <c r="CL1747">
        <v>0</v>
      </c>
      <c r="CM1747">
        <v>0</v>
      </c>
      <c r="CN1747">
        <v>0</v>
      </c>
      <c r="CO1747" s="17">
        <v>0</v>
      </c>
      <c r="CP1747">
        <v>2.4889999999999999</v>
      </c>
      <c r="CQ1747">
        <v>423</v>
      </c>
      <c r="CR1747">
        <v>1</v>
      </c>
      <c r="CS1747">
        <v>0</v>
      </c>
      <c r="CT1747">
        <v>20</v>
      </c>
      <c r="CZ1747" s="33" t="s">
        <v>85</v>
      </c>
    </row>
    <row r="1748" spans="1:104" x14ac:dyDescent="0.25">
      <c r="A1748">
        <v>1747</v>
      </c>
      <c r="B1748">
        <v>115</v>
      </c>
      <c r="C1748" s="24" t="s">
        <v>4347</v>
      </c>
      <c r="D1748" s="12">
        <v>5.3565375285273831</v>
      </c>
      <c r="E1748" s="13">
        <v>0.24347897856942649</v>
      </c>
      <c r="F1748" s="7">
        <v>22</v>
      </c>
      <c r="G1748" s="7">
        <f t="shared" si="302"/>
        <v>5.1130585499579562</v>
      </c>
      <c r="H1748" s="15">
        <f t="shared" si="303"/>
        <v>5.60001650709681</v>
      </c>
      <c r="I1748" s="11">
        <f>IFERROR(F1748/SQRT(F1748^2+U1748), "X")</f>
        <v>6.0930140902504829E-2</v>
      </c>
      <c r="J1748" s="32">
        <f>IFERROR(SQRT((1-I1748^2)/U1748), "X")</f>
        <v>2.7695518592047649E-3</v>
      </c>
      <c r="K1748" s="32">
        <f t="shared" si="304"/>
        <v>361.06924543638439</v>
      </c>
      <c r="L1748" s="8">
        <v>1</v>
      </c>
      <c r="M1748" s="9">
        <v>0</v>
      </c>
      <c r="N1748" s="8">
        <v>0</v>
      </c>
      <c r="O1748" s="9">
        <v>0</v>
      </c>
      <c r="P1748" s="9">
        <v>1</v>
      </c>
      <c r="Q1748" s="9">
        <v>0</v>
      </c>
      <c r="R1748" s="9">
        <v>0</v>
      </c>
      <c r="S1748" s="8">
        <v>129901</v>
      </c>
      <c r="T1748" s="9">
        <v>13</v>
      </c>
      <c r="U1748" s="9">
        <f t="shared" si="305"/>
        <v>129887</v>
      </c>
      <c r="V1748" s="9">
        <f>COUNTIF(B:B,B1748)</f>
        <v>12</v>
      </c>
      <c r="W1748" s="7">
        <f>BL1748-X1748-6</f>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308"/>
        <v>0.26500000000000001</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24883</v>
      </c>
      <c r="BK1748">
        <v>1325</v>
      </c>
      <c r="BL1748" s="24">
        <v>40.700000000000003</v>
      </c>
      <c r="BM1748">
        <v>1</v>
      </c>
      <c r="BN1748">
        <v>0</v>
      </c>
      <c r="BO1748">
        <v>0</v>
      </c>
      <c r="BP1748">
        <v>0</v>
      </c>
      <c r="BQ1748">
        <v>0</v>
      </c>
      <c r="BR1748">
        <v>0</v>
      </c>
      <c r="BS1748">
        <v>0</v>
      </c>
      <c r="BT1748" s="17">
        <v>0</v>
      </c>
      <c r="BU1748">
        <v>0</v>
      </c>
      <c r="BV1748">
        <v>1</v>
      </c>
      <c r="BW1748">
        <v>0</v>
      </c>
      <c r="BX1748" s="17">
        <v>0</v>
      </c>
      <c r="BY1748">
        <v>0</v>
      </c>
      <c r="BZ1748">
        <v>0</v>
      </c>
      <c r="CA1748">
        <v>0</v>
      </c>
      <c r="CB1748">
        <v>0</v>
      </c>
      <c r="CC1748" s="17">
        <v>0</v>
      </c>
      <c r="CD1748">
        <v>0</v>
      </c>
      <c r="CE1748">
        <v>0</v>
      </c>
      <c r="CF1748">
        <v>1</v>
      </c>
      <c r="CG1748">
        <v>1</v>
      </c>
      <c r="CH1748">
        <v>1</v>
      </c>
      <c r="CI1748">
        <v>0</v>
      </c>
      <c r="CJ1748">
        <v>1</v>
      </c>
      <c r="CK1748">
        <v>1</v>
      </c>
      <c r="CL1748">
        <v>0</v>
      </c>
      <c r="CM1748">
        <v>0</v>
      </c>
      <c r="CN1748">
        <v>0</v>
      </c>
      <c r="CO1748" s="17">
        <v>0</v>
      </c>
      <c r="CP1748">
        <v>2.4889999999999999</v>
      </c>
      <c r="CQ1748">
        <v>423</v>
      </c>
      <c r="CR1748">
        <v>1</v>
      </c>
      <c r="CS1748">
        <v>0</v>
      </c>
      <c r="CT1748">
        <v>20</v>
      </c>
      <c r="CZ1748" s="33" t="s">
        <v>85</v>
      </c>
    </row>
    <row r="1749" spans="1:104" x14ac:dyDescent="0.25">
      <c r="A1749">
        <v>1748</v>
      </c>
      <c r="B1749">
        <v>115</v>
      </c>
      <c r="C1749" s="24" t="s">
        <v>4347</v>
      </c>
      <c r="D1749" s="12">
        <v>4.4447802172789874</v>
      </c>
      <c r="E1749" s="13">
        <v>0.1403614805456522</v>
      </c>
      <c r="F1749" s="7">
        <v>31.666666666666671</v>
      </c>
      <c r="G1749" s="7">
        <f t="shared" si="302"/>
        <v>4.3044187367333349</v>
      </c>
      <c r="H1749" s="15">
        <f t="shared" si="303"/>
        <v>4.58514169782464</v>
      </c>
      <c r="I1749" s="11">
        <f>IFERROR(F1749/SQRT(F1749^2+U1749), "X")</f>
        <v>8.7528499894592424E-2</v>
      </c>
      <c r="J1749" s="32">
        <f>IFERROR(SQRT((1-I1749^2)/U1749), "X")</f>
        <v>2.7640578914081815E-3</v>
      </c>
      <c r="K1749" s="32">
        <f t="shared" si="304"/>
        <v>361.78692317132993</v>
      </c>
      <c r="L1749" s="8">
        <v>1</v>
      </c>
      <c r="M1749" s="9">
        <v>0</v>
      </c>
      <c r="N1749" s="8">
        <v>0</v>
      </c>
      <c r="O1749" s="9">
        <v>0</v>
      </c>
      <c r="P1749" s="9">
        <v>1</v>
      </c>
      <c r="Q1749" s="9">
        <v>0</v>
      </c>
      <c r="R1749" s="9">
        <v>0</v>
      </c>
      <c r="S1749" s="8">
        <v>129901</v>
      </c>
      <c r="T1749" s="9">
        <v>13</v>
      </c>
      <c r="U1749" s="9">
        <f t="shared" si="305"/>
        <v>129887</v>
      </c>
      <c r="V1749" s="9">
        <f>COUNTIF(B:B,B1749)</f>
        <v>12</v>
      </c>
      <c r="W1749" s="7">
        <f>BL1749-X1749-6</f>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308"/>
        <v>0.26500000000000001</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24883</v>
      </c>
      <c r="BK1749">
        <v>1325</v>
      </c>
      <c r="BL1749" s="24">
        <v>40.700000000000003</v>
      </c>
      <c r="BM1749">
        <v>1</v>
      </c>
      <c r="BN1749">
        <v>0</v>
      </c>
      <c r="BO1749">
        <v>0</v>
      </c>
      <c r="BP1749">
        <v>0</v>
      </c>
      <c r="BQ1749">
        <v>0</v>
      </c>
      <c r="BR1749">
        <v>0</v>
      </c>
      <c r="BS1749">
        <v>0</v>
      </c>
      <c r="BT1749" s="17">
        <v>0</v>
      </c>
      <c r="BU1749">
        <v>0</v>
      </c>
      <c r="BV1749">
        <v>1</v>
      </c>
      <c r="BW1749">
        <v>0</v>
      </c>
      <c r="BX1749" s="17">
        <v>0</v>
      </c>
      <c r="BY1749">
        <v>0</v>
      </c>
      <c r="BZ1749">
        <v>0</v>
      </c>
      <c r="CA1749">
        <v>0</v>
      </c>
      <c r="CB1749">
        <v>0</v>
      </c>
      <c r="CC1749" s="17">
        <v>0</v>
      </c>
      <c r="CD1749">
        <v>0</v>
      </c>
      <c r="CE1749">
        <v>0</v>
      </c>
      <c r="CF1749">
        <v>1</v>
      </c>
      <c r="CG1749">
        <v>1</v>
      </c>
      <c r="CH1749">
        <v>1</v>
      </c>
      <c r="CI1749">
        <v>0</v>
      </c>
      <c r="CJ1749">
        <v>1</v>
      </c>
      <c r="CK1749">
        <v>1</v>
      </c>
      <c r="CL1749">
        <v>0</v>
      </c>
      <c r="CM1749">
        <v>0</v>
      </c>
      <c r="CN1749">
        <v>0</v>
      </c>
      <c r="CO1749" s="17">
        <v>0</v>
      </c>
      <c r="CP1749">
        <v>2.4889999999999999</v>
      </c>
      <c r="CQ1749">
        <v>423</v>
      </c>
      <c r="CR1749">
        <v>1</v>
      </c>
      <c r="CS1749">
        <v>0</v>
      </c>
      <c r="CT1749">
        <v>20</v>
      </c>
      <c r="CZ1749" s="33" t="s">
        <v>85</v>
      </c>
    </row>
    <row r="1750" spans="1:104" x14ac:dyDescent="0.25">
      <c r="A1750">
        <v>1749</v>
      </c>
      <c r="B1750">
        <v>115</v>
      </c>
      <c r="C1750" s="24" t="s">
        <v>4347</v>
      </c>
      <c r="D1750" s="12">
        <v>5.6418018551802618</v>
      </c>
      <c r="E1750" s="13">
        <v>0.1301954274272368</v>
      </c>
      <c r="F1750" s="7">
        <v>43.333333333333343</v>
      </c>
      <c r="G1750" s="7">
        <f t="shared" si="302"/>
        <v>5.5116064277530246</v>
      </c>
      <c r="H1750" s="15">
        <f t="shared" si="303"/>
        <v>5.771997282607499</v>
      </c>
      <c r="I1750" s="11">
        <f>IFERROR(F1750/SQRT(F1750^2+U1750), "X")</f>
        <v>0.11937748651926537</v>
      </c>
      <c r="J1750" s="32">
        <f>IFERROR(SQRT((1-I1750^2)/U1750), "X")</f>
        <v>2.7548650735215083E-3</v>
      </c>
      <c r="K1750" s="32">
        <f t="shared" si="304"/>
        <v>362.99418422032295</v>
      </c>
      <c r="L1750" s="8">
        <v>1</v>
      </c>
      <c r="M1750" s="9">
        <v>0</v>
      </c>
      <c r="N1750" s="8">
        <v>0</v>
      </c>
      <c r="O1750" s="9">
        <v>0</v>
      </c>
      <c r="P1750" s="9">
        <v>1</v>
      </c>
      <c r="Q1750" s="9">
        <v>0</v>
      </c>
      <c r="R1750" s="9">
        <v>0</v>
      </c>
      <c r="S1750" s="8">
        <v>129901</v>
      </c>
      <c r="T1750" s="9">
        <v>13</v>
      </c>
      <c r="U1750" s="9">
        <f t="shared" si="305"/>
        <v>129887</v>
      </c>
      <c r="V1750" s="9">
        <f>COUNTIF(B:B,B1750)</f>
        <v>12</v>
      </c>
      <c r="W1750" s="7">
        <f>BL1750-X1750-6</f>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308"/>
        <v>0.26500000000000001</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24883</v>
      </c>
      <c r="BK1750">
        <v>1325</v>
      </c>
      <c r="BL1750" s="24">
        <v>40.700000000000003</v>
      </c>
      <c r="BM1750">
        <v>1</v>
      </c>
      <c r="BN1750">
        <v>0</v>
      </c>
      <c r="BO1750">
        <v>0</v>
      </c>
      <c r="BP1750">
        <v>0</v>
      </c>
      <c r="BQ1750">
        <v>0</v>
      </c>
      <c r="BR1750">
        <v>0</v>
      </c>
      <c r="BS1750">
        <v>0</v>
      </c>
      <c r="BT1750" s="17">
        <v>0</v>
      </c>
      <c r="BU1750">
        <v>0</v>
      </c>
      <c r="BV1750">
        <v>1</v>
      </c>
      <c r="BW1750">
        <v>0</v>
      </c>
      <c r="BX1750" s="17">
        <v>0</v>
      </c>
      <c r="BY1750">
        <v>0</v>
      </c>
      <c r="BZ1750">
        <v>0</v>
      </c>
      <c r="CA1750">
        <v>0</v>
      </c>
      <c r="CB1750">
        <v>0</v>
      </c>
      <c r="CC1750" s="17">
        <v>0</v>
      </c>
      <c r="CD1750">
        <v>0</v>
      </c>
      <c r="CE1750">
        <v>0</v>
      </c>
      <c r="CF1750">
        <v>1</v>
      </c>
      <c r="CG1750">
        <v>1</v>
      </c>
      <c r="CH1750">
        <v>1</v>
      </c>
      <c r="CI1750">
        <v>0</v>
      </c>
      <c r="CJ1750">
        <v>1</v>
      </c>
      <c r="CK1750">
        <v>1</v>
      </c>
      <c r="CL1750">
        <v>0</v>
      </c>
      <c r="CM1750">
        <v>0</v>
      </c>
      <c r="CN1750">
        <v>0</v>
      </c>
      <c r="CO1750" s="17">
        <v>0</v>
      </c>
      <c r="CP1750">
        <v>2.4889999999999999</v>
      </c>
      <c r="CQ1750">
        <v>423</v>
      </c>
      <c r="CR1750">
        <v>1</v>
      </c>
      <c r="CS1750">
        <v>0</v>
      </c>
      <c r="CT1750">
        <v>20</v>
      </c>
      <c r="CZ1750" s="33" t="s">
        <v>85</v>
      </c>
    </row>
    <row r="1751" spans="1:104" x14ac:dyDescent="0.25">
      <c r="A1751">
        <v>1750</v>
      </c>
      <c r="B1751">
        <v>115</v>
      </c>
      <c r="C1751" s="24" t="s">
        <v>4347</v>
      </c>
      <c r="D1751" s="12">
        <v>5.6310172766642408</v>
      </c>
      <c r="E1751" s="13">
        <v>0.1228585587635834</v>
      </c>
      <c r="F1751" s="7">
        <v>45.833333333333343</v>
      </c>
      <c r="G1751" s="7">
        <f t="shared" si="302"/>
        <v>5.508158717900657</v>
      </c>
      <c r="H1751" s="15">
        <f t="shared" si="303"/>
        <v>5.7538758354278245</v>
      </c>
      <c r="I1751" s="11">
        <f>IFERROR(F1751/SQRT(F1751^2+U1751), "X")</f>
        <v>0.12615797869420806</v>
      </c>
      <c r="J1751" s="32">
        <f>IFERROR(SQRT((1-I1751^2)/U1751), "X")</f>
        <v>2.7525377169645387E-3</v>
      </c>
      <c r="K1751" s="32">
        <f t="shared" si="304"/>
        <v>363.30110713352423</v>
      </c>
      <c r="L1751" s="8">
        <v>1</v>
      </c>
      <c r="M1751" s="9">
        <v>0</v>
      </c>
      <c r="N1751" s="8">
        <v>0</v>
      </c>
      <c r="O1751" s="9">
        <v>0</v>
      </c>
      <c r="P1751" s="9">
        <v>1</v>
      </c>
      <c r="Q1751" s="9">
        <v>0</v>
      </c>
      <c r="R1751" s="9">
        <v>0</v>
      </c>
      <c r="S1751" s="8">
        <v>129901</v>
      </c>
      <c r="T1751" s="9">
        <v>13</v>
      </c>
      <c r="U1751" s="9">
        <f t="shared" si="305"/>
        <v>129887</v>
      </c>
      <c r="V1751" s="9">
        <f>COUNTIF(B:B,B1751)</f>
        <v>12</v>
      </c>
      <c r="W1751" s="7">
        <f>BL1751-X1751-6</f>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308"/>
        <v>0.26500000000000001</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24883</v>
      </c>
      <c r="BK1751">
        <v>1325</v>
      </c>
      <c r="BL1751" s="24">
        <v>40.700000000000003</v>
      </c>
      <c r="BM1751">
        <v>1</v>
      </c>
      <c r="BN1751">
        <v>0</v>
      </c>
      <c r="BO1751">
        <v>0</v>
      </c>
      <c r="BP1751">
        <v>0</v>
      </c>
      <c r="BQ1751">
        <v>0</v>
      </c>
      <c r="BR1751">
        <v>0</v>
      </c>
      <c r="BS1751">
        <v>0</v>
      </c>
      <c r="BT1751" s="17">
        <v>0</v>
      </c>
      <c r="BU1751">
        <v>0</v>
      </c>
      <c r="BV1751">
        <v>1</v>
      </c>
      <c r="BW1751">
        <v>0</v>
      </c>
      <c r="BX1751" s="17">
        <v>0</v>
      </c>
      <c r="BY1751">
        <v>0</v>
      </c>
      <c r="BZ1751">
        <v>0</v>
      </c>
      <c r="CA1751">
        <v>0</v>
      </c>
      <c r="CB1751">
        <v>0</v>
      </c>
      <c r="CC1751" s="17">
        <v>0</v>
      </c>
      <c r="CD1751">
        <v>0</v>
      </c>
      <c r="CE1751">
        <v>0</v>
      </c>
      <c r="CF1751">
        <v>1</v>
      </c>
      <c r="CG1751">
        <v>1</v>
      </c>
      <c r="CH1751">
        <v>1</v>
      </c>
      <c r="CI1751">
        <v>0</v>
      </c>
      <c r="CJ1751">
        <v>1</v>
      </c>
      <c r="CK1751">
        <v>1</v>
      </c>
      <c r="CL1751">
        <v>0</v>
      </c>
      <c r="CM1751">
        <v>0</v>
      </c>
      <c r="CN1751">
        <v>0</v>
      </c>
      <c r="CO1751" s="17">
        <v>0</v>
      </c>
      <c r="CP1751">
        <v>2.4889999999999999</v>
      </c>
      <c r="CQ1751">
        <v>423</v>
      </c>
      <c r="CR1751">
        <v>1</v>
      </c>
      <c r="CS1751">
        <v>0</v>
      </c>
      <c r="CT1751">
        <v>20</v>
      </c>
      <c r="CZ1751" s="33" t="s">
        <v>85</v>
      </c>
    </row>
    <row r="1752" spans="1:104" x14ac:dyDescent="0.25">
      <c r="A1752">
        <v>1751</v>
      </c>
      <c r="B1752">
        <v>115</v>
      </c>
      <c r="C1752" s="24" t="s">
        <v>4347</v>
      </c>
      <c r="D1752" s="12">
        <v>4.4030650891055068</v>
      </c>
      <c r="E1752" s="13">
        <v>0.24461472717252819</v>
      </c>
      <c r="F1752" s="7">
        <v>18</v>
      </c>
      <c r="G1752" s="7">
        <f t="shared" si="302"/>
        <v>4.1584503619329789</v>
      </c>
      <c r="H1752" s="15">
        <f t="shared" si="303"/>
        <v>4.6476798162780346</v>
      </c>
      <c r="I1752" s="11">
        <f>IFERROR(F1752/SQRT(F1752^2+U1752), "X")</f>
        <v>4.9882552463261703E-2</v>
      </c>
      <c r="J1752" s="32">
        <f>IFERROR(SQRT((1-I1752^2)/U1752), "X")</f>
        <v>2.77125291462565E-3</v>
      </c>
      <c r="K1752" s="32">
        <f t="shared" si="304"/>
        <v>360.84761326632048</v>
      </c>
      <c r="L1752" s="8">
        <v>1</v>
      </c>
      <c r="M1752" s="9">
        <v>0</v>
      </c>
      <c r="N1752" s="8">
        <v>0</v>
      </c>
      <c r="O1752" s="9">
        <v>0</v>
      </c>
      <c r="P1752" s="9">
        <v>1</v>
      </c>
      <c r="Q1752" s="9">
        <v>0</v>
      </c>
      <c r="R1752" s="9">
        <v>0</v>
      </c>
      <c r="S1752" s="8">
        <v>129901</v>
      </c>
      <c r="T1752" s="9">
        <v>13</v>
      </c>
      <c r="U1752" s="9">
        <f t="shared" si="305"/>
        <v>129887</v>
      </c>
      <c r="V1752" s="9">
        <f>COUNTIF(B:B,B1752)</f>
        <v>12</v>
      </c>
      <c r="W1752" s="7">
        <f>BL1752-X1752-6</f>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308"/>
        <v>0.26500000000000001</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40.700000000000003</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P1752">
        <v>2.4889999999999999</v>
      </c>
      <c r="CQ1752">
        <v>423</v>
      </c>
      <c r="CR1752">
        <v>1</v>
      </c>
      <c r="CS1752">
        <v>0</v>
      </c>
      <c r="CT1752">
        <v>20</v>
      </c>
      <c r="CZ1752" s="33" t="s">
        <v>85</v>
      </c>
    </row>
    <row r="1753" spans="1:104" x14ac:dyDescent="0.25">
      <c r="A1753">
        <v>1752</v>
      </c>
      <c r="B1753">
        <v>115</v>
      </c>
      <c r="C1753" s="24" t="s">
        <v>4347</v>
      </c>
      <c r="D1753" s="12">
        <v>3.7801985653766579</v>
      </c>
      <c r="E1753" s="13">
        <v>0.1417574462016247</v>
      </c>
      <c r="F1753" s="7">
        <v>26.666666666666671</v>
      </c>
      <c r="G1753" s="7">
        <f t="shared" si="302"/>
        <v>3.6384411191750332</v>
      </c>
      <c r="H1753" s="15">
        <f t="shared" si="303"/>
        <v>3.9219560115782826</v>
      </c>
      <c r="I1753" s="11">
        <f>IFERROR(F1753/SQRT(F1753^2+U1753), "X")</f>
        <v>7.3790471345345499E-2</v>
      </c>
      <c r="J1753" s="32">
        <f>IFERROR(SQRT((1-I1753^2)/U1753), "X")</f>
        <v>2.7671426754504553E-3</v>
      </c>
      <c r="K1753" s="32">
        <f t="shared" si="304"/>
        <v>361.38360658877588</v>
      </c>
      <c r="L1753" s="8">
        <v>1</v>
      </c>
      <c r="M1753" s="9">
        <v>0</v>
      </c>
      <c r="N1753" s="8">
        <v>0</v>
      </c>
      <c r="O1753" s="9">
        <v>0</v>
      </c>
      <c r="P1753" s="9">
        <v>1</v>
      </c>
      <c r="Q1753" s="9">
        <v>0</v>
      </c>
      <c r="R1753" s="9">
        <v>0</v>
      </c>
      <c r="S1753" s="8">
        <v>129901</v>
      </c>
      <c r="T1753" s="9">
        <v>13</v>
      </c>
      <c r="U1753" s="9">
        <f t="shared" si="305"/>
        <v>129887</v>
      </c>
      <c r="V1753" s="9">
        <f>COUNTIF(B:B,B1753)</f>
        <v>12</v>
      </c>
      <c r="W1753" s="7">
        <f>BL1753-X1753-6</f>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308"/>
        <v>0.26500000000000001</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40.700000000000003</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P1753">
        <v>2.4889999999999999</v>
      </c>
      <c r="CQ1753">
        <v>423</v>
      </c>
      <c r="CR1753">
        <v>1</v>
      </c>
      <c r="CS1753">
        <v>0</v>
      </c>
      <c r="CT1753">
        <v>20</v>
      </c>
      <c r="CZ1753" s="33" t="s">
        <v>85</v>
      </c>
    </row>
    <row r="1754" spans="1:104" x14ac:dyDescent="0.25">
      <c r="A1754">
        <v>1753</v>
      </c>
      <c r="B1754">
        <v>115</v>
      </c>
      <c r="C1754" s="24" t="s">
        <v>4347</v>
      </c>
      <c r="D1754" s="12">
        <v>5.1289422372410298</v>
      </c>
      <c r="E1754" s="13">
        <v>0.1172329654226521</v>
      </c>
      <c r="F1754" s="7">
        <v>43.749999999999993</v>
      </c>
      <c r="G1754" s="7">
        <f t="shared" si="302"/>
        <v>5.0117092718183773</v>
      </c>
      <c r="H1754" s="15">
        <f t="shared" si="303"/>
        <v>5.2461752026636823</v>
      </c>
      <c r="I1754" s="11">
        <f>IFERROR(F1754/SQRT(F1754^2+U1754), "X")</f>
        <v>0.12050875556100196</v>
      </c>
      <c r="J1754" s="32">
        <f>IFERROR(SQRT((1-I1754^2)/U1754), "X")</f>
        <v>2.754485841394331E-3</v>
      </c>
      <c r="K1754" s="32">
        <f t="shared" si="304"/>
        <v>363.04416053697929</v>
      </c>
      <c r="L1754" s="8">
        <v>1</v>
      </c>
      <c r="M1754" s="9">
        <v>0</v>
      </c>
      <c r="N1754" s="8">
        <v>0</v>
      </c>
      <c r="O1754" s="9">
        <v>0</v>
      </c>
      <c r="P1754" s="9">
        <v>1</v>
      </c>
      <c r="Q1754" s="9">
        <v>0</v>
      </c>
      <c r="R1754" s="9">
        <v>0</v>
      </c>
      <c r="S1754" s="8">
        <v>129901</v>
      </c>
      <c r="T1754" s="9">
        <v>13</v>
      </c>
      <c r="U1754" s="9">
        <f t="shared" si="305"/>
        <v>129887</v>
      </c>
      <c r="V1754" s="9">
        <f>COUNTIF(B:B,B1754)</f>
        <v>12</v>
      </c>
      <c r="W1754" s="7">
        <f>BL1754-X1754-6</f>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308"/>
        <v>0.26500000000000001</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40.700000000000003</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P1754">
        <v>2.4889999999999999</v>
      </c>
      <c r="CQ1754">
        <v>423</v>
      </c>
      <c r="CR1754">
        <v>1</v>
      </c>
      <c r="CS1754">
        <v>0</v>
      </c>
      <c r="CT1754">
        <v>20</v>
      </c>
      <c r="CZ1754" s="33" t="s">
        <v>85</v>
      </c>
    </row>
    <row r="1755" spans="1:104" x14ac:dyDescent="0.25">
      <c r="A1755">
        <v>1754</v>
      </c>
      <c r="B1755">
        <v>115</v>
      </c>
      <c r="C1755" s="24" t="s">
        <v>4347</v>
      </c>
      <c r="D1755" s="12">
        <v>5.0225875934424291</v>
      </c>
      <c r="E1755" s="13">
        <v>0.1255646898360607</v>
      </c>
      <c r="F1755" s="7">
        <v>40</v>
      </c>
      <c r="G1755" s="7">
        <f t="shared" si="302"/>
        <v>4.8970229036063682</v>
      </c>
      <c r="H1755" s="15">
        <f t="shared" si="303"/>
        <v>5.1481522832784901</v>
      </c>
      <c r="I1755" s="11">
        <f>IFERROR(F1755/SQRT(F1755^2+U1755), "X")</f>
        <v>0.11031093939469955</v>
      </c>
      <c r="J1755" s="32">
        <f>IFERROR(SQRT((1-I1755^2)/U1755), "X")</f>
        <v>2.7577734848674889E-3</v>
      </c>
      <c r="K1755" s="32">
        <f t="shared" si="304"/>
        <v>362.61136220477152</v>
      </c>
      <c r="L1755" s="8">
        <v>1</v>
      </c>
      <c r="M1755" s="9">
        <v>0</v>
      </c>
      <c r="N1755" s="8">
        <v>0</v>
      </c>
      <c r="O1755" s="9">
        <v>0</v>
      </c>
      <c r="P1755" s="9">
        <v>1</v>
      </c>
      <c r="Q1755" s="9">
        <v>0</v>
      </c>
      <c r="R1755" s="9">
        <v>0</v>
      </c>
      <c r="S1755" s="8">
        <v>129901</v>
      </c>
      <c r="T1755" s="9">
        <v>13</v>
      </c>
      <c r="U1755" s="9">
        <f t="shared" si="305"/>
        <v>129887</v>
      </c>
      <c r="V1755" s="9">
        <f>COUNTIF(B:B,B1755)</f>
        <v>12</v>
      </c>
      <c r="W1755" s="7">
        <f>BL1755-X1755-6</f>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308"/>
        <v>0.26500000000000001</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P1755">
        <v>2.4889999999999999</v>
      </c>
      <c r="CQ1755">
        <v>423</v>
      </c>
      <c r="CR1755">
        <v>1</v>
      </c>
      <c r="CS1755">
        <v>0</v>
      </c>
      <c r="CT1755">
        <v>20</v>
      </c>
      <c r="CZ1755" s="33" t="s">
        <v>85</v>
      </c>
    </row>
  </sheetData>
  <autoFilter ref="A1:CY1116" xr:uid="{00000000-0009-0000-0000-000000000000}"/>
  <conditionalFormatting sqref="A1732:XFD1992 A1:XFD1723">
    <cfRule type="containsBlanks" dxfId="611" priority="1">
      <formula>LEN(TRIM(A1))=0</formula>
    </cfRule>
    <cfRule type="expression" dxfId="610" priority="2">
      <formula>AND(NOT(ISBLANK($C1)),ISBLANK($C2))</formula>
    </cfRule>
    <cfRule type="expression" dxfId="609" priority="3">
      <formula>$C1&lt;&gt;$C2</formula>
    </cfRule>
  </conditionalFormatting>
  <conditionalFormatting sqref="A1724:XFD1731">
    <cfRule type="containsBlanks" dxfId="608" priority="657">
      <formula>LEN(TRIM(A1724))=0</formula>
    </cfRule>
    <cfRule type="expression" dxfId="607" priority="658">
      <formula>AND(NOT(ISBLANK($C1724)),ISBLANK(#REF!))</formula>
    </cfRule>
    <cfRule type="expression" dxfId="606"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7" activePane="bottomLeft" state="frozen"/>
      <selection pane="bottomLeft" activeCell="F33" sqref="F33"/>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350</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5" priority="2">
      <formula>LEN(TRIM(A100))=0</formula>
    </cfRule>
  </conditionalFormatting>
  <conditionalFormatting sqref="A2:B99">
    <cfRule type="containsBlanks" dxfId="604"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518</v>
      </c>
      <c r="C64">
        <v>8556.6869409999999</v>
      </c>
      <c r="D64">
        <v>272.12</v>
      </c>
    </row>
    <row r="65" spans="1:4" x14ac:dyDescent="0.25">
      <c r="A65">
        <v>1983</v>
      </c>
      <c r="B65" t="s">
        <v>518</v>
      </c>
      <c r="C65">
        <v>9134.9964049999999</v>
      </c>
      <c r="D65">
        <v>277.55</v>
      </c>
    </row>
    <row r="66" spans="1:4" x14ac:dyDescent="0.25">
      <c r="A66">
        <v>1984</v>
      </c>
      <c r="B66" t="s">
        <v>518</v>
      </c>
      <c r="C66">
        <v>8398.2101459999994</v>
      </c>
      <c r="D66">
        <v>283.75</v>
      </c>
    </row>
    <row r="67" spans="1:4" x14ac:dyDescent="0.25">
      <c r="A67">
        <v>1985</v>
      </c>
      <c r="B67" t="s">
        <v>518</v>
      </c>
      <c r="C67">
        <v>8357.3759389999996</v>
      </c>
      <c r="D67">
        <v>295.91000000000003</v>
      </c>
    </row>
    <row r="68" spans="1:4" x14ac:dyDescent="0.25">
      <c r="A68">
        <v>1986</v>
      </c>
      <c r="B68" t="s">
        <v>518</v>
      </c>
      <c r="C68">
        <v>9470.7494029999998</v>
      </c>
      <c r="D68">
        <v>320.16000000000003</v>
      </c>
    </row>
    <row r="69" spans="1:4" x14ac:dyDescent="0.25">
      <c r="A69">
        <v>1987</v>
      </c>
      <c r="B69" t="s">
        <v>518</v>
      </c>
      <c r="C69">
        <v>10148.67959</v>
      </c>
      <c r="D69">
        <v>347.73</v>
      </c>
    </row>
    <row r="70" spans="1:4" x14ac:dyDescent="0.25">
      <c r="A70">
        <v>1988</v>
      </c>
      <c r="B70" t="s">
        <v>518</v>
      </c>
      <c r="C70">
        <v>10449.08691</v>
      </c>
      <c r="D70" s="175">
        <v>368.38</v>
      </c>
    </row>
    <row r="71" spans="1:4" x14ac:dyDescent="0.25">
      <c r="A71">
        <v>1989</v>
      </c>
      <c r="B71" t="s">
        <v>518</v>
      </c>
      <c r="C71">
        <v>10329.765649999999</v>
      </c>
      <c r="D71">
        <v>384.22</v>
      </c>
    </row>
    <row r="72" spans="1:4" x14ac:dyDescent="0.25">
      <c r="A72">
        <v>1990</v>
      </c>
      <c r="B72" t="s">
        <v>518</v>
      </c>
      <c r="C72">
        <v>10612.74865</v>
      </c>
      <c r="D72">
        <v>394.88</v>
      </c>
    </row>
    <row r="73" spans="1:4" x14ac:dyDescent="0.25">
      <c r="A73">
        <v>1991</v>
      </c>
      <c r="B73" t="s">
        <v>518</v>
      </c>
      <c r="C73">
        <v>10717.42575</v>
      </c>
      <c r="D73">
        <v>416.6</v>
      </c>
    </row>
    <row r="74" spans="1:4" x14ac:dyDescent="0.25">
      <c r="A74">
        <v>1960</v>
      </c>
      <c r="B74" t="s">
        <v>472</v>
      </c>
      <c r="C74">
        <v>9167.465295</v>
      </c>
      <c r="D74" t="s">
        <v>98</v>
      </c>
    </row>
    <row r="75" spans="1:4" x14ac:dyDescent="0.25">
      <c r="A75">
        <v>2010</v>
      </c>
      <c r="B75" t="s">
        <v>519</v>
      </c>
      <c r="C75">
        <v>3067.9310150000001</v>
      </c>
      <c r="D75">
        <v>155.55000000000001</v>
      </c>
    </row>
    <row r="76" spans="1:4" x14ac:dyDescent="0.25">
      <c r="A76">
        <v>1994</v>
      </c>
      <c r="B76" t="s">
        <v>455</v>
      </c>
      <c r="C76">
        <v>819.17575690000001</v>
      </c>
      <c r="D76">
        <v>42.26</v>
      </c>
    </row>
    <row r="77" spans="1:4" x14ac:dyDescent="0.25">
      <c r="A77">
        <v>2005</v>
      </c>
      <c r="B77" t="s">
        <v>535</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465</v>
      </c>
      <c r="C85">
        <v>18095.971750000001</v>
      </c>
      <c r="D85">
        <v>27.04</v>
      </c>
    </row>
    <row r="86" spans="1:4" x14ac:dyDescent="0.25">
      <c r="A86">
        <v>1995</v>
      </c>
      <c r="B86" t="s">
        <v>465</v>
      </c>
      <c r="C86">
        <v>19841.3593</v>
      </c>
      <c r="D86">
        <v>31.98</v>
      </c>
    </row>
    <row r="87" spans="1:4" x14ac:dyDescent="0.25">
      <c r="A87">
        <v>2002</v>
      </c>
      <c r="B87" t="s">
        <v>20</v>
      </c>
      <c r="C87">
        <v>787.8550444</v>
      </c>
      <c r="D87">
        <v>29.55</v>
      </c>
    </row>
    <row r="88" spans="1:4" x14ac:dyDescent="0.25">
      <c r="A88">
        <v>2017</v>
      </c>
      <c r="B88" t="s">
        <v>508</v>
      </c>
      <c r="C88">
        <v>3012.5448809999998</v>
      </c>
      <c r="D88">
        <v>376.35</v>
      </c>
    </row>
    <row r="89" spans="1:4" x14ac:dyDescent="0.25">
      <c r="A89">
        <v>1986</v>
      </c>
      <c r="B89" t="s">
        <v>21</v>
      </c>
      <c r="C89" t="s">
        <v>98</v>
      </c>
      <c r="D89" t="s">
        <v>98</v>
      </c>
    </row>
    <row r="90" spans="1:4" x14ac:dyDescent="0.25">
      <c r="A90">
        <v>1985</v>
      </c>
      <c r="B90" t="s">
        <v>569</v>
      </c>
      <c r="C90">
        <v>1105.8685190000001</v>
      </c>
      <c r="D90">
        <v>269.24</v>
      </c>
    </row>
    <row r="91" spans="1:4" x14ac:dyDescent="0.25">
      <c r="A91">
        <v>2006</v>
      </c>
      <c r="B91" t="s">
        <v>23</v>
      </c>
      <c r="C91">
        <v>5548.3588209999998</v>
      </c>
      <c r="D91">
        <v>312.74</v>
      </c>
    </row>
    <row r="92" spans="1:4" x14ac:dyDescent="0.25">
      <c r="A92">
        <v>1986</v>
      </c>
      <c r="B92" t="s">
        <v>522</v>
      </c>
      <c r="C92">
        <v>7294.8719659999997</v>
      </c>
      <c r="D92">
        <v>760.1</v>
      </c>
    </row>
    <row r="93" spans="1:4" x14ac:dyDescent="0.25">
      <c r="A93">
        <v>1996</v>
      </c>
      <c r="B93" t="s">
        <v>522</v>
      </c>
      <c r="C93">
        <v>10406.07497</v>
      </c>
      <c r="D93">
        <v>775.02499999999998</v>
      </c>
    </row>
    <row r="94" spans="1:4" x14ac:dyDescent="0.25">
      <c r="A94">
        <v>2005</v>
      </c>
      <c r="B94" t="s">
        <v>522</v>
      </c>
      <c r="C94">
        <v>12511.71221</v>
      </c>
      <c r="D94">
        <v>825.9916667</v>
      </c>
    </row>
    <row r="95" spans="1:4" x14ac:dyDescent="0.25">
      <c r="A95">
        <v>2010</v>
      </c>
      <c r="B95" t="s">
        <v>522</v>
      </c>
      <c r="C95">
        <v>13110.272999999999</v>
      </c>
      <c r="D95">
        <v>960.8666667</v>
      </c>
    </row>
    <row r="96" spans="1:4" x14ac:dyDescent="0.25">
      <c r="A96">
        <v>2013</v>
      </c>
      <c r="B96" t="s">
        <v>522</v>
      </c>
      <c r="C96">
        <v>11965.08555</v>
      </c>
      <c r="D96">
        <v>918.45</v>
      </c>
    </row>
    <row r="97" spans="1:4" x14ac:dyDescent="0.25">
      <c r="A97">
        <v>1985</v>
      </c>
      <c r="B97" t="s">
        <v>547</v>
      </c>
      <c r="C97">
        <v>1680</v>
      </c>
      <c r="D97">
        <v>44.5</v>
      </c>
    </row>
    <row r="98" spans="1:4" x14ac:dyDescent="0.25">
      <c r="A98">
        <v>1990</v>
      </c>
      <c r="B98" t="s">
        <v>547</v>
      </c>
      <c r="C98">
        <v>1710</v>
      </c>
      <c r="D98">
        <v>29.96</v>
      </c>
    </row>
    <row r="99" spans="1:4" x14ac:dyDescent="0.25">
      <c r="A99">
        <v>1991</v>
      </c>
      <c r="B99" t="s">
        <v>547</v>
      </c>
      <c r="C99">
        <v>1740</v>
      </c>
      <c r="D99">
        <v>9.83</v>
      </c>
    </row>
    <row r="100" spans="1:4" x14ac:dyDescent="0.25">
      <c r="A100">
        <v>1993</v>
      </c>
      <c r="B100" t="s">
        <v>547</v>
      </c>
      <c r="C100">
        <v>1770</v>
      </c>
      <c r="D100">
        <v>3.48</v>
      </c>
    </row>
    <row r="101" spans="1:4" x14ac:dyDescent="0.25">
      <c r="A101">
        <v>1994</v>
      </c>
      <c r="B101" t="s">
        <v>547</v>
      </c>
      <c r="C101">
        <v>1800</v>
      </c>
      <c r="D101">
        <v>5.55</v>
      </c>
    </row>
    <row r="102" spans="1:4" x14ac:dyDescent="0.25">
      <c r="A102">
        <v>1996</v>
      </c>
      <c r="B102" t="s">
        <v>547</v>
      </c>
      <c r="C102">
        <v>1836.5551760000001</v>
      </c>
      <c r="D102">
        <v>62.36</v>
      </c>
    </row>
    <row r="103" spans="1:4" x14ac:dyDescent="0.25">
      <c r="A103">
        <v>1998</v>
      </c>
      <c r="B103" t="s">
        <v>547</v>
      </c>
      <c r="C103">
        <v>1867.986572</v>
      </c>
      <c r="D103">
        <v>134.83000000000001</v>
      </c>
    </row>
    <row r="104" spans="1:4" x14ac:dyDescent="0.25">
      <c r="A104">
        <v>2000</v>
      </c>
      <c r="B104" t="s">
        <v>547</v>
      </c>
      <c r="C104">
        <v>1958.1173100000001</v>
      </c>
      <c r="D104">
        <v>377.8</v>
      </c>
    </row>
    <row r="105" spans="1:4" x14ac:dyDescent="0.25">
      <c r="A105">
        <v>2002</v>
      </c>
      <c r="B105" t="s">
        <v>547</v>
      </c>
      <c r="C105">
        <v>2337.5092770000001</v>
      </c>
      <c r="D105">
        <v>814</v>
      </c>
    </row>
    <row r="106" spans="1:4" x14ac:dyDescent="0.25">
      <c r="A106">
        <v>1984</v>
      </c>
      <c r="B106" t="s">
        <v>544</v>
      </c>
      <c r="C106">
        <v>4455.2138210000003</v>
      </c>
      <c r="D106" s="175" t="s">
        <v>98</v>
      </c>
    </row>
    <row r="107" spans="1:4" x14ac:dyDescent="0.25">
      <c r="A107">
        <v>1993</v>
      </c>
      <c r="B107" t="s">
        <v>544</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515</v>
      </c>
      <c r="C115">
        <v>16471.097519999999</v>
      </c>
      <c r="D115">
        <v>1190.67</v>
      </c>
    </row>
    <row r="116" spans="1:4" x14ac:dyDescent="0.25">
      <c r="A116">
        <v>2005</v>
      </c>
      <c r="B116" t="s">
        <v>515</v>
      </c>
      <c r="C116">
        <v>20349.749179999999</v>
      </c>
      <c r="D116">
        <v>1351.08</v>
      </c>
    </row>
    <row r="117" spans="1:4" x14ac:dyDescent="0.25">
      <c r="A117">
        <v>2006</v>
      </c>
      <c r="B117" t="s">
        <v>515</v>
      </c>
      <c r="C117">
        <v>20841.356749999999</v>
      </c>
      <c r="D117">
        <v>1400.39</v>
      </c>
    </row>
    <row r="118" spans="1:4" x14ac:dyDescent="0.25">
      <c r="A118">
        <v>2015</v>
      </c>
      <c r="B118" t="s">
        <v>515</v>
      </c>
      <c r="C118">
        <v>23733.290249999998</v>
      </c>
      <c r="D118">
        <v>1419.7</v>
      </c>
    </row>
    <row r="119" spans="1:4" x14ac:dyDescent="0.25">
      <c r="A119">
        <v>2001</v>
      </c>
      <c r="B119" t="s">
        <v>474</v>
      </c>
      <c r="C119">
        <v>430.31896970000003</v>
      </c>
      <c r="D119">
        <v>26.66</v>
      </c>
    </row>
    <row r="120" spans="1:4" x14ac:dyDescent="0.25">
      <c r="A120">
        <v>2006</v>
      </c>
      <c r="B120" t="s">
        <v>474</v>
      </c>
      <c r="C120">
        <v>510.41510010000002</v>
      </c>
      <c r="D120">
        <v>49.74</v>
      </c>
    </row>
    <row r="121" spans="1:4" x14ac:dyDescent="0.25">
      <c r="A121">
        <v>2014</v>
      </c>
      <c r="B121" t="s">
        <v>474</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577</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556</v>
      </c>
      <c r="C136" t="s">
        <v>98</v>
      </c>
      <c r="D136" s="175" t="s">
        <v>98</v>
      </c>
    </row>
    <row r="137" spans="1:4" x14ac:dyDescent="0.25">
      <c r="A137">
        <v>1991</v>
      </c>
      <c r="B137" t="s">
        <v>556</v>
      </c>
      <c r="C137">
        <v>971.63452150000001</v>
      </c>
      <c r="D137" s="175">
        <v>5.08</v>
      </c>
    </row>
    <row r="138" spans="1:4" x14ac:dyDescent="0.25">
      <c r="A138">
        <v>1997</v>
      </c>
      <c r="B138" t="s">
        <v>556</v>
      </c>
      <c r="C138">
        <v>543.8438721</v>
      </c>
      <c r="D138" s="175">
        <v>34.47</v>
      </c>
    </row>
    <row r="139" spans="1:4" x14ac:dyDescent="0.25">
      <c r="A139">
        <v>1998</v>
      </c>
      <c r="B139" t="s">
        <v>556</v>
      </c>
      <c r="C139">
        <v>557.91784670000004</v>
      </c>
      <c r="D139">
        <v>49.84</v>
      </c>
    </row>
    <row r="140" spans="1:4" x14ac:dyDescent="0.25">
      <c r="A140">
        <v>2000</v>
      </c>
      <c r="B140" t="s">
        <v>556</v>
      </c>
      <c r="C140">
        <v>570.54272460000004</v>
      </c>
      <c r="D140">
        <v>54.54</v>
      </c>
    </row>
    <row r="141" spans="1:4" x14ac:dyDescent="0.25">
      <c r="A141">
        <v>2002</v>
      </c>
      <c r="B141" t="s">
        <v>556</v>
      </c>
      <c r="C141">
        <v>679.80401610000001</v>
      </c>
      <c r="D141">
        <v>66.77</v>
      </c>
    </row>
    <row r="142" spans="1:4" x14ac:dyDescent="0.25">
      <c r="A142">
        <v>1958</v>
      </c>
      <c r="B142" t="s">
        <v>329</v>
      </c>
      <c r="C142" t="s">
        <v>98</v>
      </c>
      <c r="D142">
        <v>27.31</v>
      </c>
    </row>
    <row r="143" spans="1:4" x14ac:dyDescent="0.25">
      <c r="A143">
        <v>1972</v>
      </c>
      <c r="B143" t="s">
        <v>329</v>
      </c>
      <c r="C143" t="s">
        <v>98</v>
      </c>
      <c r="D143">
        <v>130.94</v>
      </c>
    </row>
    <row r="144" spans="1:4" x14ac:dyDescent="0.25">
      <c r="A144">
        <v>1982</v>
      </c>
      <c r="B144" t="s">
        <v>329</v>
      </c>
      <c r="C144">
        <v>13531.85261</v>
      </c>
      <c r="D144">
        <v>245.72</v>
      </c>
    </row>
    <row r="145" spans="1:4" x14ac:dyDescent="0.25">
      <c r="A145">
        <v>1984</v>
      </c>
      <c r="B145" t="s">
        <v>329</v>
      </c>
      <c r="C145">
        <v>14398.397360000001</v>
      </c>
      <c r="D145">
        <v>243.98</v>
      </c>
    </row>
    <row r="146" spans="1:4" x14ac:dyDescent="0.25">
      <c r="A146">
        <v>1999</v>
      </c>
      <c r="B146" t="s">
        <v>329</v>
      </c>
      <c r="C146">
        <v>23477.907670000001</v>
      </c>
      <c r="D146">
        <v>1423</v>
      </c>
    </row>
    <row r="147" spans="1:4" x14ac:dyDescent="0.25">
      <c r="A147">
        <v>2000</v>
      </c>
      <c r="B147" t="s">
        <v>329</v>
      </c>
      <c r="C147">
        <v>24477.315709999999</v>
      </c>
      <c r="D147">
        <v>1503.07</v>
      </c>
    </row>
    <row r="148" spans="1:4" x14ac:dyDescent="0.25">
      <c r="A148">
        <v>2001</v>
      </c>
      <c r="B148" t="s">
        <v>329</v>
      </c>
      <c r="C148">
        <v>25208.408510000001</v>
      </c>
      <c r="D148">
        <v>1486.61</v>
      </c>
    </row>
    <row r="149" spans="1:4" x14ac:dyDescent="0.25">
      <c r="A149">
        <v>1940</v>
      </c>
      <c r="B149" t="s">
        <v>233</v>
      </c>
      <c r="C149">
        <v>15113.74489</v>
      </c>
      <c r="D149">
        <v>528.53</v>
      </c>
    </row>
    <row r="150" spans="1:4" x14ac:dyDescent="0.25">
      <c r="A150">
        <v>1950</v>
      </c>
      <c r="B150" t="s">
        <v>233</v>
      </c>
      <c r="C150">
        <v>15635.363240000001</v>
      </c>
      <c r="D150">
        <v>810.53</v>
      </c>
    </row>
    <row r="151" spans="1:4" x14ac:dyDescent="0.25">
      <c r="A151">
        <v>1960</v>
      </c>
      <c r="B151" t="s">
        <v>233</v>
      </c>
      <c r="C151">
        <v>16156.981589999999</v>
      </c>
      <c r="D151">
        <v>1588.1</v>
      </c>
    </row>
    <row r="152" spans="1:4" x14ac:dyDescent="0.25">
      <c r="A152">
        <v>1965</v>
      </c>
      <c r="B152" t="s">
        <v>233</v>
      </c>
      <c r="C152">
        <v>16678.59994</v>
      </c>
      <c r="D152">
        <v>1863.3166670000001</v>
      </c>
    </row>
    <row r="153" spans="1:4" x14ac:dyDescent="0.25">
      <c r="A153">
        <v>1970</v>
      </c>
      <c r="B153" t="s">
        <v>233</v>
      </c>
      <c r="C153">
        <v>15553.42758</v>
      </c>
      <c r="D153">
        <v>1935.583333</v>
      </c>
    </row>
    <row r="154" spans="1:4" x14ac:dyDescent="0.25">
      <c r="A154">
        <v>1976</v>
      </c>
      <c r="B154" t="s">
        <v>233</v>
      </c>
      <c r="C154">
        <v>18108.120930000001</v>
      </c>
      <c r="D154">
        <v>1898.258333</v>
      </c>
    </row>
    <row r="155" spans="1:4" x14ac:dyDescent="0.25">
      <c r="A155">
        <v>1978</v>
      </c>
      <c r="B155" t="s">
        <v>233</v>
      </c>
      <c r="C155">
        <v>19296.74165</v>
      </c>
      <c r="D155">
        <v>1908</v>
      </c>
    </row>
    <row r="156" spans="1:4" x14ac:dyDescent="0.25">
      <c r="A156">
        <v>1979</v>
      </c>
      <c r="B156" t="s">
        <v>233</v>
      </c>
      <c r="C156">
        <v>19538.605950000001</v>
      </c>
      <c r="D156">
        <v>1876.7833330000001</v>
      </c>
    </row>
    <row r="157" spans="1:4" x14ac:dyDescent="0.25">
      <c r="A157">
        <v>1980</v>
      </c>
      <c r="B157" t="s">
        <v>233</v>
      </c>
      <c r="C157">
        <v>19291.597280000002</v>
      </c>
      <c r="D157">
        <v>1766.825</v>
      </c>
    </row>
    <row r="158" spans="1:4" x14ac:dyDescent="0.25">
      <c r="A158">
        <v>1981</v>
      </c>
      <c r="B158" t="s">
        <v>233</v>
      </c>
      <c r="C158">
        <v>19368.07476</v>
      </c>
      <c r="D158">
        <v>1730.4749999999999</v>
      </c>
    </row>
    <row r="159" spans="1:4" x14ac:dyDescent="0.25">
      <c r="A159">
        <v>1982</v>
      </c>
      <c r="B159" t="s">
        <v>233</v>
      </c>
      <c r="C159">
        <v>19465.135999999999</v>
      </c>
      <c r="D159">
        <v>1630.5</v>
      </c>
    </row>
    <row r="160" spans="1:4" x14ac:dyDescent="0.25">
      <c r="A160">
        <v>1983</v>
      </c>
      <c r="B160" t="s">
        <v>233</v>
      </c>
      <c r="C160">
        <v>20379.868750000001</v>
      </c>
      <c r="D160">
        <v>1579.75</v>
      </c>
    </row>
    <row r="161" spans="1:4" x14ac:dyDescent="0.25">
      <c r="A161">
        <v>1984</v>
      </c>
      <c r="B161" t="s">
        <v>233</v>
      </c>
      <c r="C161">
        <v>21267.073649999998</v>
      </c>
      <c r="D161">
        <v>1514.616667</v>
      </c>
    </row>
    <row r="162" spans="1:4" x14ac:dyDescent="0.25">
      <c r="A162">
        <v>1985</v>
      </c>
      <c r="B162" t="s">
        <v>233</v>
      </c>
      <c r="C162">
        <v>22170.84131</v>
      </c>
      <c r="D162">
        <v>1462.75</v>
      </c>
    </row>
    <row r="163" spans="1:4" x14ac:dyDescent="0.25">
      <c r="A163">
        <v>1986</v>
      </c>
      <c r="B163" t="s">
        <v>233</v>
      </c>
      <c r="C163">
        <v>22873.709869999999</v>
      </c>
      <c r="D163">
        <v>1435.5</v>
      </c>
    </row>
    <row r="164" spans="1:4" x14ac:dyDescent="0.25">
      <c r="A164">
        <v>1987</v>
      </c>
      <c r="B164" t="s">
        <v>233</v>
      </c>
      <c r="C164">
        <v>23439.863730000001</v>
      </c>
      <c r="D164">
        <v>1384.758333</v>
      </c>
    </row>
    <row r="165" spans="1:4" x14ac:dyDescent="0.25">
      <c r="A165">
        <v>1988</v>
      </c>
      <c r="B165" t="s">
        <v>233</v>
      </c>
      <c r="C165">
        <v>24198.198520000002</v>
      </c>
      <c r="D165">
        <v>1330.5</v>
      </c>
    </row>
    <row r="166" spans="1:4" x14ac:dyDescent="0.25">
      <c r="A166">
        <v>1989</v>
      </c>
      <c r="B166" t="s">
        <v>233</v>
      </c>
      <c r="C166">
        <v>24669.641670000001</v>
      </c>
      <c r="D166">
        <v>1269.241667</v>
      </c>
    </row>
    <row r="167" spans="1:4" x14ac:dyDescent="0.25">
      <c r="A167">
        <v>1990</v>
      </c>
      <c r="B167" t="s">
        <v>233</v>
      </c>
      <c r="C167">
        <v>24883.811160000001</v>
      </c>
      <c r="D167">
        <v>1325.5583329999999</v>
      </c>
    </row>
    <row r="168" spans="1:4" x14ac:dyDescent="0.25">
      <c r="A168">
        <v>1991</v>
      </c>
      <c r="B168" t="s">
        <v>233</v>
      </c>
      <c r="C168">
        <v>24597.83295</v>
      </c>
      <c r="D168">
        <v>1426.8916670000001</v>
      </c>
    </row>
    <row r="169" spans="1:4" x14ac:dyDescent="0.25">
      <c r="A169">
        <v>1992</v>
      </c>
      <c r="B169" t="s">
        <v>233</v>
      </c>
      <c r="C169">
        <v>25151.79477</v>
      </c>
      <c r="D169">
        <v>1422.6</v>
      </c>
    </row>
    <row r="170" spans="1:4" x14ac:dyDescent="0.25">
      <c r="A170">
        <v>1993</v>
      </c>
      <c r="B170" t="s">
        <v>233</v>
      </c>
      <c r="C170">
        <v>25687.022970000002</v>
      </c>
      <c r="D170">
        <v>1381.8166670000001</v>
      </c>
    </row>
    <row r="171" spans="1:4" x14ac:dyDescent="0.25">
      <c r="A171">
        <v>1994</v>
      </c>
      <c r="B171" t="s">
        <v>233</v>
      </c>
      <c r="C171">
        <v>26357.010590000002</v>
      </c>
      <c r="D171">
        <v>1346.7</v>
      </c>
    </row>
    <row r="172" spans="1:4" x14ac:dyDescent="0.25">
      <c r="A172">
        <v>1995</v>
      </c>
      <c r="B172" t="s">
        <v>233</v>
      </c>
      <c r="C172">
        <v>26813.478019999999</v>
      </c>
      <c r="D172">
        <v>1309.95</v>
      </c>
    </row>
    <row r="173" spans="1:4" x14ac:dyDescent="0.25">
      <c r="A173">
        <v>1996</v>
      </c>
      <c r="B173" t="s">
        <v>233</v>
      </c>
      <c r="C173">
        <v>27422.977930000001</v>
      </c>
      <c r="D173">
        <v>1310.075</v>
      </c>
    </row>
    <row r="174" spans="1:4" x14ac:dyDescent="0.25">
      <c r="A174">
        <v>1997</v>
      </c>
      <c r="B174" t="s">
        <v>233</v>
      </c>
      <c r="C174">
        <v>28115.055489999999</v>
      </c>
      <c r="D174">
        <v>1428.8416669999999</v>
      </c>
    </row>
    <row r="175" spans="1:4" x14ac:dyDescent="0.25">
      <c r="A175">
        <v>1998</v>
      </c>
      <c r="B175" t="s">
        <v>233</v>
      </c>
      <c r="C175">
        <v>29265.117839999999</v>
      </c>
      <c r="D175">
        <v>1483.883333</v>
      </c>
    </row>
    <row r="176" spans="1:4" x14ac:dyDescent="0.25">
      <c r="A176">
        <v>1999</v>
      </c>
      <c r="B176" t="s">
        <v>233</v>
      </c>
      <c r="C176">
        <v>30487.783589999999</v>
      </c>
      <c r="D176">
        <v>1452.116667</v>
      </c>
    </row>
    <row r="177" spans="1:4" x14ac:dyDescent="0.25">
      <c r="A177">
        <v>2000</v>
      </c>
      <c r="B177" t="s">
        <v>233</v>
      </c>
      <c r="C177">
        <v>31669.04076</v>
      </c>
      <c r="D177">
        <v>1404.675</v>
      </c>
    </row>
    <row r="178" spans="1:4" x14ac:dyDescent="0.25">
      <c r="A178">
        <v>2001</v>
      </c>
      <c r="B178" t="s">
        <v>233</v>
      </c>
      <c r="C178">
        <v>32133.66805</v>
      </c>
      <c r="D178">
        <v>1366.075</v>
      </c>
    </row>
    <row r="179" spans="1:4" x14ac:dyDescent="0.25">
      <c r="A179">
        <v>2002</v>
      </c>
      <c r="B179" t="s">
        <v>233</v>
      </c>
      <c r="C179">
        <v>32646.505450000001</v>
      </c>
      <c r="D179">
        <v>1344.741667</v>
      </c>
    </row>
    <row r="180" spans="1:4" x14ac:dyDescent="0.25">
      <c r="A180">
        <v>2003</v>
      </c>
      <c r="B180" t="s">
        <v>233</v>
      </c>
      <c r="C180">
        <v>33391.281190000002</v>
      </c>
      <c r="D180">
        <v>1314.8916670000001</v>
      </c>
    </row>
    <row r="181" spans="1:4" x14ac:dyDescent="0.25">
      <c r="A181">
        <v>2004</v>
      </c>
      <c r="B181" t="s">
        <v>233</v>
      </c>
      <c r="C181">
        <v>34330.928659999998</v>
      </c>
      <c r="D181">
        <v>1280.6083329999999</v>
      </c>
    </row>
    <row r="182" spans="1:4" x14ac:dyDescent="0.25">
      <c r="A182">
        <v>2005</v>
      </c>
      <c r="B182" t="s">
        <v>233</v>
      </c>
      <c r="C182">
        <v>35220.589139999996</v>
      </c>
      <c r="D182">
        <v>1238.583333</v>
      </c>
    </row>
    <row r="183" spans="1:4" x14ac:dyDescent="0.25">
      <c r="A183">
        <v>2006</v>
      </c>
      <c r="B183" t="s">
        <v>233</v>
      </c>
      <c r="C183">
        <v>35893.281669999997</v>
      </c>
      <c r="D183">
        <v>1199.883333</v>
      </c>
    </row>
    <row r="184" spans="1:4" x14ac:dyDescent="0.25">
      <c r="A184">
        <v>2007</v>
      </c>
      <c r="B184" t="s">
        <v>233</v>
      </c>
      <c r="C184">
        <v>36417.811650000003</v>
      </c>
      <c r="D184">
        <v>1236.083333</v>
      </c>
    </row>
    <row r="185" spans="1:4" x14ac:dyDescent="0.25">
      <c r="A185">
        <v>2008</v>
      </c>
      <c r="B185" t="s">
        <v>233</v>
      </c>
      <c r="C185">
        <v>36129.091099999998</v>
      </c>
      <c r="D185">
        <v>1343.083333</v>
      </c>
    </row>
    <row r="186" spans="1:4" x14ac:dyDescent="0.25">
      <c r="A186">
        <v>2009</v>
      </c>
      <c r="B186" t="s">
        <v>233</v>
      </c>
      <c r="C186">
        <v>35346.2039</v>
      </c>
      <c r="D186">
        <v>1501.125</v>
      </c>
    </row>
    <row r="187" spans="1:4" x14ac:dyDescent="0.25">
      <c r="A187">
        <v>2010</v>
      </c>
      <c r="B187" t="s">
        <v>233</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 activePane="bottomLeft" state="frozen"/>
      <selection activeCell="D1" sqref="D1"/>
      <selection pane="bottomLeft" activeCell="L3" sqref="L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2" t="s">
        <v>122</v>
      </c>
    </row>
    <row r="5" spans="1:19" x14ac:dyDescent="0.25">
      <c r="B5" t="s">
        <v>162</v>
      </c>
      <c r="D5" t="s">
        <v>165</v>
      </c>
      <c r="K5" t="s">
        <v>163</v>
      </c>
      <c r="P5" t="s">
        <v>164</v>
      </c>
    </row>
    <row r="7" spans="1:19" x14ac:dyDescent="0.25">
      <c r="C7" t="s">
        <v>145</v>
      </c>
      <c r="D7" t="s">
        <v>4352</v>
      </c>
      <c r="E7" t="s">
        <v>143</v>
      </c>
      <c r="F7" t="s">
        <v>158</v>
      </c>
      <c r="G7" t="s">
        <v>159</v>
      </c>
      <c r="H7" t="s">
        <v>142</v>
      </c>
      <c r="I7" s="70" t="s">
        <v>147</v>
      </c>
      <c r="L7" t="s">
        <v>148</v>
      </c>
      <c r="M7" t="s">
        <v>149</v>
      </c>
      <c r="N7" t="s">
        <v>150</v>
      </c>
      <c r="O7" t="s">
        <v>147</v>
      </c>
      <c r="Q7" t="s">
        <v>148</v>
      </c>
      <c r="R7" t="s">
        <v>147</v>
      </c>
      <c r="S7" t="s">
        <v>149</v>
      </c>
    </row>
    <row r="8" spans="1:19" x14ac:dyDescent="0.25">
      <c r="B8" t="s">
        <v>153</v>
      </c>
      <c r="C8">
        <v>3</v>
      </c>
      <c r="D8">
        <v>3</v>
      </c>
      <c r="E8" t="s">
        <v>144</v>
      </c>
      <c r="F8">
        <v>2004</v>
      </c>
      <c r="G8" t="s">
        <v>160</v>
      </c>
      <c r="H8">
        <v>0.33400000000000002</v>
      </c>
      <c r="I8">
        <v>5.8000000000000003E-2</v>
      </c>
      <c r="L8" s="68">
        <f>(1+H8)^(1/D8)-1</f>
        <v>0.10082582613601465</v>
      </c>
      <c r="M8">
        <f t="shared" ref="M8:M55" si="0">H8/I8</f>
        <v>5.7586206896551726</v>
      </c>
      <c r="N8">
        <f t="shared" ref="N8:N55" si="1">L8*100</f>
        <v>10.082582613601465</v>
      </c>
      <c r="O8">
        <f t="shared" ref="O8:O55" si="2">N8/M8</f>
        <v>1.7508676394876794</v>
      </c>
      <c r="Q8" s="71">
        <f t="shared" ref="Q8:Q55" si="3">N8</f>
        <v>10.082582613601465</v>
      </c>
      <c r="R8" s="71">
        <f t="shared" ref="R8:R55" si="4">IF(O8&gt;0,O8,-O8)</f>
        <v>1.7508676394876794</v>
      </c>
      <c r="S8" s="71">
        <f t="shared" ref="S8:S55" si="5">Q8/R8</f>
        <v>5.7586206896551726</v>
      </c>
    </row>
    <row r="9" spans="1:19" x14ac:dyDescent="0.25">
      <c r="B9" t="s">
        <v>154</v>
      </c>
      <c r="C9">
        <v>5</v>
      </c>
      <c r="D9">
        <v>5</v>
      </c>
      <c r="E9" t="s">
        <v>144</v>
      </c>
      <c r="F9">
        <v>2004</v>
      </c>
      <c r="G9" t="s">
        <v>160</v>
      </c>
      <c r="H9">
        <v>0.56899999999999995</v>
      </c>
      <c r="I9">
        <v>2.1000000000000001E-2</v>
      </c>
      <c r="L9" s="68">
        <f t="shared" ref="L9:L55" si="6">(1+H9)^(1/D9)-1</f>
        <v>9.4270241253097353E-2</v>
      </c>
      <c r="M9">
        <f t="shared" si="0"/>
        <v>27.095238095238091</v>
      </c>
      <c r="N9">
        <f t="shared" si="1"/>
        <v>9.4270241253097353</v>
      </c>
      <c r="O9">
        <f t="shared" si="2"/>
        <v>0.34792180427329433</v>
      </c>
      <c r="Q9" s="71">
        <f t="shared" si="3"/>
        <v>9.4270241253097353</v>
      </c>
      <c r="R9" s="71">
        <f t="shared" si="4"/>
        <v>0.34792180427329433</v>
      </c>
      <c r="S9" s="71">
        <f t="shared" si="5"/>
        <v>27.095238095238091</v>
      </c>
    </row>
    <row r="10" spans="1:19" x14ac:dyDescent="0.25">
      <c r="B10" t="s">
        <v>155</v>
      </c>
      <c r="C10" s="69" t="s">
        <v>157</v>
      </c>
      <c r="D10">
        <v>7</v>
      </c>
      <c r="E10" t="s">
        <v>144</v>
      </c>
      <c r="F10">
        <v>2004</v>
      </c>
      <c r="G10" t="s">
        <v>160</v>
      </c>
      <c r="H10">
        <v>1.0569999999999999</v>
      </c>
      <c r="I10">
        <v>8.7999999999999995E-2</v>
      </c>
      <c r="L10" s="68">
        <f t="shared" si="6"/>
        <v>0.10853077874552719</v>
      </c>
      <c r="M10">
        <f t="shared" si="0"/>
        <v>12.011363636363637</v>
      </c>
      <c r="N10">
        <f t="shared" si="1"/>
        <v>10.853077874552719</v>
      </c>
      <c r="O10">
        <f t="shared" si="2"/>
        <v>0.90356750516616768</v>
      </c>
      <c r="Q10" s="71">
        <f t="shared" si="3"/>
        <v>10.853077874552719</v>
      </c>
      <c r="R10" s="71">
        <f t="shared" si="4"/>
        <v>0.90356750516616768</v>
      </c>
      <c r="S10" s="71">
        <f t="shared" si="5"/>
        <v>12.011363636363637</v>
      </c>
    </row>
    <row r="11" spans="1:19" x14ac:dyDescent="0.25">
      <c r="B11" t="s">
        <v>156</v>
      </c>
      <c r="C11" s="69" t="s">
        <v>157</v>
      </c>
      <c r="D11">
        <v>9</v>
      </c>
      <c r="E11" t="s">
        <v>144</v>
      </c>
      <c r="F11">
        <v>2004</v>
      </c>
      <c r="G11" t="s">
        <v>160</v>
      </c>
      <c r="H11">
        <v>1.252</v>
      </c>
      <c r="I11">
        <v>0.28199999999999997</v>
      </c>
      <c r="L11" s="68">
        <f t="shared" si="6"/>
        <v>9.4395415604737742E-2</v>
      </c>
      <c r="M11">
        <f t="shared" si="0"/>
        <v>4.4397163120567384</v>
      </c>
      <c r="N11">
        <f t="shared" si="1"/>
        <v>9.4395415604737742</v>
      </c>
      <c r="O11">
        <f t="shared" si="2"/>
        <v>2.1261587220875429</v>
      </c>
      <c r="Q11" s="71">
        <f t="shared" si="3"/>
        <v>9.4395415604737742</v>
      </c>
      <c r="R11" s="71">
        <f t="shared" si="4"/>
        <v>2.1261587220875429</v>
      </c>
      <c r="S11" s="71">
        <f t="shared" si="5"/>
        <v>4.4397163120567384</v>
      </c>
    </row>
    <row r="12" spans="1:19" x14ac:dyDescent="0.25">
      <c r="B12" t="s">
        <v>153</v>
      </c>
      <c r="C12">
        <v>3</v>
      </c>
      <c r="D12">
        <v>3</v>
      </c>
      <c r="E12" t="s">
        <v>144</v>
      </c>
      <c r="F12">
        <v>2006</v>
      </c>
      <c r="G12" t="s">
        <v>160</v>
      </c>
      <c r="H12">
        <v>0.33300000000000002</v>
      </c>
      <c r="I12">
        <v>4.2000000000000003E-2</v>
      </c>
      <c r="L12" s="68">
        <f t="shared" si="6"/>
        <v>0.10055068845243875</v>
      </c>
      <c r="M12">
        <f t="shared" si="0"/>
        <v>7.9285714285714288</v>
      </c>
      <c r="N12">
        <f t="shared" si="1"/>
        <v>10.055068845243875</v>
      </c>
      <c r="O12">
        <f t="shared" si="2"/>
        <v>1.2682068813821104</v>
      </c>
      <c r="Q12" s="71">
        <f t="shared" si="3"/>
        <v>10.055068845243875</v>
      </c>
      <c r="R12" s="71">
        <f t="shared" si="4"/>
        <v>1.2682068813821104</v>
      </c>
      <c r="S12" s="71">
        <f t="shared" si="5"/>
        <v>7.9285714285714288</v>
      </c>
    </row>
    <row r="13" spans="1:19" x14ac:dyDescent="0.25">
      <c r="B13" t="s">
        <v>154</v>
      </c>
      <c r="C13">
        <v>5</v>
      </c>
      <c r="D13">
        <v>5</v>
      </c>
      <c r="E13" t="s">
        <v>144</v>
      </c>
      <c r="F13">
        <v>2006</v>
      </c>
      <c r="G13" t="s">
        <v>160</v>
      </c>
      <c r="H13">
        <v>0.56000000000000005</v>
      </c>
      <c r="I13">
        <v>1.4E-2</v>
      </c>
      <c r="L13" s="68">
        <f t="shared" si="6"/>
        <v>9.3011973943858628E-2</v>
      </c>
      <c r="M13">
        <f t="shared" si="0"/>
        <v>40</v>
      </c>
      <c r="N13">
        <f t="shared" si="1"/>
        <v>9.3011973943858628</v>
      </c>
      <c r="O13">
        <f t="shared" si="2"/>
        <v>0.23252993485964657</v>
      </c>
      <c r="Q13" s="71">
        <f t="shared" si="3"/>
        <v>9.3011973943858628</v>
      </c>
      <c r="R13" s="71">
        <f t="shared" si="4"/>
        <v>0.23252993485964657</v>
      </c>
      <c r="S13" s="71">
        <f t="shared" si="5"/>
        <v>40</v>
      </c>
    </row>
    <row r="14" spans="1:19" x14ac:dyDescent="0.25">
      <c r="B14" t="s">
        <v>155</v>
      </c>
      <c r="C14" s="69" t="s">
        <v>157</v>
      </c>
      <c r="D14">
        <v>7</v>
      </c>
      <c r="E14" t="s">
        <v>144</v>
      </c>
      <c r="F14">
        <v>2006</v>
      </c>
      <c r="G14" t="s">
        <v>160</v>
      </c>
      <c r="H14">
        <v>0.90600000000000003</v>
      </c>
      <c r="I14">
        <v>4.5999999999999999E-2</v>
      </c>
      <c r="L14" s="68">
        <f t="shared" si="6"/>
        <v>9.6522522827120927E-2</v>
      </c>
      <c r="M14">
        <f t="shared" si="0"/>
        <v>19.695652173913043</v>
      </c>
      <c r="N14">
        <f t="shared" si="1"/>
        <v>9.6522522827120927</v>
      </c>
      <c r="O14">
        <f t="shared" si="2"/>
        <v>0.49007020419951025</v>
      </c>
      <c r="Q14" s="71">
        <f t="shared" si="3"/>
        <v>9.6522522827120927</v>
      </c>
      <c r="R14" s="71">
        <f t="shared" si="4"/>
        <v>0.49007020419951025</v>
      </c>
      <c r="S14" s="71">
        <f t="shared" si="5"/>
        <v>19.695652173913043</v>
      </c>
    </row>
    <row r="15" spans="1:19" x14ac:dyDescent="0.25">
      <c r="B15" t="s">
        <v>156</v>
      </c>
      <c r="C15" s="69" t="s">
        <v>157</v>
      </c>
      <c r="D15">
        <v>9</v>
      </c>
      <c r="E15" t="s">
        <v>144</v>
      </c>
      <c r="F15">
        <v>2006</v>
      </c>
      <c r="G15" t="s">
        <v>160</v>
      </c>
      <c r="H15">
        <v>1.002</v>
      </c>
      <c r="I15">
        <v>8.5999999999999993E-2</v>
      </c>
      <c r="L15" s="68">
        <f t="shared" si="6"/>
        <v>8.0179692227235311E-2</v>
      </c>
      <c r="M15">
        <f t="shared" si="0"/>
        <v>11.651162790697676</v>
      </c>
      <c r="N15">
        <f t="shared" si="1"/>
        <v>8.0179692227235311</v>
      </c>
      <c r="O15">
        <f t="shared" si="2"/>
        <v>0.68816901512397566</v>
      </c>
      <c r="Q15" s="71">
        <f t="shared" si="3"/>
        <v>8.0179692227235311</v>
      </c>
      <c r="R15" s="71">
        <f t="shared" si="4"/>
        <v>0.68816901512397566</v>
      </c>
      <c r="S15" s="71">
        <f t="shared" si="5"/>
        <v>11.651162790697676</v>
      </c>
    </row>
    <row r="16" spans="1:19" x14ac:dyDescent="0.25">
      <c r="B16" t="s">
        <v>153</v>
      </c>
      <c r="C16">
        <v>3</v>
      </c>
      <c r="D16">
        <v>3</v>
      </c>
      <c r="E16" t="s">
        <v>144</v>
      </c>
      <c r="F16">
        <v>2008</v>
      </c>
      <c r="G16" t="s">
        <v>160</v>
      </c>
      <c r="H16">
        <v>0.19400000000000001</v>
      </c>
      <c r="I16">
        <v>3.2000000000000001E-2</v>
      </c>
      <c r="L16" s="68">
        <f t="shared" si="6"/>
        <v>6.0884511510989503E-2</v>
      </c>
      <c r="M16">
        <f t="shared" si="0"/>
        <v>6.0625</v>
      </c>
      <c r="N16">
        <f t="shared" si="1"/>
        <v>6.0884511510989503</v>
      </c>
      <c r="O16">
        <f t="shared" si="2"/>
        <v>1.0042806022431259</v>
      </c>
      <c r="Q16" s="71">
        <f t="shared" si="3"/>
        <v>6.0884511510989503</v>
      </c>
      <c r="R16" s="71">
        <f t="shared" si="4"/>
        <v>1.0042806022431259</v>
      </c>
      <c r="S16" s="71">
        <f t="shared" si="5"/>
        <v>6.0625</v>
      </c>
    </row>
    <row r="17" spans="2:19" x14ac:dyDescent="0.25">
      <c r="B17" t="s">
        <v>154</v>
      </c>
      <c r="C17">
        <v>5</v>
      </c>
      <c r="D17">
        <v>5</v>
      </c>
      <c r="E17" t="s">
        <v>144</v>
      </c>
      <c r="F17">
        <v>2008</v>
      </c>
      <c r="G17" t="s">
        <v>160</v>
      </c>
      <c r="H17">
        <v>0.52800000000000002</v>
      </c>
      <c r="I17">
        <v>0.01</v>
      </c>
      <c r="L17" s="68">
        <f t="shared" si="6"/>
        <v>8.8490569773641781E-2</v>
      </c>
      <c r="M17">
        <f t="shared" si="0"/>
        <v>52.800000000000004</v>
      </c>
      <c r="N17">
        <f t="shared" si="1"/>
        <v>8.8490569773641781</v>
      </c>
      <c r="O17">
        <f t="shared" si="2"/>
        <v>0.16759577608644274</v>
      </c>
      <c r="Q17" s="71">
        <f t="shared" si="3"/>
        <v>8.8490569773641781</v>
      </c>
      <c r="R17" s="71">
        <f t="shared" si="4"/>
        <v>0.16759577608644274</v>
      </c>
      <c r="S17" s="71">
        <f t="shared" si="5"/>
        <v>52.800000000000004</v>
      </c>
    </row>
    <row r="18" spans="2:19" x14ac:dyDescent="0.25">
      <c r="B18" t="s">
        <v>155</v>
      </c>
      <c r="C18" s="69" t="s">
        <v>157</v>
      </c>
      <c r="D18">
        <v>7</v>
      </c>
      <c r="E18" t="s">
        <v>144</v>
      </c>
      <c r="F18">
        <v>2008</v>
      </c>
      <c r="G18" t="s">
        <v>160</v>
      </c>
      <c r="H18">
        <v>0.86799999999999999</v>
      </c>
      <c r="I18">
        <v>3.1E-2</v>
      </c>
      <c r="L18" s="68">
        <f t="shared" si="6"/>
        <v>9.3372444707743529E-2</v>
      </c>
      <c r="M18">
        <f t="shared" si="0"/>
        <v>28</v>
      </c>
      <c r="N18">
        <f t="shared" si="1"/>
        <v>9.3372444707743529</v>
      </c>
      <c r="O18">
        <f t="shared" si="2"/>
        <v>0.33347301681336977</v>
      </c>
      <c r="Q18" s="71">
        <f t="shared" si="3"/>
        <v>9.3372444707743529</v>
      </c>
      <c r="R18" s="71">
        <f t="shared" si="4"/>
        <v>0.33347301681336977</v>
      </c>
      <c r="S18" s="71">
        <f t="shared" si="5"/>
        <v>27.999999999999996</v>
      </c>
    </row>
    <row r="19" spans="2:19" x14ac:dyDescent="0.25">
      <c r="B19" t="s">
        <v>156</v>
      </c>
      <c r="C19" s="69" t="s">
        <v>157</v>
      </c>
      <c r="D19">
        <v>9</v>
      </c>
      <c r="E19" t="s">
        <v>144</v>
      </c>
      <c r="F19">
        <v>2008</v>
      </c>
      <c r="G19" t="s">
        <v>160</v>
      </c>
      <c r="H19">
        <v>0.96099999999999997</v>
      </c>
      <c r="I19">
        <v>4.3999999999999997E-2</v>
      </c>
      <c r="L19" s="68">
        <f t="shared" si="6"/>
        <v>7.7699075768273174E-2</v>
      </c>
      <c r="M19">
        <f t="shared" si="0"/>
        <v>21.84090909090909</v>
      </c>
      <c r="N19">
        <f t="shared" si="1"/>
        <v>7.7699075768273174</v>
      </c>
      <c r="O19">
        <f t="shared" si="2"/>
        <v>0.35575019082247866</v>
      </c>
      <c r="Q19" s="71">
        <f t="shared" si="3"/>
        <v>7.7699075768273174</v>
      </c>
      <c r="R19" s="71">
        <f t="shared" si="4"/>
        <v>0.35575019082247866</v>
      </c>
      <c r="S19" s="71">
        <f t="shared" si="5"/>
        <v>21.84090909090909</v>
      </c>
    </row>
    <row r="20" spans="2:19" x14ac:dyDescent="0.25">
      <c r="B20" t="s">
        <v>153</v>
      </c>
      <c r="C20">
        <v>3</v>
      </c>
      <c r="D20">
        <v>3</v>
      </c>
      <c r="E20" t="s">
        <v>146</v>
      </c>
      <c r="F20">
        <v>2004</v>
      </c>
      <c r="G20" t="s">
        <v>160</v>
      </c>
      <c r="H20">
        <v>0.157</v>
      </c>
      <c r="I20">
        <v>5.6000000000000001E-2</v>
      </c>
      <c r="L20" s="68">
        <f t="shared" si="6"/>
        <v>4.9811001507905184E-2</v>
      </c>
      <c r="M20">
        <f t="shared" si="0"/>
        <v>2.8035714285714284</v>
      </c>
      <c r="N20">
        <f t="shared" si="1"/>
        <v>4.9811001507905184</v>
      </c>
      <c r="O20">
        <f t="shared" si="2"/>
        <v>1.7766981429571278</v>
      </c>
      <c r="Q20" s="71">
        <f t="shared" si="3"/>
        <v>4.9811001507905184</v>
      </c>
      <c r="R20" s="71">
        <f t="shared" si="4"/>
        <v>1.7766981429571278</v>
      </c>
      <c r="S20" s="71">
        <f t="shared" si="5"/>
        <v>2.8035714285714284</v>
      </c>
    </row>
    <row r="21" spans="2:19" x14ac:dyDescent="0.25">
      <c r="B21" t="s">
        <v>154</v>
      </c>
      <c r="C21">
        <v>5</v>
      </c>
      <c r="D21">
        <v>5</v>
      </c>
      <c r="E21" t="s">
        <v>146</v>
      </c>
      <c r="F21">
        <v>2004</v>
      </c>
      <c r="G21" t="s">
        <v>160</v>
      </c>
      <c r="H21">
        <v>0.49199999999999999</v>
      </c>
      <c r="I21">
        <v>0.02</v>
      </c>
      <c r="L21" s="68">
        <f t="shared" si="6"/>
        <v>8.3312525606173082E-2</v>
      </c>
      <c r="M21">
        <f t="shared" si="0"/>
        <v>24.599999999999998</v>
      </c>
      <c r="N21">
        <f t="shared" si="1"/>
        <v>8.3312525606173082</v>
      </c>
      <c r="O21">
        <f t="shared" si="2"/>
        <v>0.3386688032771264</v>
      </c>
      <c r="Q21" s="71">
        <f t="shared" si="3"/>
        <v>8.3312525606173082</v>
      </c>
      <c r="R21" s="71">
        <f t="shared" si="4"/>
        <v>0.3386688032771264</v>
      </c>
      <c r="S21" s="71">
        <f t="shared" si="5"/>
        <v>24.599999999999998</v>
      </c>
    </row>
    <row r="22" spans="2:19" x14ac:dyDescent="0.25">
      <c r="B22" t="s">
        <v>155</v>
      </c>
      <c r="C22" s="69" t="s">
        <v>157</v>
      </c>
      <c r="D22">
        <v>7</v>
      </c>
      <c r="E22" t="s">
        <v>146</v>
      </c>
      <c r="F22">
        <v>2004</v>
      </c>
      <c r="G22" t="s">
        <v>160</v>
      </c>
      <c r="H22">
        <v>1.0049999999999999</v>
      </c>
      <c r="I22">
        <v>9.6000000000000002E-2</v>
      </c>
      <c r="L22" s="68">
        <f t="shared" si="6"/>
        <v>0.10448340952671287</v>
      </c>
      <c r="M22">
        <f t="shared" si="0"/>
        <v>10.468749999999998</v>
      </c>
      <c r="N22">
        <f t="shared" si="1"/>
        <v>10.448340952671288</v>
      </c>
      <c r="O22">
        <f t="shared" si="2"/>
        <v>0.99805047906113808</v>
      </c>
      <c r="Q22" s="71">
        <f t="shared" si="3"/>
        <v>10.448340952671288</v>
      </c>
      <c r="R22" s="71">
        <f t="shared" si="4"/>
        <v>0.99805047906113808</v>
      </c>
      <c r="S22" s="71">
        <f t="shared" si="5"/>
        <v>10.468749999999998</v>
      </c>
    </row>
    <row r="23" spans="2:19" x14ac:dyDescent="0.25">
      <c r="B23" t="s">
        <v>156</v>
      </c>
      <c r="C23" s="69" t="s">
        <v>157</v>
      </c>
      <c r="D23">
        <v>9</v>
      </c>
      <c r="E23" t="s">
        <v>146</v>
      </c>
      <c r="F23">
        <v>2004</v>
      </c>
      <c r="G23" t="s">
        <v>160</v>
      </c>
      <c r="H23">
        <v>0.95</v>
      </c>
      <c r="I23">
        <v>0.69899999999999995</v>
      </c>
      <c r="L23" s="68">
        <f t="shared" si="6"/>
        <v>7.7025703391261358E-2</v>
      </c>
      <c r="M23">
        <f t="shared" si="0"/>
        <v>1.3590844062947067</v>
      </c>
      <c r="N23">
        <f t="shared" si="1"/>
        <v>7.7025703391261358</v>
      </c>
      <c r="O23">
        <f t="shared" si="2"/>
        <v>5.6674701758412303</v>
      </c>
      <c r="Q23" s="71">
        <f t="shared" si="3"/>
        <v>7.7025703391261358</v>
      </c>
      <c r="R23" s="71">
        <f t="shared" si="4"/>
        <v>5.6674701758412303</v>
      </c>
      <c r="S23" s="71">
        <f t="shared" si="5"/>
        <v>1.3590844062947067</v>
      </c>
    </row>
    <row r="24" spans="2:19" x14ac:dyDescent="0.25">
      <c r="B24" t="s">
        <v>153</v>
      </c>
      <c r="C24">
        <v>3</v>
      </c>
      <c r="D24">
        <v>3</v>
      </c>
      <c r="E24" t="s">
        <v>146</v>
      </c>
      <c r="F24">
        <v>2006</v>
      </c>
      <c r="G24" t="s">
        <v>160</v>
      </c>
      <c r="H24">
        <v>0.187</v>
      </c>
      <c r="I24">
        <v>4.2000000000000003E-2</v>
      </c>
      <c r="L24" s="68">
        <f t="shared" si="6"/>
        <v>5.8807249810217455E-2</v>
      </c>
      <c r="M24">
        <f t="shared" si="0"/>
        <v>4.4523809523809517</v>
      </c>
      <c r="N24">
        <f t="shared" si="1"/>
        <v>5.8807249810217455</v>
      </c>
      <c r="O24">
        <f t="shared" si="2"/>
        <v>1.3208045411920499</v>
      </c>
      <c r="Q24" s="71">
        <f t="shared" si="3"/>
        <v>5.8807249810217455</v>
      </c>
      <c r="R24" s="71">
        <f t="shared" si="4"/>
        <v>1.3208045411920499</v>
      </c>
      <c r="S24" s="71">
        <f t="shared" si="5"/>
        <v>4.4523809523809517</v>
      </c>
    </row>
    <row r="25" spans="2:19" x14ac:dyDescent="0.25">
      <c r="B25" t="s">
        <v>154</v>
      </c>
      <c r="C25">
        <v>5</v>
      </c>
      <c r="D25">
        <v>5</v>
      </c>
      <c r="E25" t="s">
        <v>146</v>
      </c>
      <c r="F25">
        <v>2006</v>
      </c>
      <c r="G25" t="s">
        <v>160</v>
      </c>
      <c r="H25">
        <v>0.43099999999999999</v>
      </c>
      <c r="I25">
        <v>1.4999999999999999E-2</v>
      </c>
      <c r="L25" s="68">
        <f t="shared" si="6"/>
        <v>7.4305815657685015E-2</v>
      </c>
      <c r="M25">
        <f t="shared" si="0"/>
        <v>28.733333333333334</v>
      </c>
      <c r="N25">
        <f t="shared" si="1"/>
        <v>7.4305815657685015</v>
      </c>
      <c r="O25">
        <f t="shared" si="2"/>
        <v>0.25860492688289449</v>
      </c>
      <c r="Q25" s="71">
        <f t="shared" si="3"/>
        <v>7.4305815657685015</v>
      </c>
      <c r="R25" s="71">
        <f t="shared" si="4"/>
        <v>0.25860492688289449</v>
      </c>
      <c r="S25" s="71">
        <f t="shared" si="5"/>
        <v>28.733333333333331</v>
      </c>
    </row>
    <row r="26" spans="2:19" x14ac:dyDescent="0.25">
      <c r="B26" t="s">
        <v>155</v>
      </c>
      <c r="C26" s="69" t="s">
        <v>157</v>
      </c>
      <c r="D26">
        <v>7</v>
      </c>
      <c r="E26" t="s">
        <v>146</v>
      </c>
      <c r="F26">
        <v>2006</v>
      </c>
      <c r="G26" t="s">
        <v>160</v>
      </c>
      <c r="H26">
        <v>0.68</v>
      </c>
      <c r="I26">
        <v>5.0999999999999997E-2</v>
      </c>
      <c r="L26" s="68">
        <f t="shared" si="6"/>
        <v>7.6928921298799136E-2</v>
      </c>
      <c r="M26">
        <f t="shared" si="0"/>
        <v>13.333333333333336</v>
      </c>
      <c r="N26">
        <f t="shared" si="1"/>
        <v>7.6928921298799136</v>
      </c>
      <c r="O26">
        <f t="shared" si="2"/>
        <v>0.57696690974099341</v>
      </c>
      <c r="Q26" s="71">
        <f t="shared" si="3"/>
        <v>7.6928921298799136</v>
      </c>
      <c r="R26" s="71">
        <f t="shared" si="4"/>
        <v>0.57696690974099341</v>
      </c>
      <c r="S26" s="71">
        <f t="shared" si="5"/>
        <v>13.333333333333336</v>
      </c>
    </row>
    <row r="27" spans="2:19" x14ac:dyDescent="0.25">
      <c r="B27" t="s">
        <v>156</v>
      </c>
      <c r="C27" s="69" t="s">
        <v>157</v>
      </c>
      <c r="D27">
        <v>9</v>
      </c>
      <c r="E27" t="s">
        <v>146</v>
      </c>
      <c r="F27">
        <v>2006</v>
      </c>
      <c r="G27" t="s">
        <v>160</v>
      </c>
      <c r="H27">
        <v>0.94299999999999995</v>
      </c>
      <c r="I27">
        <v>0.14099999999999999</v>
      </c>
      <c r="L27" s="68">
        <f t="shared" si="6"/>
        <v>7.6595433562077098E-2</v>
      </c>
      <c r="M27">
        <f t="shared" si="0"/>
        <v>6.6879432624113475</v>
      </c>
      <c r="N27">
        <f t="shared" si="1"/>
        <v>7.6595433562077098</v>
      </c>
      <c r="O27">
        <f t="shared" si="2"/>
        <v>1.1452763660925631</v>
      </c>
      <c r="Q27" s="71">
        <f t="shared" si="3"/>
        <v>7.6595433562077098</v>
      </c>
      <c r="R27" s="71">
        <f t="shared" si="4"/>
        <v>1.1452763660925631</v>
      </c>
      <c r="S27" s="71">
        <f t="shared" si="5"/>
        <v>6.6879432624113475</v>
      </c>
    </row>
    <row r="28" spans="2:19" x14ac:dyDescent="0.25">
      <c r="B28" t="s">
        <v>153</v>
      </c>
      <c r="C28">
        <v>3</v>
      </c>
      <c r="D28">
        <v>3</v>
      </c>
      <c r="E28" t="s">
        <v>146</v>
      </c>
      <c r="F28">
        <v>2008</v>
      </c>
      <c r="G28" t="s">
        <v>160</v>
      </c>
      <c r="H28">
        <v>0.13500000000000001</v>
      </c>
      <c r="I28">
        <v>3.3000000000000002E-2</v>
      </c>
      <c r="L28" s="68">
        <f t="shared" si="6"/>
        <v>4.3114431330610214E-2</v>
      </c>
      <c r="M28">
        <f t="shared" si="0"/>
        <v>4.0909090909090908</v>
      </c>
      <c r="N28">
        <f t="shared" si="1"/>
        <v>4.3114431330610214</v>
      </c>
      <c r="O28">
        <f t="shared" si="2"/>
        <v>1.0539083214149163</v>
      </c>
      <c r="Q28" s="71">
        <f t="shared" si="3"/>
        <v>4.3114431330610214</v>
      </c>
      <c r="R28" s="71">
        <f t="shared" si="4"/>
        <v>1.0539083214149163</v>
      </c>
      <c r="S28" s="71">
        <f t="shared" si="5"/>
        <v>4.0909090909090908</v>
      </c>
    </row>
    <row r="29" spans="2:19" x14ac:dyDescent="0.25">
      <c r="B29" t="s">
        <v>154</v>
      </c>
      <c r="C29">
        <v>5</v>
      </c>
      <c r="D29">
        <v>5</v>
      </c>
      <c r="E29" t="s">
        <v>146</v>
      </c>
      <c r="F29">
        <v>2008</v>
      </c>
      <c r="G29" t="s">
        <v>160</v>
      </c>
      <c r="H29">
        <v>0.39200000000000002</v>
      </c>
      <c r="I29">
        <v>1.0999999999999999E-2</v>
      </c>
      <c r="L29" s="68">
        <f t="shared" si="6"/>
        <v>6.8385160164647019E-2</v>
      </c>
      <c r="M29">
        <f t="shared" si="0"/>
        <v>35.63636363636364</v>
      </c>
      <c r="N29">
        <f t="shared" si="1"/>
        <v>6.8385160164647019</v>
      </c>
      <c r="O29">
        <f t="shared" si="2"/>
        <v>0.19189713311508089</v>
      </c>
      <c r="Q29" s="71">
        <f t="shared" si="3"/>
        <v>6.8385160164647019</v>
      </c>
      <c r="R29" s="71">
        <f t="shared" si="4"/>
        <v>0.19189713311508089</v>
      </c>
      <c r="S29" s="71">
        <f t="shared" si="5"/>
        <v>35.63636363636364</v>
      </c>
    </row>
    <row r="30" spans="2:19" x14ac:dyDescent="0.25">
      <c r="B30" t="s">
        <v>155</v>
      </c>
      <c r="C30" s="69" t="s">
        <v>157</v>
      </c>
      <c r="D30">
        <v>7</v>
      </c>
      <c r="E30" t="s">
        <v>146</v>
      </c>
      <c r="F30">
        <v>2008</v>
      </c>
      <c r="G30" t="s">
        <v>160</v>
      </c>
      <c r="H30">
        <v>0.63700000000000001</v>
      </c>
      <c r="I30">
        <v>3.2000000000000001E-2</v>
      </c>
      <c r="L30" s="68">
        <f t="shared" si="6"/>
        <v>7.2947279110531893E-2</v>
      </c>
      <c r="M30">
        <f t="shared" si="0"/>
        <v>19.90625</v>
      </c>
      <c r="N30">
        <f t="shared" si="1"/>
        <v>7.2947279110531893</v>
      </c>
      <c r="O30">
        <f t="shared" si="2"/>
        <v>0.36645414937786824</v>
      </c>
      <c r="Q30" s="71">
        <f t="shared" si="3"/>
        <v>7.2947279110531893</v>
      </c>
      <c r="R30" s="71">
        <f t="shared" si="4"/>
        <v>0.36645414937786824</v>
      </c>
      <c r="S30" s="71">
        <f t="shared" si="5"/>
        <v>19.90625</v>
      </c>
    </row>
    <row r="31" spans="2:19" x14ac:dyDescent="0.25">
      <c r="B31" t="s">
        <v>156</v>
      </c>
      <c r="C31" s="69" t="s">
        <v>157</v>
      </c>
      <c r="D31">
        <v>9</v>
      </c>
      <c r="E31" t="s">
        <v>146</v>
      </c>
      <c r="F31">
        <v>2008</v>
      </c>
      <c r="G31" t="s">
        <v>160</v>
      </c>
      <c r="H31">
        <v>0.71599999999999997</v>
      </c>
      <c r="I31">
        <v>6.8000000000000005E-2</v>
      </c>
      <c r="L31" s="68">
        <f t="shared" si="6"/>
        <v>6.1836074743851999E-2</v>
      </c>
      <c r="M31">
        <f t="shared" si="0"/>
        <v>10.52941176470588</v>
      </c>
      <c r="N31">
        <f t="shared" si="1"/>
        <v>6.1836074743851999</v>
      </c>
      <c r="O31">
        <f t="shared" si="2"/>
        <v>0.58726998360082916</v>
      </c>
      <c r="Q31" s="71">
        <f t="shared" si="3"/>
        <v>6.1836074743851999</v>
      </c>
      <c r="R31" s="71">
        <f t="shared" si="4"/>
        <v>0.58726998360082916</v>
      </c>
      <c r="S31" s="71">
        <f t="shared" si="5"/>
        <v>10.52941176470588</v>
      </c>
    </row>
    <row r="32" spans="2:19" x14ac:dyDescent="0.25">
      <c r="B32" t="s">
        <v>153</v>
      </c>
      <c r="C32">
        <v>3</v>
      </c>
      <c r="D32">
        <v>3</v>
      </c>
      <c r="E32" t="s">
        <v>144</v>
      </c>
      <c r="F32">
        <v>2004</v>
      </c>
      <c r="G32" t="s">
        <v>161</v>
      </c>
      <c r="H32">
        <v>0.35</v>
      </c>
      <c r="I32">
        <v>6.6000000000000003E-2</v>
      </c>
      <c r="L32" s="68">
        <f t="shared" si="6"/>
        <v>0.10520944959211609</v>
      </c>
      <c r="M32">
        <f t="shared" si="0"/>
        <v>5.3030303030303028</v>
      </c>
      <c r="N32">
        <f t="shared" si="1"/>
        <v>10.520944959211608</v>
      </c>
      <c r="O32">
        <f t="shared" si="2"/>
        <v>1.9839496208799032</v>
      </c>
      <c r="Q32" s="71">
        <f t="shared" si="3"/>
        <v>10.520944959211608</v>
      </c>
      <c r="R32" s="71">
        <f t="shared" si="4"/>
        <v>1.9839496208799032</v>
      </c>
      <c r="S32" s="71">
        <f t="shared" si="5"/>
        <v>5.3030303030303028</v>
      </c>
    </row>
    <row r="33" spans="2:19" x14ac:dyDescent="0.25">
      <c r="B33" t="s">
        <v>154</v>
      </c>
      <c r="C33">
        <v>5</v>
      </c>
      <c r="D33">
        <v>5</v>
      </c>
      <c r="E33" t="s">
        <v>144</v>
      </c>
      <c r="F33">
        <v>2004</v>
      </c>
      <c r="G33" t="s">
        <v>161</v>
      </c>
      <c r="H33">
        <v>0.53</v>
      </c>
      <c r="I33">
        <v>2.4E-2</v>
      </c>
      <c r="L33" s="68">
        <f t="shared" si="6"/>
        <v>8.8775365880074064E-2</v>
      </c>
      <c r="M33">
        <f t="shared" si="0"/>
        <v>22.083333333333336</v>
      </c>
      <c r="N33">
        <f t="shared" si="1"/>
        <v>8.8775365880074055</v>
      </c>
      <c r="O33">
        <f t="shared" si="2"/>
        <v>0.40200165681542965</v>
      </c>
      <c r="Q33" s="71">
        <f t="shared" si="3"/>
        <v>8.8775365880074055</v>
      </c>
      <c r="R33" s="71">
        <f t="shared" si="4"/>
        <v>0.40200165681542965</v>
      </c>
      <c r="S33" s="71">
        <f t="shared" si="5"/>
        <v>22.083333333333336</v>
      </c>
    </row>
    <row r="34" spans="2:19" x14ac:dyDescent="0.25">
      <c r="B34" t="s">
        <v>155</v>
      </c>
      <c r="C34" s="69" t="s">
        <v>157</v>
      </c>
      <c r="D34">
        <v>7</v>
      </c>
      <c r="E34" t="s">
        <v>144</v>
      </c>
      <c r="F34">
        <v>2004</v>
      </c>
      <c r="G34" t="s">
        <v>161</v>
      </c>
      <c r="H34">
        <v>0.97</v>
      </c>
      <c r="I34">
        <v>9.1999999999999998E-2</v>
      </c>
      <c r="L34" s="68">
        <f t="shared" si="6"/>
        <v>0.10170825541570716</v>
      </c>
      <c r="M34">
        <f t="shared" si="0"/>
        <v>10.543478260869565</v>
      </c>
      <c r="N34">
        <f t="shared" si="1"/>
        <v>10.170825541570716</v>
      </c>
      <c r="O34">
        <f t="shared" si="2"/>
        <v>0.96465561837577929</v>
      </c>
      <c r="Q34" s="71">
        <f t="shared" si="3"/>
        <v>10.170825541570716</v>
      </c>
      <c r="R34" s="71">
        <f t="shared" si="4"/>
        <v>0.96465561837577929</v>
      </c>
      <c r="S34" s="71">
        <f t="shared" si="5"/>
        <v>10.543478260869565</v>
      </c>
    </row>
    <row r="35" spans="2:19" x14ac:dyDescent="0.25">
      <c r="B35" t="s">
        <v>156</v>
      </c>
      <c r="C35" s="69" t="s">
        <v>157</v>
      </c>
      <c r="D35">
        <v>9</v>
      </c>
      <c r="E35" t="s">
        <v>144</v>
      </c>
      <c r="F35">
        <v>2004</v>
      </c>
      <c r="G35" t="s">
        <v>161</v>
      </c>
      <c r="H35">
        <v>1.1479999999999999</v>
      </c>
      <c r="I35">
        <v>0.28599999999999998</v>
      </c>
      <c r="L35" s="68">
        <f t="shared" si="6"/>
        <v>8.866108106197057E-2</v>
      </c>
      <c r="M35">
        <f t="shared" si="0"/>
        <v>4.0139860139860142</v>
      </c>
      <c r="N35">
        <f t="shared" si="1"/>
        <v>8.866108106197057</v>
      </c>
      <c r="O35">
        <f t="shared" si="2"/>
        <v>2.2088039358644234</v>
      </c>
      <c r="Q35" s="71">
        <f t="shared" si="3"/>
        <v>8.866108106197057</v>
      </c>
      <c r="R35" s="71">
        <f t="shared" si="4"/>
        <v>2.2088039358644234</v>
      </c>
      <c r="S35" s="71">
        <f t="shared" si="5"/>
        <v>4.0139860139860142</v>
      </c>
    </row>
    <row r="36" spans="2:19" x14ac:dyDescent="0.25">
      <c r="B36" t="s">
        <v>153</v>
      </c>
      <c r="C36">
        <v>3</v>
      </c>
      <c r="D36">
        <v>3</v>
      </c>
      <c r="E36" t="s">
        <v>144</v>
      </c>
      <c r="F36">
        <v>2006</v>
      </c>
      <c r="G36" t="s">
        <v>161</v>
      </c>
      <c r="H36">
        <v>0.34200000000000003</v>
      </c>
      <c r="I36">
        <v>4.5999999999999999E-2</v>
      </c>
      <c r="L36" s="68">
        <f t="shared" si="6"/>
        <v>0.10302199320664296</v>
      </c>
      <c r="M36">
        <f t="shared" si="0"/>
        <v>7.4347826086956532</v>
      </c>
      <c r="N36">
        <f t="shared" si="1"/>
        <v>10.302199320664297</v>
      </c>
      <c r="O36">
        <f t="shared" si="2"/>
        <v>1.3856759320191743</v>
      </c>
      <c r="Q36" s="71">
        <f t="shared" si="3"/>
        <v>10.302199320664297</v>
      </c>
      <c r="R36" s="71">
        <f t="shared" si="4"/>
        <v>1.3856759320191743</v>
      </c>
      <c r="S36" s="71">
        <f t="shared" si="5"/>
        <v>7.4347826086956532</v>
      </c>
    </row>
    <row r="37" spans="2:19" x14ac:dyDescent="0.25">
      <c r="B37" t="s">
        <v>154</v>
      </c>
      <c r="C37">
        <v>5</v>
      </c>
      <c r="D37">
        <v>5</v>
      </c>
      <c r="E37" t="s">
        <v>144</v>
      </c>
      <c r="F37">
        <v>2006</v>
      </c>
      <c r="G37" t="s">
        <v>161</v>
      </c>
      <c r="H37">
        <v>0.52400000000000002</v>
      </c>
      <c r="I37">
        <v>1.4999999999999999E-2</v>
      </c>
      <c r="L37" s="68">
        <f t="shared" si="6"/>
        <v>8.7920081740137324E-2</v>
      </c>
      <c r="M37">
        <f t="shared" si="0"/>
        <v>34.933333333333337</v>
      </c>
      <c r="N37">
        <f t="shared" si="1"/>
        <v>8.7920081740137324</v>
      </c>
      <c r="O37">
        <f t="shared" si="2"/>
        <v>0.25167962330191979</v>
      </c>
      <c r="Q37" s="71">
        <f t="shared" si="3"/>
        <v>8.7920081740137324</v>
      </c>
      <c r="R37" s="71">
        <f t="shared" si="4"/>
        <v>0.25167962330191979</v>
      </c>
      <c r="S37" s="71">
        <f t="shared" si="5"/>
        <v>34.933333333333337</v>
      </c>
    </row>
    <row r="38" spans="2:19" x14ac:dyDescent="0.25">
      <c r="B38" t="s">
        <v>155</v>
      </c>
      <c r="C38" s="69" t="s">
        <v>157</v>
      </c>
      <c r="D38">
        <v>7</v>
      </c>
      <c r="E38" t="s">
        <v>144</v>
      </c>
      <c r="F38">
        <v>2006</v>
      </c>
      <c r="G38" t="s">
        <v>161</v>
      </c>
      <c r="H38">
        <v>0.84899999999999998</v>
      </c>
      <c r="I38">
        <v>4.7E-2</v>
      </c>
      <c r="L38" s="68">
        <f t="shared" si="6"/>
        <v>9.1776757361151207E-2</v>
      </c>
      <c r="M38">
        <f t="shared" si="0"/>
        <v>18.063829787234042</v>
      </c>
      <c r="N38">
        <f t="shared" si="1"/>
        <v>9.1776757361151198</v>
      </c>
      <c r="O38">
        <f t="shared" si="2"/>
        <v>0.50806921036208552</v>
      </c>
      <c r="Q38" s="71">
        <f t="shared" si="3"/>
        <v>9.1776757361151198</v>
      </c>
      <c r="R38" s="71">
        <f t="shared" si="4"/>
        <v>0.50806921036208552</v>
      </c>
      <c r="S38" s="71">
        <f t="shared" si="5"/>
        <v>18.063829787234045</v>
      </c>
    </row>
    <row r="39" spans="2:19" x14ac:dyDescent="0.25">
      <c r="B39" t="s">
        <v>156</v>
      </c>
      <c r="C39" s="69" t="s">
        <v>157</v>
      </c>
      <c r="D39">
        <v>9</v>
      </c>
      <c r="E39" t="s">
        <v>144</v>
      </c>
      <c r="F39">
        <v>2006</v>
      </c>
      <c r="G39" t="s">
        <v>161</v>
      </c>
      <c r="H39">
        <v>0.92300000000000004</v>
      </c>
      <c r="I39">
        <v>8.5999999999999993E-2</v>
      </c>
      <c r="L39" s="68">
        <f t="shared" si="6"/>
        <v>7.5358454284737642E-2</v>
      </c>
      <c r="M39">
        <f t="shared" si="0"/>
        <v>10.732558139534886</v>
      </c>
      <c r="N39">
        <f t="shared" si="1"/>
        <v>7.5358454284737642</v>
      </c>
      <c r="O39">
        <f t="shared" si="2"/>
        <v>0.70214811142875799</v>
      </c>
      <c r="Q39" s="71">
        <f t="shared" si="3"/>
        <v>7.5358454284737642</v>
      </c>
      <c r="R39" s="71">
        <f t="shared" si="4"/>
        <v>0.70214811142875799</v>
      </c>
      <c r="S39" s="71">
        <f t="shared" si="5"/>
        <v>10.732558139534886</v>
      </c>
    </row>
    <row r="40" spans="2:19" x14ac:dyDescent="0.25">
      <c r="B40" t="s">
        <v>153</v>
      </c>
      <c r="C40">
        <v>3</v>
      </c>
      <c r="D40">
        <v>3</v>
      </c>
      <c r="E40" t="s">
        <v>144</v>
      </c>
      <c r="F40">
        <v>2008</v>
      </c>
      <c r="G40" t="s">
        <v>161</v>
      </c>
      <c r="H40">
        <v>0.189</v>
      </c>
      <c r="I40">
        <v>3.4000000000000002E-2</v>
      </c>
      <c r="L40" s="68">
        <f t="shared" si="6"/>
        <v>5.9401584624788173E-2</v>
      </c>
      <c r="M40">
        <f t="shared" si="0"/>
        <v>5.5588235294117645</v>
      </c>
      <c r="N40">
        <f t="shared" si="1"/>
        <v>5.9401584624788173</v>
      </c>
      <c r="O40">
        <f t="shared" si="2"/>
        <v>1.0685999350490993</v>
      </c>
      <c r="Q40" s="71">
        <f t="shared" si="3"/>
        <v>5.9401584624788173</v>
      </c>
      <c r="R40" s="71">
        <f t="shared" si="4"/>
        <v>1.0685999350490993</v>
      </c>
      <c r="S40" s="71">
        <f t="shared" si="5"/>
        <v>5.5588235294117654</v>
      </c>
    </row>
    <row r="41" spans="2:19" x14ac:dyDescent="0.25">
      <c r="B41" t="s">
        <v>154</v>
      </c>
      <c r="C41">
        <v>5</v>
      </c>
      <c r="D41">
        <v>5</v>
      </c>
      <c r="E41" t="s">
        <v>144</v>
      </c>
      <c r="F41">
        <v>2008</v>
      </c>
      <c r="G41" t="s">
        <v>161</v>
      </c>
      <c r="H41">
        <v>0.502</v>
      </c>
      <c r="I41">
        <v>1.0999999999999999E-2</v>
      </c>
      <c r="L41" s="68">
        <f t="shared" si="6"/>
        <v>8.4760809557306471E-2</v>
      </c>
      <c r="M41">
        <f t="shared" si="0"/>
        <v>45.63636363636364</v>
      </c>
      <c r="N41">
        <f t="shared" si="1"/>
        <v>8.476080955730648</v>
      </c>
      <c r="O41">
        <f t="shared" si="2"/>
        <v>0.18573085759569147</v>
      </c>
      <c r="Q41" s="71">
        <f t="shared" si="3"/>
        <v>8.476080955730648</v>
      </c>
      <c r="R41" s="71">
        <f t="shared" si="4"/>
        <v>0.18573085759569147</v>
      </c>
      <c r="S41" s="71">
        <f t="shared" si="5"/>
        <v>45.63636363636364</v>
      </c>
    </row>
    <row r="42" spans="2:19" x14ac:dyDescent="0.25">
      <c r="B42" t="s">
        <v>155</v>
      </c>
      <c r="C42" s="69" t="s">
        <v>157</v>
      </c>
      <c r="D42">
        <v>7</v>
      </c>
      <c r="E42" t="s">
        <v>144</v>
      </c>
      <c r="F42">
        <v>2008</v>
      </c>
      <c r="G42" t="s">
        <v>161</v>
      </c>
      <c r="H42">
        <v>0.82699999999999996</v>
      </c>
      <c r="I42">
        <v>3.1E-2</v>
      </c>
      <c r="L42" s="68">
        <f t="shared" si="6"/>
        <v>8.9911465030419579E-2</v>
      </c>
      <c r="M42">
        <f t="shared" si="0"/>
        <v>26.677419354838708</v>
      </c>
      <c r="N42">
        <f t="shared" si="1"/>
        <v>8.9911465030419571</v>
      </c>
      <c r="O42">
        <f t="shared" si="2"/>
        <v>0.33703209382624022</v>
      </c>
      <c r="Q42" s="71">
        <f t="shared" si="3"/>
        <v>8.9911465030419571</v>
      </c>
      <c r="R42" s="71">
        <f t="shared" si="4"/>
        <v>0.33703209382624022</v>
      </c>
      <c r="S42" s="71">
        <f t="shared" si="5"/>
        <v>26.677419354838712</v>
      </c>
    </row>
    <row r="43" spans="2:19" x14ac:dyDescent="0.25">
      <c r="B43" t="s">
        <v>156</v>
      </c>
      <c r="C43" s="69" t="s">
        <v>157</v>
      </c>
      <c r="D43">
        <v>9</v>
      </c>
      <c r="E43" t="s">
        <v>144</v>
      </c>
      <c r="F43">
        <v>2008</v>
      </c>
      <c r="G43" t="s">
        <v>161</v>
      </c>
      <c r="H43">
        <v>0.89300000000000002</v>
      </c>
      <c r="I43">
        <v>4.3999999999999997E-2</v>
      </c>
      <c r="L43" s="68">
        <f t="shared" si="6"/>
        <v>7.3481372216716689E-2</v>
      </c>
      <c r="M43">
        <f t="shared" si="0"/>
        <v>20.295454545454547</v>
      </c>
      <c r="N43">
        <f t="shared" si="1"/>
        <v>7.3481372216716689</v>
      </c>
      <c r="O43">
        <f t="shared" si="2"/>
        <v>0.36205827296030618</v>
      </c>
      <c r="Q43" s="71">
        <f t="shared" si="3"/>
        <v>7.3481372216716689</v>
      </c>
      <c r="R43" s="71">
        <f t="shared" si="4"/>
        <v>0.36205827296030618</v>
      </c>
      <c r="S43" s="71">
        <f t="shared" si="5"/>
        <v>20.295454545454547</v>
      </c>
    </row>
    <row r="44" spans="2:19" x14ac:dyDescent="0.25">
      <c r="B44" t="s">
        <v>153</v>
      </c>
      <c r="C44">
        <v>3</v>
      </c>
      <c r="D44">
        <v>3</v>
      </c>
      <c r="E44" t="s">
        <v>146</v>
      </c>
      <c r="F44">
        <v>2004</v>
      </c>
      <c r="G44" t="s">
        <v>161</v>
      </c>
      <c r="H44">
        <v>0.14199999999999999</v>
      </c>
      <c r="I44">
        <v>6.0999999999999999E-2</v>
      </c>
      <c r="L44" s="68">
        <f t="shared" si="6"/>
        <v>4.5254472798147649E-2</v>
      </c>
      <c r="M44">
        <f t="shared" si="0"/>
        <v>2.3278688524590163</v>
      </c>
      <c r="N44">
        <f t="shared" si="1"/>
        <v>4.5254472798147649</v>
      </c>
      <c r="O44">
        <f t="shared" si="2"/>
        <v>1.9440301694978921</v>
      </c>
      <c r="Q44" s="71">
        <f t="shared" si="3"/>
        <v>4.5254472798147649</v>
      </c>
      <c r="R44" s="71">
        <f t="shared" si="4"/>
        <v>1.9440301694978921</v>
      </c>
      <c r="S44" s="71">
        <f t="shared" si="5"/>
        <v>2.3278688524590163</v>
      </c>
    </row>
    <row r="45" spans="2:19" x14ac:dyDescent="0.25">
      <c r="B45" t="s">
        <v>154</v>
      </c>
      <c r="C45">
        <v>5</v>
      </c>
      <c r="D45">
        <v>5</v>
      </c>
      <c r="E45" t="s">
        <v>146</v>
      </c>
      <c r="F45">
        <v>2004</v>
      </c>
      <c r="G45" t="s">
        <v>161</v>
      </c>
      <c r="H45">
        <v>0.42899999999999999</v>
      </c>
      <c r="I45">
        <v>2.1999999999999999E-2</v>
      </c>
      <c r="L45" s="68">
        <f t="shared" si="6"/>
        <v>7.4005352510223332E-2</v>
      </c>
      <c r="M45">
        <f t="shared" si="0"/>
        <v>19.5</v>
      </c>
      <c r="N45">
        <f t="shared" si="1"/>
        <v>7.4005352510223332</v>
      </c>
      <c r="O45">
        <f t="shared" si="2"/>
        <v>0.37951462825755555</v>
      </c>
      <c r="Q45" s="71">
        <f t="shared" si="3"/>
        <v>7.4005352510223332</v>
      </c>
      <c r="R45" s="71">
        <f t="shared" si="4"/>
        <v>0.37951462825755555</v>
      </c>
      <c r="S45" s="71">
        <f t="shared" si="5"/>
        <v>19.5</v>
      </c>
    </row>
    <row r="46" spans="2:19" x14ac:dyDescent="0.25">
      <c r="B46" t="s">
        <v>155</v>
      </c>
      <c r="C46" s="69" t="s">
        <v>157</v>
      </c>
      <c r="D46">
        <v>7</v>
      </c>
      <c r="E46" t="s">
        <v>146</v>
      </c>
      <c r="F46">
        <v>2004</v>
      </c>
      <c r="G46" t="s">
        <v>161</v>
      </c>
      <c r="H46">
        <v>0.91300000000000003</v>
      </c>
      <c r="I46">
        <v>9.5000000000000001E-2</v>
      </c>
      <c r="L46" s="68">
        <f t="shared" si="6"/>
        <v>9.7096919750153221E-2</v>
      </c>
      <c r="M46">
        <f t="shared" si="0"/>
        <v>9.6105263157894747</v>
      </c>
      <c r="N46">
        <f t="shared" si="1"/>
        <v>9.7096919750153212</v>
      </c>
      <c r="O46">
        <f t="shared" si="2"/>
        <v>1.0103184420881219</v>
      </c>
      <c r="Q46" s="71">
        <f t="shared" si="3"/>
        <v>9.7096919750153212</v>
      </c>
      <c r="R46" s="71">
        <f t="shared" si="4"/>
        <v>1.0103184420881219</v>
      </c>
      <c r="S46" s="71">
        <f t="shared" si="5"/>
        <v>9.6105263157894765</v>
      </c>
    </row>
    <row r="47" spans="2:19" x14ac:dyDescent="0.25">
      <c r="B47" t="s">
        <v>156</v>
      </c>
      <c r="C47" s="69" t="s">
        <v>157</v>
      </c>
      <c r="D47">
        <v>9</v>
      </c>
      <c r="E47" t="s">
        <v>146</v>
      </c>
      <c r="F47">
        <v>2004</v>
      </c>
      <c r="G47" t="s">
        <v>161</v>
      </c>
      <c r="H47">
        <v>0.88400000000000001</v>
      </c>
      <c r="I47">
        <v>0.68200000000000005</v>
      </c>
      <c r="L47" s="68">
        <f t="shared" si="6"/>
        <v>7.2913090915323719E-2</v>
      </c>
      <c r="M47">
        <f t="shared" si="0"/>
        <v>1.2961876832844574</v>
      </c>
      <c r="N47">
        <f t="shared" si="1"/>
        <v>7.2913090915323719</v>
      </c>
      <c r="O47">
        <f t="shared" si="2"/>
        <v>5.625195475593979</v>
      </c>
      <c r="Q47" s="71">
        <f t="shared" si="3"/>
        <v>7.2913090915323719</v>
      </c>
      <c r="R47" s="71">
        <f t="shared" si="4"/>
        <v>5.625195475593979</v>
      </c>
      <c r="S47" s="71">
        <f t="shared" si="5"/>
        <v>1.2961876832844574</v>
      </c>
    </row>
    <row r="48" spans="2:19" x14ac:dyDescent="0.25">
      <c r="B48" t="s">
        <v>153</v>
      </c>
      <c r="C48">
        <v>3</v>
      </c>
      <c r="D48">
        <v>3</v>
      </c>
      <c r="E48" t="s">
        <v>146</v>
      </c>
      <c r="F48">
        <v>2006</v>
      </c>
      <c r="G48" t="s">
        <v>161</v>
      </c>
      <c r="H48">
        <v>0.182</v>
      </c>
      <c r="I48">
        <v>4.4999999999999998E-2</v>
      </c>
      <c r="L48" s="68">
        <f t="shared" si="6"/>
        <v>5.7318486246754397E-2</v>
      </c>
      <c r="M48">
        <f t="shared" si="0"/>
        <v>4.0444444444444443</v>
      </c>
      <c r="N48">
        <f t="shared" si="1"/>
        <v>5.7318486246754397</v>
      </c>
      <c r="O48">
        <f t="shared" si="2"/>
        <v>1.4172153192878836</v>
      </c>
      <c r="Q48" s="71">
        <f t="shared" si="3"/>
        <v>5.7318486246754397</v>
      </c>
      <c r="R48" s="71">
        <f t="shared" si="4"/>
        <v>1.4172153192878836</v>
      </c>
      <c r="S48" s="71">
        <f t="shared" si="5"/>
        <v>4.0444444444444443</v>
      </c>
    </row>
    <row r="49" spans="1:19" x14ac:dyDescent="0.25">
      <c r="B49" t="s">
        <v>154</v>
      </c>
      <c r="C49">
        <v>5</v>
      </c>
      <c r="D49">
        <v>5</v>
      </c>
      <c r="E49" t="s">
        <v>146</v>
      </c>
      <c r="F49">
        <v>2006</v>
      </c>
      <c r="G49" t="s">
        <v>161</v>
      </c>
      <c r="H49">
        <v>0.37</v>
      </c>
      <c r="I49">
        <v>1.6E-2</v>
      </c>
      <c r="L49" s="68">
        <f t="shared" si="6"/>
        <v>6.498652656427617E-2</v>
      </c>
      <c r="M49">
        <f t="shared" si="0"/>
        <v>23.125</v>
      </c>
      <c r="N49">
        <f t="shared" si="1"/>
        <v>6.498652656427617</v>
      </c>
      <c r="O49">
        <f t="shared" si="2"/>
        <v>0.28102281757524833</v>
      </c>
      <c r="Q49" s="71">
        <f t="shared" si="3"/>
        <v>6.498652656427617</v>
      </c>
      <c r="R49" s="71">
        <f t="shared" si="4"/>
        <v>0.28102281757524833</v>
      </c>
      <c r="S49" s="71">
        <f t="shared" si="5"/>
        <v>23.124999999999996</v>
      </c>
    </row>
    <row r="50" spans="1:19" x14ac:dyDescent="0.25">
      <c r="B50" t="s">
        <v>155</v>
      </c>
      <c r="C50" s="69" t="s">
        <v>157</v>
      </c>
      <c r="D50">
        <v>7</v>
      </c>
      <c r="E50" t="s">
        <v>146</v>
      </c>
      <c r="F50">
        <v>2006</v>
      </c>
      <c r="G50" t="s">
        <v>161</v>
      </c>
      <c r="H50">
        <v>0.57999999999999996</v>
      </c>
      <c r="I50">
        <v>5.0999999999999997E-2</v>
      </c>
      <c r="L50" s="68">
        <f t="shared" si="6"/>
        <v>6.7528759477039513E-2</v>
      </c>
      <c r="M50">
        <f t="shared" si="0"/>
        <v>11.372549019607844</v>
      </c>
      <c r="N50">
        <f t="shared" si="1"/>
        <v>6.7528759477039513</v>
      </c>
      <c r="O50">
        <f t="shared" si="2"/>
        <v>0.59378736781534747</v>
      </c>
      <c r="Q50" s="71">
        <f t="shared" si="3"/>
        <v>6.7528759477039513</v>
      </c>
      <c r="R50" s="71">
        <f t="shared" si="4"/>
        <v>0.59378736781534747</v>
      </c>
      <c r="S50" s="71">
        <f t="shared" si="5"/>
        <v>11.372549019607842</v>
      </c>
    </row>
    <row r="51" spans="1:19" x14ac:dyDescent="0.25">
      <c r="B51" t="s">
        <v>156</v>
      </c>
      <c r="C51" s="69" t="s">
        <v>157</v>
      </c>
      <c r="D51">
        <v>9</v>
      </c>
      <c r="E51" t="s">
        <v>146</v>
      </c>
      <c r="F51">
        <v>2006</v>
      </c>
      <c r="G51" t="s">
        <v>161</v>
      </c>
      <c r="H51">
        <v>0.83299999999999996</v>
      </c>
      <c r="I51">
        <v>1.37E-2</v>
      </c>
      <c r="L51" s="68">
        <f t="shared" si="6"/>
        <v>6.9646498615203445E-2</v>
      </c>
      <c r="M51">
        <f t="shared" si="0"/>
        <v>60.802919708029194</v>
      </c>
      <c r="N51">
        <f t="shared" si="1"/>
        <v>6.9646498615203445</v>
      </c>
      <c r="O51">
        <f t="shared" si="2"/>
        <v>0.11454466158802969</v>
      </c>
      <c r="Q51" s="71">
        <f t="shared" si="3"/>
        <v>6.9646498615203445</v>
      </c>
      <c r="R51" s="71">
        <f t="shared" si="4"/>
        <v>0.11454466158802969</v>
      </c>
      <c r="S51" s="71">
        <f t="shared" si="5"/>
        <v>60.802919708029194</v>
      </c>
    </row>
    <row r="52" spans="1:19" x14ac:dyDescent="0.25">
      <c r="B52" t="s">
        <v>153</v>
      </c>
      <c r="C52">
        <v>3</v>
      </c>
      <c r="D52">
        <v>3</v>
      </c>
      <c r="E52" t="s">
        <v>146</v>
      </c>
      <c r="F52">
        <v>2008</v>
      </c>
      <c r="G52" t="s">
        <v>161</v>
      </c>
      <c r="H52">
        <v>0.14199999999999999</v>
      </c>
      <c r="I52">
        <v>3.5999999999999997E-2</v>
      </c>
      <c r="L52" s="68">
        <f t="shared" si="6"/>
        <v>4.5254472798147649E-2</v>
      </c>
      <c r="M52">
        <f t="shared" si="0"/>
        <v>3.9444444444444442</v>
      </c>
      <c r="N52">
        <f t="shared" si="1"/>
        <v>4.5254472798147649</v>
      </c>
      <c r="O52">
        <f t="shared" si="2"/>
        <v>1.1472964934741658</v>
      </c>
      <c r="Q52" s="71">
        <f t="shared" si="3"/>
        <v>4.5254472798147649</v>
      </c>
      <c r="R52" s="71">
        <f t="shared" si="4"/>
        <v>1.1472964934741658</v>
      </c>
      <c r="S52" s="71">
        <f t="shared" si="5"/>
        <v>3.9444444444444442</v>
      </c>
    </row>
    <row r="53" spans="1:19" x14ac:dyDescent="0.25">
      <c r="B53" t="s">
        <v>154</v>
      </c>
      <c r="C53">
        <v>5</v>
      </c>
      <c r="D53">
        <v>5</v>
      </c>
      <c r="E53" t="s">
        <v>146</v>
      </c>
      <c r="F53">
        <v>2008</v>
      </c>
      <c r="G53" t="s">
        <v>161</v>
      </c>
      <c r="H53">
        <v>0.36299999999999999</v>
      </c>
      <c r="I53">
        <v>1.2999999999999999E-2</v>
      </c>
      <c r="L53" s="68">
        <f t="shared" si="6"/>
        <v>6.3895988043532581E-2</v>
      </c>
      <c r="M53">
        <f t="shared" si="0"/>
        <v>27.923076923076923</v>
      </c>
      <c r="N53">
        <f t="shared" si="1"/>
        <v>6.3895988043532581</v>
      </c>
      <c r="O53">
        <f t="shared" si="2"/>
        <v>0.22882860731843624</v>
      </c>
      <c r="Q53" s="71">
        <f t="shared" si="3"/>
        <v>6.3895988043532581</v>
      </c>
      <c r="R53" s="71">
        <f t="shared" si="4"/>
        <v>0.22882860731843624</v>
      </c>
      <c r="S53" s="71">
        <f t="shared" si="5"/>
        <v>27.923076923076923</v>
      </c>
    </row>
    <row r="54" spans="1:19" x14ac:dyDescent="0.25">
      <c r="B54" t="s">
        <v>155</v>
      </c>
      <c r="C54" s="69" t="s">
        <v>157</v>
      </c>
      <c r="D54">
        <v>7</v>
      </c>
      <c r="E54" t="s">
        <v>146</v>
      </c>
      <c r="F54">
        <v>2008</v>
      </c>
      <c r="G54" t="s">
        <v>161</v>
      </c>
      <c r="H54">
        <v>0.58199999999999996</v>
      </c>
      <c r="I54">
        <v>3.3000000000000002E-2</v>
      </c>
      <c r="L54" s="68">
        <f t="shared" si="6"/>
        <v>6.7721698009290954E-2</v>
      </c>
      <c r="M54">
        <f t="shared" si="0"/>
        <v>17.636363636363633</v>
      </c>
      <c r="N54">
        <f t="shared" si="1"/>
        <v>6.7721698009290954</v>
      </c>
      <c r="O54">
        <f t="shared" si="2"/>
        <v>0.38398900933103125</v>
      </c>
      <c r="Q54" s="71">
        <f t="shared" si="3"/>
        <v>6.7721698009290954</v>
      </c>
      <c r="R54" s="71">
        <f t="shared" si="4"/>
        <v>0.38398900933103125</v>
      </c>
      <c r="S54" s="71">
        <f t="shared" si="5"/>
        <v>17.636363636363633</v>
      </c>
    </row>
    <row r="55" spans="1:19" x14ac:dyDescent="0.25">
      <c r="B55" t="s">
        <v>156</v>
      </c>
      <c r="C55" s="69" t="s">
        <v>157</v>
      </c>
      <c r="D55">
        <v>9</v>
      </c>
      <c r="E55" t="s">
        <v>146</v>
      </c>
      <c r="F55">
        <v>2008</v>
      </c>
      <c r="G55" t="s">
        <v>161</v>
      </c>
      <c r="H55">
        <v>0.64400000000000002</v>
      </c>
      <c r="I55">
        <v>6.8000000000000005E-2</v>
      </c>
      <c r="L55" s="68">
        <f t="shared" si="6"/>
        <v>5.6790961885834434E-2</v>
      </c>
      <c r="M55">
        <f t="shared" si="0"/>
        <v>9.4705882352941178</v>
      </c>
      <c r="N55">
        <f t="shared" si="1"/>
        <v>5.6790961885834434</v>
      </c>
      <c r="O55">
        <f t="shared" si="2"/>
        <v>0.59965611929141949</v>
      </c>
      <c r="Q55" s="71">
        <f t="shared" si="3"/>
        <v>5.6790961885834434</v>
      </c>
      <c r="R55" s="71">
        <f t="shared" si="4"/>
        <v>0.59965611929141949</v>
      </c>
      <c r="S55" s="71">
        <f t="shared" si="5"/>
        <v>9.4705882352941178</v>
      </c>
    </row>
    <row r="59" spans="1:19" x14ac:dyDescent="0.25">
      <c r="A59" s="73" t="s">
        <v>131</v>
      </c>
    </row>
    <row r="60" spans="1:19" x14ac:dyDescent="0.25">
      <c r="C60" t="s">
        <v>4065</v>
      </c>
      <c r="D60" t="s">
        <v>4066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9" x14ac:dyDescent="0.25">
      <c r="C62">
        <v>0.59199999999999997</v>
      </c>
      <c r="D62">
        <v>-0.20300000000000001</v>
      </c>
      <c r="E62">
        <v>13</v>
      </c>
      <c r="H62">
        <f>(1+C62-D62)^(1/E62)-1</f>
        <v>4.6028263992595297E-2</v>
      </c>
      <c r="I62">
        <f>100*H62</f>
        <v>4.6028263992595297</v>
      </c>
      <c r="J62">
        <f>C62/K62</f>
        <v>59.199999999999996</v>
      </c>
      <c r="K62">
        <v>0.01</v>
      </c>
      <c r="M62" s="71">
        <f t="shared" ref="M62:M63" si="7">I62</f>
        <v>4.6028263992595297</v>
      </c>
      <c r="N62" s="71">
        <f t="shared" ref="N62:N63" si="8">M62/O62</f>
        <v>7.7750445933438009E-2</v>
      </c>
      <c r="O62" s="71">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1">
        <f t="shared" si="7"/>
        <v>4.6028263992595297</v>
      </c>
      <c r="N63" s="71">
        <f t="shared" si="8"/>
        <v>9.2210211671309453E-2</v>
      </c>
      <c r="O63" s="71">
        <f t="shared" si="9"/>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10">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10"/>
        <v>38.777777777777779</v>
      </c>
      <c r="J76">
        <f>H76*100</f>
        <v>5.8212247015734242</v>
      </c>
      <c r="K76">
        <f t="shared" ref="K76:K79" si="11">J76/I76</f>
        <v>0.15011754244745221</v>
      </c>
      <c r="N76" s="71">
        <f>J76</f>
        <v>5.8212247015734242</v>
      </c>
      <c r="O76" s="71">
        <f t="shared" ref="O76:O80" si="12">K76</f>
        <v>0.15011754244745221</v>
      </c>
      <c r="P76" s="71">
        <f t="shared" ref="P76:P80" si="13">N76/O76</f>
        <v>38.777777777777779</v>
      </c>
    </row>
    <row r="77" spans="1:16" x14ac:dyDescent="0.25">
      <c r="B77" t="s">
        <v>168</v>
      </c>
      <c r="C77" s="69" t="s">
        <v>157</v>
      </c>
      <c r="D77" t="s">
        <v>173</v>
      </c>
      <c r="E77">
        <v>0.57599999999999996</v>
      </c>
      <c r="F77">
        <v>0.01</v>
      </c>
      <c r="H77" s="68">
        <f>(1+E77-E76)^(1/C77)-1</f>
        <v>0.10770032048383915</v>
      </c>
      <c r="I77">
        <f t="shared" si="10"/>
        <v>57.599999999999994</v>
      </c>
      <c r="J77">
        <f>H77*100</f>
        <v>10.770032048383914</v>
      </c>
      <c r="K77">
        <f t="shared" si="11"/>
        <v>0.18697972306222074</v>
      </c>
      <c r="N77" s="71">
        <f>J77</f>
        <v>10.770032048383914</v>
      </c>
      <c r="O77" s="71">
        <f t="shared" si="12"/>
        <v>0.18697972306222074</v>
      </c>
      <c r="P77" s="71">
        <f t="shared" si="13"/>
        <v>57.599999999999994</v>
      </c>
    </row>
    <row r="78" spans="1:16" x14ac:dyDescent="0.25">
      <c r="B78" t="s">
        <v>169</v>
      </c>
      <c r="C78" s="69" t="s">
        <v>157</v>
      </c>
      <c r="D78" t="s">
        <v>173</v>
      </c>
      <c r="E78">
        <v>0.82</v>
      </c>
      <c r="F78">
        <v>1.2999999999999999E-2</v>
      </c>
      <c r="H78" s="68">
        <f>(1+E78-E77)^(1/C78)-1</f>
        <v>0.11534747948789481</v>
      </c>
      <c r="I78">
        <f t="shared" si="10"/>
        <v>63.076923076923073</v>
      </c>
      <c r="J78">
        <f>H78*100</f>
        <v>11.53474794878948</v>
      </c>
      <c r="K78">
        <f t="shared" si="11"/>
        <v>0.18286795528568689</v>
      </c>
      <c r="N78" s="71">
        <f>J78</f>
        <v>11.53474794878948</v>
      </c>
      <c r="O78" s="71">
        <f t="shared" si="12"/>
        <v>0.18286795528568689</v>
      </c>
      <c r="P78" s="71">
        <f t="shared" si="13"/>
        <v>63.076923076923073</v>
      </c>
    </row>
    <row r="79" spans="1:16" x14ac:dyDescent="0.25">
      <c r="B79" t="s">
        <v>170</v>
      </c>
      <c r="C79">
        <v>3</v>
      </c>
      <c r="D79" t="s">
        <v>173</v>
      </c>
      <c r="E79">
        <v>1.296</v>
      </c>
      <c r="F79">
        <v>1.2999999999999999E-2</v>
      </c>
      <c r="H79" s="68">
        <f>(1+E79-E78)^(1/C79)-1</f>
        <v>0.1385762466127971</v>
      </c>
      <c r="I79">
        <f t="shared" si="10"/>
        <v>99.692307692307693</v>
      </c>
      <c r="J79">
        <f>H79*100</f>
        <v>13.857624661279711</v>
      </c>
      <c r="K79">
        <f t="shared" si="11"/>
        <v>0.13900395107765143</v>
      </c>
      <c r="N79" s="71">
        <f>J79</f>
        <v>13.857624661279711</v>
      </c>
      <c r="O79" s="71">
        <f t="shared" si="12"/>
        <v>0.13900395107765143</v>
      </c>
      <c r="P79" s="71">
        <f t="shared" si="13"/>
        <v>99.692307692307693</v>
      </c>
    </row>
    <row r="80" spans="1:16" x14ac:dyDescent="0.25">
      <c r="B80" t="s">
        <v>171</v>
      </c>
      <c r="C80">
        <v>3</v>
      </c>
      <c r="D80" t="s">
        <v>177</v>
      </c>
      <c r="E80">
        <v>0.13900000000000001</v>
      </c>
      <c r="F80">
        <v>0.01</v>
      </c>
      <c r="H80" s="68">
        <f>(1+E80)^(1/C80)-1</f>
        <v>4.4338386024890264E-2</v>
      </c>
      <c r="I80">
        <f t="shared" si="10"/>
        <v>13.9</v>
      </c>
      <c r="J80">
        <f t="shared" ref="J80:J89" si="14">H80*100</f>
        <v>4.4338386024890264</v>
      </c>
      <c r="K80">
        <f t="shared" ref="K80:K89" si="15">J80/I80</f>
        <v>0.31898119442367096</v>
      </c>
      <c r="N80" s="71">
        <f t="shared" ref="N80:N89" si="16">J80</f>
        <v>4.4338386024890264</v>
      </c>
      <c r="O80" s="71">
        <f t="shared" si="12"/>
        <v>0.31898119442367096</v>
      </c>
      <c r="P80" s="71">
        <f t="shared" si="13"/>
        <v>13.9</v>
      </c>
    </row>
    <row r="81" spans="2:16" x14ac:dyDescent="0.25">
      <c r="B81" t="s">
        <v>167</v>
      </c>
      <c r="C81">
        <v>3</v>
      </c>
      <c r="D81" t="s">
        <v>177</v>
      </c>
      <c r="E81">
        <v>0.313</v>
      </c>
      <c r="F81">
        <v>1.0999999999999999E-2</v>
      </c>
      <c r="H81" s="68">
        <f>(1+E81-E80)^(1/C81)-1</f>
        <v>5.4927707062356168E-2</v>
      </c>
      <c r="I81">
        <f t="shared" si="10"/>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(1+E82-E81)^(1/C82)-1</f>
        <v>9.8180313063387592E-2</v>
      </c>
      <c r="I82">
        <f t="shared" si="10"/>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(1+E83-E82)^(1/C83)-1</f>
        <v>9.1787525116494351E-2</v>
      </c>
      <c r="I83">
        <f t="shared" si="10"/>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(1+E84-E83)^(1/C84)-1</f>
        <v>0.14293079882427517</v>
      </c>
      <c r="I84">
        <f t="shared" si="10"/>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10"/>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10"/>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(1+E87-E86)^(1/C87)-1</f>
        <v>0.1202678251204039</v>
      </c>
      <c r="I87">
        <f t="shared" si="10"/>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(1+E88-E87)^(1/C88)-1</f>
        <v>0.13710157857598637</v>
      </c>
      <c r="I88">
        <f t="shared" si="10"/>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(1+E89-E88)^(1/C89)-1</f>
        <v>0.13289102309434919</v>
      </c>
      <c r="I89">
        <f t="shared" si="10"/>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9">J111</f>
        <v>3.2706237490793377</v>
      </c>
      <c r="P111" s="71">
        <f t="shared" si="19"/>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0">J112/G112</f>
        <v>0.54066104571382179</v>
      </c>
      <c r="O112" s="71">
        <f t="shared" si="19"/>
        <v>3.6008025644540531</v>
      </c>
      <c r="P112" s="71">
        <f t="shared" si="19"/>
        <v>0.54066104571382179</v>
      </c>
      <c r="Q112" s="71">
        <f t="shared" ref="Q112:Q115" si="21">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20"/>
        <v>1.0622231041423607</v>
      </c>
      <c r="O113" s="71">
        <f t="shared" si="19"/>
        <v>6.4052053179784352</v>
      </c>
      <c r="P113" s="71">
        <f t="shared" si="19"/>
        <v>1.0622231041423607</v>
      </c>
      <c r="Q113" s="71">
        <f t="shared" si="21"/>
        <v>6.03</v>
      </c>
    </row>
    <row r="114" spans="2:17" x14ac:dyDescent="0.25">
      <c r="B114" t="s">
        <v>186</v>
      </c>
      <c r="C114" s="69" t="s">
        <v>174</v>
      </c>
      <c r="D114">
        <v>1992</v>
      </c>
      <c r="E114" t="s">
        <v>146</v>
      </c>
      <c r="F114">
        <v>1.413</v>
      </c>
      <c r="G114">
        <v>3.38</v>
      </c>
      <c r="I114" s="68">
        <f>(1+F114-F113)^(1/C114)-1</f>
        <v>9.0746131060373214E-2</v>
      </c>
      <c r="J114">
        <f>I114*100</f>
        <v>9.0746131060373223</v>
      </c>
      <c r="K114">
        <f t="shared" si="20"/>
        <v>2.6847967769341192</v>
      </c>
      <c r="O114" s="71">
        <f t="shared" si="19"/>
        <v>9.0746131060373223</v>
      </c>
      <c r="P114" s="71">
        <f t="shared" si="19"/>
        <v>2.6847967769341192</v>
      </c>
      <c r="Q114" s="71">
        <f t="shared" si="21"/>
        <v>3.38</v>
      </c>
    </row>
    <row r="115" spans="2:17" x14ac:dyDescent="0.25">
      <c r="B115" t="s">
        <v>171</v>
      </c>
      <c r="C115">
        <v>6</v>
      </c>
      <c r="D115">
        <v>1992</v>
      </c>
      <c r="E115" t="s">
        <v>144</v>
      </c>
      <c r="F115">
        <v>2.4E-2</v>
      </c>
      <c r="G115">
        <v>0.48</v>
      </c>
      <c r="I115" s="68">
        <f>(1+F115)^(1/C115)-1</f>
        <v>3.9605768733643743E-3</v>
      </c>
      <c r="J115">
        <f t="shared" ref="J115:J126" si="22">I115*100</f>
        <v>0.39605768733643743</v>
      </c>
      <c r="K115">
        <f t="shared" si="20"/>
        <v>0.8251201819509113</v>
      </c>
      <c r="O115" s="71">
        <f t="shared" ref="O115:O126" si="23">J115</f>
        <v>0.39605768733643743</v>
      </c>
      <c r="P115" s="71">
        <f t="shared" ref="P115:P126" si="24">K115</f>
        <v>0.8251201819509113</v>
      </c>
      <c r="Q115" s="71">
        <f t="shared" si="21"/>
        <v>0.48</v>
      </c>
    </row>
    <row r="116" spans="2:17" x14ac:dyDescent="0.25">
      <c r="B116" t="s">
        <v>167</v>
      </c>
      <c r="C116">
        <v>4</v>
      </c>
      <c r="D116">
        <v>1992</v>
      </c>
      <c r="E116" t="s">
        <v>144</v>
      </c>
      <c r="F116">
        <v>0.193</v>
      </c>
      <c r="G116">
        <v>4.01</v>
      </c>
      <c r="I116" s="68">
        <f>(1+F116-F115)^(1/C116)-1</f>
        <v>3.9809133284585352E-2</v>
      </c>
      <c r="J116">
        <f t="shared" si="22"/>
        <v>3.9809133284585352</v>
      </c>
      <c r="K116">
        <f t="shared" si="20"/>
        <v>0.99274646594975946</v>
      </c>
      <c r="O116" s="71">
        <f t="shared" si="23"/>
        <v>3.9809133284585352</v>
      </c>
      <c r="P116" s="71">
        <f t="shared" si="24"/>
        <v>0.99274646594975946</v>
      </c>
      <c r="Q116" s="71">
        <f t="shared" ref="Q116:Q126" si="25">O116/P116</f>
        <v>4.01</v>
      </c>
    </row>
    <row r="117" spans="2:17" x14ac:dyDescent="0.25">
      <c r="B117" t="s">
        <v>168</v>
      </c>
      <c r="C117" s="69" t="s">
        <v>187</v>
      </c>
      <c r="D117">
        <v>1992</v>
      </c>
      <c r="E117" t="s">
        <v>144</v>
      </c>
      <c r="F117">
        <v>0.56299999999999994</v>
      </c>
      <c r="G117">
        <v>6.66</v>
      </c>
      <c r="I117" s="68">
        <f>(1+F117-F116)^(1/C117)-1</f>
        <v>6.498652656427617E-2</v>
      </c>
      <c r="J117">
        <f t="shared" si="22"/>
        <v>6.498652656427617</v>
      </c>
      <c r="K117">
        <f t="shared" si="20"/>
        <v>0.97577367213627886</v>
      </c>
      <c r="O117" s="71">
        <f t="shared" si="23"/>
        <v>6.498652656427617</v>
      </c>
      <c r="P117" s="71">
        <f t="shared" si="24"/>
        <v>0.97577367213627886</v>
      </c>
      <c r="Q117" s="71">
        <f t="shared" si="25"/>
        <v>6.66</v>
      </c>
    </row>
    <row r="118" spans="2:17" x14ac:dyDescent="0.25">
      <c r="B118" t="s">
        <v>186</v>
      </c>
      <c r="C118" s="69" t="s">
        <v>174</v>
      </c>
      <c r="D118">
        <v>1992</v>
      </c>
      <c r="E118" t="s">
        <v>144</v>
      </c>
      <c r="F118">
        <v>1.357</v>
      </c>
      <c r="G118">
        <v>5.93</v>
      </c>
      <c r="I118" s="68">
        <f>(1+F118-F117)^(1/C118)-1</f>
        <v>0.10230998095167521</v>
      </c>
      <c r="J118">
        <f t="shared" si="22"/>
        <v>10.230998095167521</v>
      </c>
      <c r="K118">
        <f t="shared" si="20"/>
        <v>1.7252947883924994</v>
      </c>
      <c r="O118" s="71">
        <f t="shared" si="23"/>
        <v>10.230998095167521</v>
      </c>
      <c r="P118" s="71">
        <f t="shared" si="24"/>
        <v>1.7252947883924994</v>
      </c>
      <c r="Q118" s="71">
        <f t="shared" si="25"/>
        <v>5.93</v>
      </c>
    </row>
    <row r="119" spans="2:17" x14ac:dyDescent="0.25">
      <c r="B119" t="s">
        <v>171</v>
      </c>
      <c r="C119">
        <v>6</v>
      </c>
      <c r="D119">
        <v>1999</v>
      </c>
      <c r="E119" t="s">
        <v>146</v>
      </c>
      <c r="F119">
        <v>0.3</v>
      </c>
      <c r="G119">
        <v>4.37</v>
      </c>
      <c r="I119" s="68">
        <f>(1+F119)^(1/C119)-1</f>
        <v>4.4697507923277202E-2</v>
      </c>
      <c r="J119">
        <f t="shared" si="22"/>
        <v>4.4697507923277202</v>
      </c>
      <c r="K119">
        <f t="shared" si="20"/>
        <v>1.0228262682672129</v>
      </c>
      <c r="O119" s="71">
        <f t="shared" si="23"/>
        <v>4.4697507923277202</v>
      </c>
      <c r="P119" s="71">
        <f t="shared" si="24"/>
        <v>1.0228262682672129</v>
      </c>
      <c r="Q119" s="71">
        <f t="shared" si="25"/>
        <v>4.37</v>
      </c>
    </row>
    <row r="120" spans="2:17" x14ac:dyDescent="0.25">
      <c r="B120" t="s">
        <v>167</v>
      </c>
      <c r="C120">
        <v>4</v>
      </c>
      <c r="D120">
        <v>1999</v>
      </c>
      <c r="E120" t="s">
        <v>146</v>
      </c>
      <c r="F120">
        <v>0.46100000000000002</v>
      </c>
      <c r="G120">
        <v>6.68</v>
      </c>
      <c r="I120" s="68">
        <f>(1+F120-F119)^(1/C120)-1</f>
        <v>3.8025577605907745E-2</v>
      </c>
      <c r="J120">
        <f t="shared" si="22"/>
        <v>3.8025577605907745</v>
      </c>
      <c r="K120">
        <f t="shared" si="20"/>
        <v>0.56924517374113393</v>
      </c>
      <c r="O120" s="71">
        <f t="shared" si="23"/>
        <v>3.8025577605907745</v>
      </c>
      <c r="P120" s="71">
        <f t="shared" si="24"/>
        <v>0.56924517374113393</v>
      </c>
      <c r="Q120" s="71">
        <f t="shared" si="25"/>
        <v>6.68</v>
      </c>
    </row>
    <row r="121" spans="2:17" x14ac:dyDescent="0.25">
      <c r="B121" t="s">
        <v>168</v>
      </c>
      <c r="C121" s="69" t="s">
        <v>187</v>
      </c>
      <c r="D121">
        <v>1999</v>
      </c>
      <c r="E121" t="s">
        <v>146</v>
      </c>
      <c r="F121">
        <v>1.075</v>
      </c>
      <c r="G121">
        <v>5.43</v>
      </c>
      <c r="I121" s="68">
        <f>(1+F121-F120)^(1/C121)-1</f>
        <v>0.1004763306842229</v>
      </c>
      <c r="J121">
        <f t="shared" si="22"/>
        <v>10.047633068422289</v>
      </c>
      <c r="K121">
        <f t="shared" si="20"/>
        <v>1.8503928302803481</v>
      </c>
      <c r="O121" s="71">
        <f t="shared" si="23"/>
        <v>10.047633068422289</v>
      </c>
      <c r="P121" s="71">
        <f t="shared" si="24"/>
        <v>1.8503928302803481</v>
      </c>
      <c r="Q121" s="71">
        <f t="shared" si="25"/>
        <v>5.43</v>
      </c>
    </row>
    <row r="122" spans="2:17" x14ac:dyDescent="0.25">
      <c r="B122" t="s">
        <v>186</v>
      </c>
      <c r="C122" s="69" t="s">
        <v>174</v>
      </c>
      <c r="D122">
        <v>1999</v>
      </c>
      <c r="E122" t="s">
        <v>146</v>
      </c>
      <c r="F122">
        <v>2.1760000000000002</v>
      </c>
      <c r="G122">
        <v>3.47</v>
      </c>
      <c r="I122" s="68">
        <f>(1+F122-F121)^(1/C122)-1</f>
        <v>0.13171657196739095</v>
      </c>
      <c r="J122">
        <f t="shared" si="22"/>
        <v>13.171657196739094</v>
      </c>
      <c r="K122">
        <f t="shared" si="20"/>
        <v>3.7958666273023325</v>
      </c>
      <c r="O122" s="71">
        <f t="shared" si="23"/>
        <v>13.171657196739094</v>
      </c>
      <c r="P122" s="71">
        <f t="shared" si="24"/>
        <v>3.7958666273023325</v>
      </c>
      <c r="Q122" s="71">
        <f t="shared" si="25"/>
        <v>3.47</v>
      </c>
    </row>
    <row r="123" spans="2:17" x14ac:dyDescent="0.25">
      <c r="B123" t="s">
        <v>171</v>
      </c>
      <c r="C123">
        <v>6</v>
      </c>
      <c r="D123">
        <v>1999</v>
      </c>
      <c r="E123" t="s">
        <v>144</v>
      </c>
      <c r="F123">
        <v>7.8E-2</v>
      </c>
      <c r="G123">
        <v>0.91</v>
      </c>
      <c r="I123" s="68">
        <f>(1+F123)^(1/C123)-1</f>
        <v>1.2596589090453358E-2</v>
      </c>
      <c r="J123">
        <f t="shared" si="22"/>
        <v>1.2596589090453358</v>
      </c>
      <c r="K123">
        <f t="shared" si="20"/>
        <v>1.384240559390479</v>
      </c>
      <c r="O123" s="71">
        <f t="shared" si="23"/>
        <v>1.2596589090453358</v>
      </c>
      <c r="P123" s="71">
        <f t="shared" si="24"/>
        <v>1.384240559390479</v>
      </c>
      <c r="Q123" s="71">
        <f t="shared" si="25"/>
        <v>0.91</v>
      </c>
    </row>
    <row r="124" spans="2:17" x14ac:dyDescent="0.25">
      <c r="B124" t="s">
        <v>167</v>
      </c>
      <c r="C124">
        <v>4</v>
      </c>
      <c r="D124">
        <v>1999</v>
      </c>
      <c r="E124" t="s">
        <v>144</v>
      </c>
      <c r="F124">
        <v>0.30099999999999999</v>
      </c>
      <c r="G124">
        <v>3.86</v>
      </c>
      <c r="I124" s="68">
        <f>(1+F124-F123)^(1/C124)-1</f>
        <v>5.1614617659882178E-2</v>
      </c>
      <c r="J124">
        <f t="shared" si="22"/>
        <v>5.1614617659882178</v>
      </c>
      <c r="K124">
        <f t="shared" si="20"/>
        <v>1.3371662606187094</v>
      </c>
      <c r="O124" s="71">
        <f t="shared" si="23"/>
        <v>5.1614617659882178</v>
      </c>
      <c r="P124" s="71">
        <f t="shared" si="24"/>
        <v>1.3371662606187094</v>
      </c>
      <c r="Q124" s="71">
        <f t="shared" si="25"/>
        <v>3.86</v>
      </c>
    </row>
    <row r="125" spans="2:17" x14ac:dyDescent="0.25">
      <c r="B125" t="s">
        <v>168</v>
      </c>
      <c r="C125" s="69" t="s">
        <v>187</v>
      </c>
      <c r="D125">
        <v>1999</v>
      </c>
      <c r="E125" t="s">
        <v>144</v>
      </c>
      <c r="F125">
        <v>0.58599999999999997</v>
      </c>
      <c r="G125">
        <v>4.28</v>
      </c>
      <c r="I125" s="68">
        <f>(1+F125-F124)^(1/C125)-1</f>
        <v>5.1430632213731453E-2</v>
      </c>
      <c r="J125">
        <f t="shared" si="22"/>
        <v>5.1430632213731453</v>
      </c>
      <c r="K125">
        <f t="shared" si="20"/>
        <v>1.2016502853675572</v>
      </c>
      <c r="O125" s="71">
        <f t="shared" si="23"/>
        <v>5.1430632213731453</v>
      </c>
      <c r="P125" s="71">
        <f t="shared" si="24"/>
        <v>1.2016502853675572</v>
      </c>
      <c r="Q125" s="71">
        <f t="shared" si="25"/>
        <v>4.28</v>
      </c>
    </row>
    <row r="126" spans="2:17" x14ac:dyDescent="0.25">
      <c r="B126" t="s">
        <v>186</v>
      </c>
      <c r="C126" s="69" t="s">
        <v>174</v>
      </c>
      <c r="D126">
        <v>1999</v>
      </c>
      <c r="E126" t="s">
        <v>144</v>
      </c>
      <c r="F126">
        <v>1.718</v>
      </c>
      <c r="G126">
        <v>4.6500000000000004</v>
      </c>
      <c r="I126" s="68">
        <f>(1+F126-F125)^(1/C126)-1</f>
        <v>0.13448267156700644</v>
      </c>
      <c r="J126">
        <f t="shared" si="22"/>
        <v>13.448267156700645</v>
      </c>
      <c r="K126">
        <f t="shared" si="20"/>
        <v>2.8921004638065901</v>
      </c>
      <c r="O126" s="71">
        <f t="shared" si="23"/>
        <v>13.448267156700645</v>
      </c>
      <c r="P126" s="71">
        <f t="shared" si="24"/>
        <v>2.8921004638065901</v>
      </c>
      <c r="Q126" s="71">
        <f t="shared" si="25"/>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6">K131</f>
        <v>2.9848657712524096</v>
      </c>
      <c r="Q131" s="71">
        <f t="shared" si="26"/>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7">K132/H132</f>
        <v>0.58526930687014245</v>
      </c>
      <c r="P132" s="71">
        <f t="shared" si="26"/>
        <v>3.4882050689460486</v>
      </c>
      <c r="Q132" s="71">
        <f t="shared" si="26"/>
        <v>0.58526930687014245</v>
      </c>
      <c r="R132" s="71">
        <f t="shared" ref="R132:R146" si="28">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7"/>
        <v>1.1165840937713791</v>
      </c>
      <c r="P133" s="71">
        <f t="shared" si="26"/>
        <v>6.185875879493441</v>
      </c>
      <c r="Q133" s="71">
        <f t="shared" si="26"/>
        <v>1.1165840937713791</v>
      </c>
      <c r="R133" s="71">
        <f t="shared" si="28"/>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7"/>
        <v>2.7604035439875458</v>
      </c>
      <c r="P134" s="71">
        <f t="shared" si="26"/>
        <v>8.9989155533993994</v>
      </c>
      <c r="Q134" s="71">
        <f t="shared" si="26"/>
        <v>2.7604035439875458</v>
      </c>
      <c r="R134" s="71">
        <f t="shared" si="28"/>
        <v>3.26</v>
      </c>
    </row>
    <row r="135" spans="2:18" x14ac:dyDescent="0.25">
      <c r="B135" t="s">
        <v>171</v>
      </c>
      <c r="C135">
        <v>6</v>
      </c>
      <c r="D135">
        <v>1992</v>
      </c>
      <c r="E135" t="s">
        <v>144</v>
      </c>
      <c r="F135" t="s">
        <v>201</v>
      </c>
      <c r="G135">
        <v>0.20200000000000001</v>
      </c>
      <c r="H135">
        <v>3.88</v>
      </c>
      <c r="J135" s="68">
        <f>(1+G135)^(1/C135)-1</f>
        <v>3.1139470380553425E-2</v>
      </c>
      <c r="K135">
        <f t="shared" ref="K135:K146" si="29">J135*100</f>
        <v>3.1139470380553425</v>
      </c>
      <c r="L135">
        <f t="shared" si="27"/>
        <v>0.8025636696018924</v>
      </c>
      <c r="P135" s="71">
        <f t="shared" ref="P135:P146" si="30">K135</f>
        <v>3.1139470380553425</v>
      </c>
      <c r="Q135" s="71">
        <f t="shared" ref="Q135:Q146" si="31">L135</f>
        <v>0.8025636696018924</v>
      </c>
      <c r="R135" s="71">
        <f t="shared" si="28"/>
        <v>3.88</v>
      </c>
    </row>
    <row r="136" spans="2:18" x14ac:dyDescent="0.25">
      <c r="B136" t="s">
        <v>167</v>
      </c>
      <c r="C136">
        <v>4</v>
      </c>
      <c r="D136">
        <v>1992</v>
      </c>
      <c r="E136" t="s">
        <v>144</v>
      </c>
      <c r="F136" t="s">
        <v>201</v>
      </c>
      <c r="G136">
        <v>0.34599999999999997</v>
      </c>
      <c r="H136">
        <v>6.2</v>
      </c>
      <c r="J136" s="68">
        <f>(1+G136-G135)^(1/C136)-1</f>
        <v>3.4204697615358493E-2</v>
      </c>
      <c r="K136">
        <f t="shared" si="29"/>
        <v>3.4204697615358493</v>
      </c>
      <c r="L136">
        <f t="shared" si="27"/>
        <v>0.5516886712154595</v>
      </c>
      <c r="P136" s="71">
        <f t="shared" si="30"/>
        <v>3.4204697615358493</v>
      </c>
      <c r="Q136" s="71">
        <f t="shared" si="31"/>
        <v>0.5516886712154595</v>
      </c>
      <c r="R136" s="71">
        <f t="shared" si="28"/>
        <v>6.2</v>
      </c>
    </row>
    <row r="137" spans="2:18" x14ac:dyDescent="0.25">
      <c r="B137" t="s">
        <v>168</v>
      </c>
      <c r="C137" s="69" t="s">
        <v>187</v>
      </c>
      <c r="D137">
        <v>1992</v>
      </c>
      <c r="E137" t="s">
        <v>144</v>
      </c>
      <c r="F137" t="s">
        <v>201</v>
      </c>
      <c r="G137">
        <v>0.69299999999999995</v>
      </c>
      <c r="H137">
        <v>5.63</v>
      </c>
      <c r="J137" s="68">
        <f>(1+G137-G136)^(1/C137)-1</f>
        <v>6.1386401508842336E-2</v>
      </c>
      <c r="K137">
        <f t="shared" si="29"/>
        <v>6.1386401508842336</v>
      </c>
      <c r="L137">
        <f t="shared" si="27"/>
        <v>1.090344609393292</v>
      </c>
      <c r="P137" s="71">
        <f t="shared" si="30"/>
        <v>6.1386401508842336</v>
      </c>
      <c r="Q137" s="71">
        <f t="shared" si="31"/>
        <v>1.090344609393292</v>
      </c>
      <c r="R137" s="71">
        <f t="shared" si="28"/>
        <v>5.63</v>
      </c>
    </row>
    <row r="138" spans="2:18" x14ac:dyDescent="0.25">
      <c r="B138" t="s">
        <v>186</v>
      </c>
      <c r="C138" s="69" t="s">
        <v>174</v>
      </c>
      <c r="D138">
        <v>1992</v>
      </c>
      <c r="E138" t="s">
        <v>144</v>
      </c>
      <c r="F138" t="s">
        <v>201</v>
      </c>
      <c r="G138">
        <v>1.3819999999999999</v>
      </c>
      <c r="H138">
        <v>3.31</v>
      </c>
      <c r="J138" s="68">
        <f>(1+G138-G137)^(1/C138)-1</f>
        <v>9.1285224080682958E-2</v>
      </c>
      <c r="K138">
        <f t="shared" si="29"/>
        <v>9.1285224080682958</v>
      </c>
      <c r="L138">
        <f t="shared" si="27"/>
        <v>2.7578617547034128</v>
      </c>
      <c r="P138" s="71">
        <f t="shared" si="30"/>
        <v>9.1285224080682958</v>
      </c>
      <c r="Q138" s="71">
        <f t="shared" si="31"/>
        <v>2.7578617547034128</v>
      </c>
      <c r="R138" s="71">
        <f t="shared" si="28"/>
        <v>3.31</v>
      </c>
    </row>
    <row r="139" spans="2:18" x14ac:dyDescent="0.25">
      <c r="B139" t="s">
        <v>171</v>
      </c>
      <c r="C139">
        <v>6</v>
      </c>
      <c r="D139">
        <v>1999</v>
      </c>
      <c r="E139" t="s">
        <v>146</v>
      </c>
      <c r="F139" t="s">
        <v>200</v>
      </c>
      <c r="G139">
        <v>1.7000000000000001E-2</v>
      </c>
      <c r="H139">
        <v>0.34</v>
      </c>
      <c r="J139" s="68">
        <f>(1+G139)^(1/C139)-1</f>
        <v>2.8134699097197569E-3</v>
      </c>
      <c r="K139">
        <f t="shared" si="29"/>
        <v>0.28134699097197569</v>
      </c>
      <c r="L139">
        <f t="shared" si="27"/>
        <v>0.82749114991757544</v>
      </c>
      <c r="P139" s="71">
        <f t="shared" si="30"/>
        <v>0.28134699097197569</v>
      </c>
      <c r="Q139" s="71">
        <f t="shared" si="31"/>
        <v>0.82749114991757544</v>
      </c>
      <c r="R139" s="71">
        <f t="shared" si="28"/>
        <v>0.34</v>
      </c>
    </row>
    <row r="140" spans="2:18" x14ac:dyDescent="0.25">
      <c r="B140" t="s">
        <v>167</v>
      </c>
      <c r="C140">
        <v>4</v>
      </c>
      <c r="D140">
        <v>1999</v>
      </c>
      <c r="E140" t="s">
        <v>146</v>
      </c>
      <c r="F140" t="s">
        <v>200</v>
      </c>
      <c r="G140">
        <v>0.188</v>
      </c>
      <c r="H140">
        <v>3.85</v>
      </c>
      <c r="J140" s="68">
        <f>(1+G140-G139)^(1/C140)-1</f>
        <v>4.0253591233167851E-2</v>
      </c>
      <c r="K140">
        <f t="shared" si="29"/>
        <v>4.0253591233167851</v>
      </c>
      <c r="L140">
        <f t="shared" si="27"/>
        <v>1.045547824238126</v>
      </c>
      <c r="P140" s="71">
        <f t="shared" si="30"/>
        <v>4.0253591233167851</v>
      </c>
      <c r="Q140" s="71">
        <f t="shared" si="31"/>
        <v>1.045547824238126</v>
      </c>
      <c r="R140" s="71">
        <f t="shared" si="28"/>
        <v>3.85</v>
      </c>
    </row>
    <row r="141" spans="2:18" x14ac:dyDescent="0.25">
      <c r="B141" t="s">
        <v>168</v>
      </c>
      <c r="C141" s="69" t="s">
        <v>187</v>
      </c>
      <c r="D141">
        <v>1999</v>
      </c>
      <c r="E141" t="s">
        <v>146</v>
      </c>
      <c r="F141" t="s">
        <v>200</v>
      </c>
      <c r="G141">
        <v>0.56299999999999994</v>
      </c>
      <c r="H141">
        <v>6.52</v>
      </c>
      <c r="J141" s="68">
        <f>(1+G141-G140)^(1/C141)-1</f>
        <v>6.5762756635474151E-2</v>
      </c>
      <c r="K141">
        <f t="shared" si="29"/>
        <v>6.5762756635474151</v>
      </c>
      <c r="L141">
        <f t="shared" si="27"/>
        <v>1.0086312367404011</v>
      </c>
      <c r="P141" s="71">
        <f t="shared" si="30"/>
        <v>6.5762756635474151</v>
      </c>
      <c r="Q141" s="71">
        <f t="shared" si="31"/>
        <v>1.0086312367404011</v>
      </c>
      <c r="R141" s="71">
        <f t="shared" si="28"/>
        <v>6.52</v>
      </c>
    </row>
    <row r="142" spans="2:18" x14ac:dyDescent="0.25">
      <c r="B142" t="s">
        <v>186</v>
      </c>
      <c r="C142" s="69" t="s">
        <v>174</v>
      </c>
      <c r="D142">
        <v>1999</v>
      </c>
      <c r="E142" t="s">
        <v>146</v>
      </c>
      <c r="F142" t="s">
        <v>200</v>
      </c>
      <c r="G142">
        <v>1.367</v>
      </c>
      <c r="H142">
        <v>5.95</v>
      </c>
      <c r="J142" s="68">
        <f>(1+G142-G141)^(1/C142)-1</f>
        <v>0.1033316815186538</v>
      </c>
      <c r="K142">
        <f t="shared" si="29"/>
        <v>10.33316815186538</v>
      </c>
      <c r="L142">
        <f t="shared" si="27"/>
        <v>1.7366669162798956</v>
      </c>
      <c r="P142" s="71">
        <f t="shared" si="30"/>
        <v>10.33316815186538</v>
      </c>
      <c r="Q142" s="71">
        <f t="shared" si="31"/>
        <v>1.7366669162798956</v>
      </c>
      <c r="R142" s="71">
        <f t="shared" si="28"/>
        <v>5.95</v>
      </c>
    </row>
    <row r="143" spans="2:18" x14ac:dyDescent="0.25">
      <c r="B143" t="s">
        <v>171</v>
      </c>
      <c r="C143">
        <v>6</v>
      </c>
      <c r="D143">
        <v>1999</v>
      </c>
      <c r="E143" t="s">
        <v>144</v>
      </c>
      <c r="F143" t="s">
        <v>201</v>
      </c>
      <c r="G143">
        <v>2.3E-2</v>
      </c>
      <c r="H143">
        <v>0.45</v>
      </c>
      <c r="J143" s="68">
        <f>(1+G143)^(1/C143)-1</f>
        <v>3.7971053021661483E-3</v>
      </c>
      <c r="K143">
        <f t="shared" si="29"/>
        <v>0.37971053021661483</v>
      </c>
      <c r="L143">
        <f t="shared" si="27"/>
        <v>0.84380117825914402</v>
      </c>
      <c r="P143" s="71">
        <f t="shared" si="30"/>
        <v>0.37971053021661483</v>
      </c>
      <c r="Q143" s="71">
        <f t="shared" si="31"/>
        <v>0.84380117825914402</v>
      </c>
      <c r="R143" s="71">
        <f t="shared" si="28"/>
        <v>0.45</v>
      </c>
    </row>
    <row r="144" spans="2:18" x14ac:dyDescent="0.25">
      <c r="B144" t="s">
        <v>167</v>
      </c>
      <c r="C144">
        <v>4</v>
      </c>
      <c r="D144">
        <v>1999</v>
      </c>
      <c r="E144" t="s">
        <v>144</v>
      </c>
      <c r="F144" t="s">
        <v>201</v>
      </c>
      <c r="G144">
        <v>0.193</v>
      </c>
      <c r="H144">
        <v>4</v>
      </c>
      <c r="J144" s="68">
        <f>(1+G144-G143)^(1/C144)-1</f>
        <v>4.0031433486121593E-2</v>
      </c>
      <c r="K144">
        <f t="shared" si="29"/>
        <v>4.0031433486121593</v>
      </c>
      <c r="L144">
        <f t="shared" si="27"/>
        <v>1.0007858371530398</v>
      </c>
      <c r="P144" s="71">
        <f t="shared" si="30"/>
        <v>4.0031433486121593</v>
      </c>
      <c r="Q144" s="71">
        <f t="shared" si="31"/>
        <v>1.0007858371530398</v>
      </c>
      <c r="R144" s="71">
        <f t="shared" si="28"/>
        <v>4</v>
      </c>
    </row>
    <row r="145" spans="2:18" x14ac:dyDescent="0.25">
      <c r="B145" t="s">
        <v>168</v>
      </c>
      <c r="C145" s="69" t="s">
        <v>187</v>
      </c>
      <c r="D145">
        <v>1999</v>
      </c>
      <c r="E145" t="s">
        <v>144</v>
      </c>
      <c r="F145" t="s">
        <v>201</v>
      </c>
      <c r="G145">
        <v>0.55900000000000005</v>
      </c>
      <c r="H145">
        <v>6.57</v>
      </c>
      <c r="J145" s="68">
        <f>(1+G145-G144)^(1/C145)-1</f>
        <v>6.4363909051986079E-2</v>
      </c>
      <c r="K145">
        <f t="shared" si="29"/>
        <v>6.4363909051986079</v>
      </c>
      <c r="L145">
        <f t="shared" si="27"/>
        <v>0.9796637603042021</v>
      </c>
      <c r="P145" s="71">
        <f t="shared" si="30"/>
        <v>6.4363909051986079</v>
      </c>
      <c r="Q145" s="71">
        <f t="shared" si="31"/>
        <v>0.9796637603042021</v>
      </c>
      <c r="R145" s="71">
        <f t="shared" si="28"/>
        <v>6.57</v>
      </c>
    </row>
    <row r="146" spans="2:18" x14ac:dyDescent="0.25">
      <c r="B146" t="s">
        <v>186</v>
      </c>
      <c r="C146" s="69" t="s">
        <v>174</v>
      </c>
      <c r="D146">
        <v>1999</v>
      </c>
      <c r="E146" t="s">
        <v>144</v>
      </c>
      <c r="F146" t="s">
        <v>201</v>
      </c>
      <c r="G146">
        <v>1.339</v>
      </c>
      <c r="H146">
        <v>5.82</v>
      </c>
      <c r="J146" s="68">
        <f>(1+G146-G145)^(1/C146)-1</f>
        <v>0.1008715974654073</v>
      </c>
      <c r="K146">
        <f t="shared" si="29"/>
        <v>10.087159746540731</v>
      </c>
      <c r="L146">
        <f t="shared" si="27"/>
        <v>1.7331889598867234</v>
      </c>
      <c r="P146" s="71">
        <f t="shared" si="30"/>
        <v>10.087159746540731</v>
      </c>
      <c r="Q146" s="71">
        <f t="shared" si="31"/>
        <v>1.7331889598867234</v>
      </c>
      <c r="R146" s="71">
        <f t="shared" si="28"/>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2">K147</f>
        <v>4.4563529397077639</v>
      </c>
      <c r="Q147" s="71">
        <f t="shared" si="3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3">K148/H148</f>
        <v>0.60684303592695332</v>
      </c>
      <c r="P148" s="71">
        <f t="shared" si="32"/>
        <v>3.9141375817288493</v>
      </c>
      <c r="Q148" s="71">
        <f t="shared" si="32"/>
        <v>0.60684303592695332</v>
      </c>
      <c r="R148" s="71">
        <f t="shared" ref="R148:R162" si="34">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3"/>
        <v>1.876143915697511</v>
      </c>
      <c r="P149" s="71">
        <f t="shared" si="32"/>
        <v>10.074892827295635</v>
      </c>
      <c r="Q149" s="71">
        <f t="shared" si="32"/>
        <v>1.876143915697511</v>
      </c>
      <c r="R149" s="71">
        <f t="shared" si="34"/>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3"/>
        <v>3.8087898453408786</v>
      </c>
      <c r="P150" s="71">
        <f t="shared" si="32"/>
        <v>13.216500763332849</v>
      </c>
      <c r="Q150" s="71">
        <f t="shared" si="32"/>
        <v>3.8087898453408786</v>
      </c>
      <c r="R150" s="71">
        <f t="shared" si="34"/>
        <v>3.47</v>
      </c>
    </row>
    <row r="151" spans="2:18" x14ac:dyDescent="0.25">
      <c r="B151" t="s">
        <v>171</v>
      </c>
      <c r="C151">
        <v>6</v>
      </c>
      <c r="D151">
        <v>1992</v>
      </c>
      <c r="E151" t="s">
        <v>144</v>
      </c>
      <c r="F151" t="s">
        <v>201</v>
      </c>
      <c r="G151">
        <v>0.3</v>
      </c>
      <c r="H151">
        <v>4.33</v>
      </c>
      <c r="J151" s="68">
        <f>(1+G151)^(1/C151)-1</f>
        <v>4.4697507923277202E-2</v>
      </c>
      <c r="K151">
        <f t="shared" ref="K151:K162" si="35">J151*100</f>
        <v>4.4697507923277202</v>
      </c>
      <c r="L151">
        <f t="shared" si="33"/>
        <v>1.0322750097754549</v>
      </c>
      <c r="P151" s="71">
        <f t="shared" ref="P151:P162" si="36">K151</f>
        <v>4.4697507923277202</v>
      </c>
      <c r="Q151" s="71">
        <f t="shared" ref="Q151:Q162" si="37">L151</f>
        <v>1.0322750097754549</v>
      </c>
      <c r="R151" s="71">
        <f t="shared" si="34"/>
        <v>4.33</v>
      </c>
    </row>
    <row r="152" spans="2:18" x14ac:dyDescent="0.25">
      <c r="B152" t="s">
        <v>167</v>
      </c>
      <c r="C152">
        <v>4</v>
      </c>
      <c r="D152">
        <v>1992</v>
      </c>
      <c r="E152" t="s">
        <v>144</v>
      </c>
      <c r="F152" t="s">
        <v>201</v>
      </c>
      <c r="G152">
        <v>0.46200000000000002</v>
      </c>
      <c r="H152">
        <v>6.53</v>
      </c>
      <c r="J152" s="68">
        <f>(1+G152-G151)^(1/C152)-1</f>
        <v>3.8249025165422168E-2</v>
      </c>
      <c r="K152">
        <f t="shared" si="35"/>
        <v>3.8249025165422168</v>
      </c>
      <c r="L152">
        <f t="shared" si="33"/>
        <v>0.58574311126220779</v>
      </c>
      <c r="P152" s="71">
        <f t="shared" si="36"/>
        <v>3.8249025165422168</v>
      </c>
      <c r="Q152" s="71">
        <f t="shared" si="37"/>
        <v>0.58574311126220779</v>
      </c>
      <c r="R152" s="71">
        <f t="shared" si="34"/>
        <v>6.53</v>
      </c>
    </row>
    <row r="153" spans="2:18" x14ac:dyDescent="0.25">
      <c r="B153" t="s">
        <v>168</v>
      </c>
      <c r="C153" s="69" t="s">
        <v>187</v>
      </c>
      <c r="D153">
        <v>1992</v>
      </c>
      <c r="E153" t="s">
        <v>144</v>
      </c>
      <c r="F153" t="s">
        <v>201</v>
      </c>
      <c r="G153">
        <v>1.08</v>
      </c>
      <c r="H153">
        <v>5.38</v>
      </c>
      <c r="J153" s="68">
        <f>(1+G153-G152)^(1/C153)-1</f>
        <v>0.10102125609655976</v>
      </c>
      <c r="K153">
        <f t="shared" si="35"/>
        <v>10.102125609655976</v>
      </c>
      <c r="L153">
        <f t="shared" si="33"/>
        <v>1.8777185148059437</v>
      </c>
      <c r="P153" s="71">
        <f t="shared" si="36"/>
        <v>10.102125609655976</v>
      </c>
      <c r="Q153" s="71">
        <f t="shared" si="37"/>
        <v>1.8777185148059437</v>
      </c>
      <c r="R153" s="71">
        <f t="shared" si="34"/>
        <v>5.38</v>
      </c>
    </row>
    <row r="154" spans="2:18" x14ac:dyDescent="0.25">
      <c r="B154" t="s">
        <v>186</v>
      </c>
      <c r="C154" s="69" t="s">
        <v>174</v>
      </c>
      <c r="D154">
        <v>1992</v>
      </c>
      <c r="E154" t="s">
        <v>144</v>
      </c>
      <c r="F154" t="s">
        <v>201</v>
      </c>
      <c r="G154">
        <v>2.206</v>
      </c>
      <c r="H154">
        <v>3.48</v>
      </c>
      <c r="J154" s="68">
        <f>(1+G154-G153)^(1/C154)-1</f>
        <v>0.13394992519395466</v>
      </c>
      <c r="K154">
        <f t="shared" si="35"/>
        <v>13.394992519395466</v>
      </c>
      <c r="L154">
        <f t="shared" si="33"/>
        <v>3.8491357814354785</v>
      </c>
      <c r="P154" s="71">
        <f t="shared" si="36"/>
        <v>13.394992519395466</v>
      </c>
      <c r="Q154" s="71">
        <f t="shared" si="37"/>
        <v>3.8491357814354785</v>
      </c>
      <c r="R154" s="71">
        <f t="shared" si="34"/>
        <v>3.48</v>
      </c>
    </row>
    <row r="155" spans="2:18" x14ac:dyDescent="0.25">
      <c r="B155" t="s">
        <v>171</v>
      </c>
      <c r="C155">
        <v>6</v>
      </c>
      <c r="D155">
        <v>1999</v>
      </c>
      <c r="E155" t="s">
        <v>146</v>
      </c>
      <c r="F155" t="s">
        <v>200</v>
      </c>
      <c r="G155">
        <v>8.0000000000000002E-3</v>
      </c>
      <c r="H155">
        <v>0.09</v>
      </c>
      <c r="J155" s="68">
        <f>(1+G155)^(1/C155)-1</f>
        <v>1.3289104949067987E-3</v>
      </c>
      <c r="K155">
        <f t="shared" si="35"/>
        <v>0.13289104949067987</v>
      </c>
      <c r="L155">
        <f t="shared" si="33"/>
        <v>1.4765672165631096</v>
      </c>
      <c r="P155" s="71">
        <f t="shared" si="36"/>
        <v>0.13289104949067987</v>
      </c>
      <c r="Q155" s="71">
        <f t="shared" si="37"/>
        <v>1.4765672165631096</v>
      </c>
      <c r="R155" s="71">
        <f t="shared" si="34"/>
        <v>0.09</v>
      </c>
    </row>
    <row r="156" spans="2:18" x14ac:dyDescent="0.25">
      <c r="B156" t="s">
        <v>167</v>
      </c>
      <c r="C156">
        <v>4</v>
      </c>
      <c r="D156">
        <v>1999</v>
      </c>
      <c r="E156" t="s">
        <v>146</v>
      </c>
      <c r="F156" t="s">
        <v>200</v>
      </c>
      <c r="G156">
        <v>0.22</v>
      </c>
      <c r="H156">
        <v>2.76</v>
      </c>
      <c r="J156" s="68">
        <f>(1+G156-G155)^(1/C156)-1</f>
        <v>4.9241971883431157E-2</v>
      </c>
      <c r="K156">
        <f t="shared" si="35"/>
        <v>4.9241971883431157</v>
      </c>
      <c r="L156">
        <f t="shared" si="33"/>
        <v>1.7841294160663463</v>
      </c>
      <c r="P156" s="71">
        <f t="shared" si="36"/>
        <v>4.9241971883431157</v>
      </c>
      <c r="Q156" s="71">
        <f t="shared" si="37"/>
        <v>1.7841294160663463</v>
      </c>
      <c r="R156" s="71">
        <f t="shared" si="34"/>
        <v>2.76</v>
      </c>
    </row>
    <row r="157" spans="2:18" x14ac:dyDescent="0.25">
      <c r="B157" t="s">
        <v>168</v>
      </c>
      <c r="C157" s="69" t="s">
        <v>187</v>
      </c>
      <c r="D157">
        <v>1999</v>
      </c>
      <c r="E157" t="s">
        <v>146</v>
      </c>
      <c r="F157" t="s">
        <v>200</v>
      </c>
      <c r="G157">
        <v>0.49099999999999999</v>
      </c>
      <c r="H157">
        <v>3.5</v>
      </c>
      <c r="J157" s="68">
        <f>(1+G157-G156)^(1/C157)-1</f>
        <v>4.9129527005763229E-2</v>
      </c>
      <c r="K157">
        <f t="shared" si="35"/>
        <v>4.9129527005763229</v>
      </c>
      <c r="L157">
        <f t="shared" si="33"/>
        <v>1.403700771593235</v>
      </c>
      <c r="P157" s="71">
        <f t="shared" si="36"/>
        <v>4.9129527005763229</v>
      </c>
      <c r="Q157" s="71">
        <f t="shared" si="37"/>
        <v>1.403700771593235</v>
      </c>
      <c r="R157" s="71">
        <f t="shared" si="34"/>
        <v>3.5000000000000004</v>
      </c>
    </row>
    <row r="158" spans="2:18" x14ac:dyDescent="0.25">
      <c r="B158" t="s">
        <v>186</v>
      </c>
      <c r="C158" s="69" t="s">
        <v>174</v>
      </c>
      <c r="D158">
        <v>1999</v>
      </c>
      <c r="E158" t="s">
        <v>146</v>
      </c>
      <c r="F158" t="s">
        <v>200</v>
      </c>
      <c r="G158">
        <v>1.571</v>
      </c>
      <c r="H158">
        <v>4.24</v>
      </c>
      <c r="J158" s="68">
        <f>(1+G158-G157)^(1/C158)-1</f>
        <v>0.12982337547599943</v>
      </c>
      <c r="K158">
        <f t="shared" si="35"/>
        <v>12.982337547599943</v>
      </c>
      <c r="L158">
        <f t="shared" si="33"/>
        <v>3.0618720631131939</v>
      </c>
      <c r="P158" s="71">
        <f t="shared" si="36"/>
        <v>12.982337547599943</v>
      </c>
      <c r="Q158" s="71">
        <f t="shared" si="37"/>
        <v>3.0618720631131939</v>
      </c>
      <c r="R158" s="71">
        <f t="shared" si="34"/>
        <v>4.24</v>
      </c>
    </row>
    <row r="159" spans="2:18" x14ac:dyDescent="0.25">
      <c r="B159" t="s">
        <v>171</v>
      </c>
      <c r="C159">
        <v>6</v>
      </c>
      <c r="D159">
        <v>1999</v>
      </c>
      <c r="E159" t="s">
        <v>144</v>
      </c>
      <c r="F159" t="s">
        <v>201</v>
      </c>
      <c r="G159">
        <v>3.3000000000000002E-2</v>
      </c>
      <c r="H159">
        <v>0.38</v>
      </c>
      <c r="J159" s="68">
        <f>(1+G159)^(1/C159)-1</f>
        <v>5.4258653334493534E-3</v>
      </c>
      <c r="K159">
        <f t="shared" si="35"/>
        <v>0.54258653334493534</v>
      </c>
      <c r="L159">
        <f t="shared" si="33"/>
        <v>1.4278592982761455</v>
      </c>
      <c r="P159" s="71">
        <f t="shared" si="36"/>
        <v>0.54258653334493534</v>
      </c>
      <c r="Q159" s="71">
        <f t="shared" si="37"/>
        <v>1.4278592982761455</v>
      </c>
      <c r="R159" s="71">
        <f t="shared" si="34"/>
        <v>0.38</v>
      </c>
    </row>
    <row r="160" spans="2:18" x14ac:dyDescent="0.25">
      <c r="B160" t="s">
        <v>167</v>
      </c>
      <c r="C160">
        <v>4</v>
      </c>
      <c r="D160">
        <v>1999</v>
      </c>
      <c r="E160" t="s">
        <v>144</v>
      </c>
      <c r="F160" t="s">
        <v>201</v>
      </c>
      <c r="G160">
        <v>0.255</v>
      </c>
      <c r="H160">
        <v>3.25</v>
      </c>
      <c r="J160" s="68">
        <f>(1+G160-G159)^(1/C160)-1</f>
        <v>5.1399585521526792E-2</v>
      </c>
      <c r="K160">
        <f t="shared" si="35"/>
        <v>5.1399585521526792</v>
      </c>
      <c r="L160">
        <f t="shared" si="33"/>
        <v>1.5815257083546705</v>
      </c>
      <c r="P160" s="71">
        <f t="shared" si="36"/>
        <v>5.1399585521526792</v>
      </c>
      <c r="Q160" s="71">
        <f t="shared" si="37"/>
        <v>1.5815257083546705</v>
      </c>
      <c r="R160" s="71">
        <f t="shared" si="34"/>
        <v>3.25</v>
      </c>
    </row>
    <row r="161" spans="2:18" x14ac:dyDescent="0.25">
      <c r="B161" t="s">
        <v>168</v>
      </c>
      <c r="C161" s="69" t="s">
        <v>187</v>
      </c>
      <c r="D161">
        <v>1999</v>
      </c>
      <c r="E161" t="s">
        <v>144</v>
      </c>
      <c r="F161" t="s">
        <v>201</v>
      </c>
      <c r="G161">
        <v>0.54</v>
      </c>
      <c r="H161">
        <v>3.91</v>
      </c>
      <c r="J161" s="68">
        <f>(1+G161-G160)^(1/C161)-1</f>
        <v>5.1430632213731453E-2</v>
      </c>
      <c r="K161">
        <f t="shared" si="35"/>
        <v>5.1430632213731453</v>
      </c>
      <c r="L161">
        <f t="shared" si="33"/>
        <v>1.3153614376913414</v>
      </c>
      <c r="P161" s="71">
        <f t="shared" si="36"/>
        <v>5.1430632213731453</v>
      </c>
      <c r="Q161" s="71">
        <f t="shared" si="37"/>
        <v>1.3153614376913414</v>
      </c>
      <c r="R161" s="71">
        <f t="shared" si="34"/>
        <v>3.91</v>
      </c>
    </row>
    <row r="162" spans="2:18" x14ac:dyDescent="0.25">
      <c r="B162" t="s">
        <v>186</v>
      </c>
      <c r="C162" s="69" t="s">
        <v>174</v>
      </c>
      <c r="D162">
        <v>1999</v>
      </c>
      <c r="E162" t="s">
        <v>144</v>
      </c>
      <c r="F162" t="s">
        <v>201</v>
      </c>
      <c r="G162">
        <v>1.6339999999999999</v>
      </c>
      <c r="H162">
        <v>4.43</v>
      </c>
      <c r="J162" s="68">
        <f>(1+G162-G161)^(1/C162)-1</f>
        <v>0.13108726560442086</v>
      </c>
      <c r="K162">
        <f t="shared" si="35"/>
        <v>13.108726560442086</v>
      </c>
      <c r="L162">
        <f t="shared" si="33"/>
        <v>2.9590804876844441</v>
      </c>
      <c r="P162" s="71">
        <f t="shared" si="36"/>
        <v>13.108726560442086</v>
      </c>
      <c r="Q162" s="71">
        <f t="shared" si="37"/>
        <v>2.9590804876844441</v>
      </c>
      <c r="R162" s="71">
        <f t="shared" si="3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8">(1+D194)^(1/C194)-1</f>
        <v>8.4182424365889963E-2</v>
      </c>
      <c r="H194">
        <f t="shared" ref="H194:H205" si="39">G194*100</f>
        <v>8.4182424365889972</v>
      </c>
      <c r="I194">
        <f t="shared" ref="I194:I205" si="40">D194/E194</f>
        <v>17.172413793103448</v>
      </c>
      <c r="M194" s="71">
        <f t="shared" ref="M194:M195" si="41">H194</f>
        <v>8.4182424365889972</v>
      </c>
      <c r="N194" s="71">
        <f t="shared" ref="N194:N205" si="42">M194/O194</f>
        <v>0.49021893707044362</v>
      </c>
      <c r="O194" s="71">
        <f t="shared" ref="O194:O205" si="43">I194</f>
        <v>17.172413793103448</v>
      </c>
    </row>
    <row r="195" spans="2:15" x14ac:dyDescent="0.25">
      <c r="B195" t="s">
        <v>214</v>
      </c>
      <c r="C195">
        <v>3</v>
      </c>
      <c r="D195">
        <v>0.25600000000000001</v>
      </c>
      <c r="E195">
        <v>2.7E-2</v>
      </c>
      <c r="G195" s="68">
        <f t="shared" si="38"/>
        <v>7.8938142421918212E-2</v>
      </c>
      <c r="H195">
        <f t="shared" si="39"/>
        <v>7.8938142421918212</v>
      </c>
      <c r="I195">
        <f t="shared" si="40"/>
        <v>9.481481481481481</v>
      </c>
      <c r="M195" s="71">
        <f t="shared" si="41"/>
        <v>7.8938142421918212</v>
      </c>
      <c r="N195" s="71">
        <f t="shared" si="42"/>
        <v>0.83255072085616866</v>
      </c>
      <c r="O195" s="71">
        <f t="shared" si="43"/>
        <v>9.481481481481481</v>
      </c>
    </row>
    <row r="196" spans="2:15" x14ac:dyDescent="0.25">
      <c r="B196" t="s">
        <v>167</v>
      </c>
      <c r="C196">
        <v>3</v>
      </c>
      <c r="D196">
        <v>0.254</v>
      </c>
      <c r="E196">
        <v>6.2E-2</v>
      </c>
      <c r="G196" s="68">
        <f t="shared" si="38"/>
        <v>7.8365153390935971E-2</v>
      </c>
      <c r="H196">
        <f t="shared" si="39"/>
        <v>7.8365153390935971</v>
      </c>
      <c r="I196">
        <f t="shared" si="40"/>
        <v>4.096774193548387</v>
      </c>
      <c r="M196" s="71">
        <f t="shared" ref="M196:M198" si="44">H196</f>
        <v>7.8365153390935971</v>
      </c>
      <c r="N196" s="71">
        <f t="shared" si="42"/>
        <v>1.9128502008811143</v>
      </c>
      <c r="O196" s="71">
        <f t="shared" si="43"/>
        <v>4.096774193548387</v>
      </c>
    </row>
    <row r="197" spans="2:15" x14ac:dyDescent="0.25">
      <c r="B197" t="s">
        <v>215</v>
      </c>
      <c r="C197">
        <v>5</v>
      </c>
      <c r="D197">
        <v>0.497</v>
      </c>
      <c r="E197">
        <v>2.9000000000000001E-2</v>
      </c>
      <c r="G197" s="68">
        <f t="shared" si="38"/>
        <v>8.403763504123174E-2</v>
      </c>
      <c r="H197">
        <f t="shared" si="39"/>
        <v>8.4037635041231731</v>
      </c>
      <c r="I197">
        <f t="shared" si="40"/>
        <v>17.137931034482758</v>
      </c>
      <c r="M197" s="71">
        <f t="shared" si="44"/>
        <v>8.4037635041231731</v>
      </c>
      <c r="N197" s="71">
        <f t="shared" si="42"/>
        <v>0.49036044591463185</v>
      </c>
      <c r="O197" s="71">
        <f t="shared" si="43"/>
        <v>17.137931034482758</v>
      </c>
    </row>
    <row r="198" spans="2:15" x14ac:dyDescent="0.25">
      <c r="B198" t="s">
        <v>214</v>
      </c>
      <c r="C198">
        <v>3</v>
      </c>
      <c r="D198">
        <v>0.245</v>
      </c>
      <c r="E198">
        <v>2.7E-2</v>
      </c>
      <c r="G198" s="68">
        <f t="shared" si="38"/>
        <v>7.5779135902474204E-2</v>
      </c>
      <c r="H198">
        <f t="shared" si="39"/>
        <v>7.5779135902474204</v>
      </c>
      <c r="I198">
        <f t="shared" si="40"/>
        <v>9.0740740740740744</v>
      </c>
      <c r="M198" s="71">
        <f t="shared" si="44"/>
        <v>7.5779135902474204</v>
      </c>
      <c r="N198" s="71">
        <f t="shared" si="42"/>
        <v>0.83511700790481769</v>
      </c>
      <c r="O198" s="71">
        <f t="shared" si="43"/>
        <v>9.0740740740740744</v>
      </c>
    </row>
    <row r="199" spans="2:15" x14ac:dyDescent="0.25">
      <c r="B199" t="s">
        <v>167</v>
      </c>
      <c r="C199">
        <v>3</v>
      </c>
      <c r="D199">
        <v>0.27</v>
      </c>
      <c r="E199">
        <v>6.3E-2</v>
      </c>
      <c r="G199" s="68">
        <f t="shared" si="38"/>
        <v>8.2932132831999406E-2</v>
      </c>
      <c r="H199">
        <f t="shared" si="39"/>
        <v>8.2932132831999397</v>
      </c>
      <c r="I199">
        <f t="shared" si="40"/>
        <v>4.2857142857142856</v>
      </c>
      <c r="M199" s="71">
        <f t="shared" ref="M199:M205" si="45">H199</f>
        <v>8.2932132831999397</v>
      </c>
      <c r="N199" s="71">
        <f t="shared" si="42"/>
        <v>1.9350830994133192</v>
      </c>
      <c r="O199" s="71">
        <f t="shared" si="43"/>
        <v>4.2857142857142856</v>
      </c>
    </row>
    <row r="200" spans="2:15" x14ac:dyDescent="0.25">
      <c r="B200" t="s">
        <v>215</v>
      </c>
      <c r="C200">
        <v>5</v>
      </c>
      <c r="D200">
        <v>0.47099999999999997</v>
      </c>
      <c r="E200">
        <v>2.8000000000000001E-2</v>
      </c>
      <c r="G200" s="68">
        <f t="shared" si="38"/>
        <v>8.0245670900269017E-2</v>
      </c>
      <c r="H200">
        <f t="shared" si="39"/>
        <v>8.0245670900269026</v>
      </c>
      <c r="I200">
        <f t="shared" si="40"/>
        <v>16.821428571428569</v>
      </c>
      <c r="M200" s="71">
        <f t="shared" si="45"/>
        <v>8.0245670900269026</v>
      </c>
      <c r="N200" s="71">
        <f t="shared" si="42"/>
        <v>0.47704432806953989</v>
      </c>
      <c r="O200" s="71">
        <f t="shared" si="43"/>
        <v>16.821428571428569</v>
      </c>
    </row>
    <row r="201" spans="2:15" x14ac:dyDescent="0.25">
      <c r="B201" t="s">
        <v>214</v>
      </c>
      <c r="C201">
        <v>3</v>
      </c>
      <c r="D201">
        <v>0.216</v>
      </c>
      <c r="E201">
        <v>2.8000000000000001E-2</v>
      </c>
      <c r="G201" s="68">
        <f t="shared" si="38"/>
        <v>6.7360659488777896E-2</v>
      </c>
      <c r="H201">
        <f t="shared" si="39"/>
        <v>6.7360659488777896</v>
      </c>
      <c r="I201">
        <f t="shared" si="40"/>
        <v>7.7142857142857144</v>
      </c>
      <c r="M201" s="71">
        <f t="shared" si="45"/>
        <v>6.7360659488777896</v>
      </c>
      <c r="N201" s="71">
        <f t="shared" si="42"/>
        <v>0.87319373411378753</v>
      </c>
      <c r="O201" s="71">
        <f t="shared" si="43"/>
        <v>7.7142857142857144</v>
      </c>
    </row>
    <row r="202" spans="2:15" x14ac:dyDescent="0.25">
      <c r="B202" t="s">
        <v>167</v>
      </c>
      <c r="C202">
        <v>3</v>
      </c>
      <c r="D202">
        <v>0.24199999999999999</v>
      </c>
      <c r="E202">
        <v>6.3E-2</v>
      </c>
      <c r="G202" s="68">
        <f t="shared" si="38"/>
        <v>7.4914361304784016E-2</v>
      </c>
      <c r="H202">
        <f t="shared" si="39"/>
        <v>7.4914361304784016</v>
      </c>
      <c r="I202">
        <f t="shared" si="40"/>
        <v>3.8412698412698409</v>
      </c>
      <c r="M202" s="71">
        <f t="shared" si="45"/>
        <v>7.4914361304784016</v>
      </c>
      <c r="N202" s="71">
        <f t="shared" si="42"/>
        <v>1.950249901736113</v>
      </c>
      <c r="O202" s="71">
        <f t="shared" si="43"/>
        <v>3.8412698412698409</v>
      </c>
    </row>
    <row r="203" spans="2:15" x14ac:dyDescent="0.25">
      <c r="B203" t="s">
        <v>215</v>
      </c>
      <c r="C203">
        <v>5</v>
      </c>
      <c r="D203">
        <v>0.42</v>
      </c>
      <c r="E203">
        <v>0.03</v>
      </c>
      <c r="G203" s="68">
        <f t="shared" si="38"/>
        <v>7.264909054577684E-2</v>
      </c>
      <c r="H203">
        <f t="shared" si="39"/>
        <v>7.264909054577684</v>
      </c>
      <c r="I203">
        <f t="shared" si="40"/>
        <v>14</v>
      </c>
      <c r="M203" s="71">
        <f t="shared" si="45"/>
        <v>7.264909054577684</v>
      </c>
      <c r="N203" s="71">
        <f t="shared" si="42"/>
        <v>0.51892207532697743</v>
      </c>
      <c r="O203" s="71">
        <f t="shared" si="43"/>
        <v>14</v>
      </c>
    </row>
    <row r="204" spans="2:15" x14ac:dyDescent="0.25">
      <c r="B204" t="s">
        <v>214</v>
      </c>
      <c r="C204">
        <v>3</v>
      </c>
      <c r="D204">
        <v>0.20899999999999999</v>
      </c>
      <c r="E204">
        <v>2.9000000000000001E-2</v>
      </c>
      <c r="G204" s="68">
        <f t="shared" si="38"/>
        <v>6.5308601525300158E-2</v>
      </c>
      <c r="H204">
        <f t="shared" si="39"/>
        <v>6.5308601525300158</v>
      </c>
      <c r="I204">
        <f t="shared" si="40"/>
        <v>7.206896551724137</v>
      </c>
      <c r="M204" s="71">
        <f t="shared" si="45"/>
        <v>6.5308601525300158</v>
      </c>
      <c r="N204" s="71">
        <f t="shared" si="42"/>
        <v>0.90619590633191616</v>
      </c>
      <c r="O204" s="71">
        <f t="shared" si="43"/>
        <v>7.206896551724137</v>
      </c>
    </row>
    <row r="205" spans="2:15" x14ac:dyDescent="0.25">
      <c r="B205" t="s">
        <v>167</v>
      </c>
      <c r="C205">
        <v>3</v>
      </c>
      <c r="D205">
        <v>0.23400000000000001</v>
      </c>
      <c r="E205">
        <v>6.4000000000000001E-2</v>
      </c>
      <c r="G205" s="68">
        <f t="shared" si="38"/>
        <v>7.2601466882732391E-2</v>
      </c>
      <c r="H205">
        <f t="shared" si="39"/>
        <v>7.2601466882732391</v>
      </c>
      <c r="I205">
        <f t="shared" si="40"/>
        <v>3.65625</v>
      </c>
      <c r="M205" s="71">
        <f t="shared" si="45"/>
        <v>7.2601466882732391</v>
      </c>
      <c r="N205" s="71">
        <f t="shared" si="42"/>
        <v>1.9856811455106296</v>
      </c>
      <c r="O205" s="71">
        <f t="shared" si="43"/>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6">(1+D211)^(1/C211)-1</f>
        <v>7.264909054577684E-2</v>
      </c>
      <c r="H211">
        <f t="shared" ref="H211:H222" si="47">G211*100</f>
        <v>7.264909054577684</v>
      </c>
      <c r="I211">
        <f t="shared" ref="I211:I222" si="48">D211/E211</f>
        <v>14</v>
      </c>
      <c r="M211" s="71">
        <f t="shared" ref="M211:M222" si="49">H211</f>
        <v>7.264909054577684</v>
      </c>
      <c r="N211" s="71">
        <f t="shared" ref="N211:N222" si="50">M211/O211</f>
        <v>0.51892207532697743</v>
      </c>
      <c r="O211" s="71">
        <f t="shared" ref="O211:O222" si="51">I211</f>
        <v>14</v>
      </c>
    </row>
    <row r="212" spans="2:15" x14ac:dyDescent="0.25">
      <c r="B212" t="s">
        <v>214</v>
      </c>
      <c r="C212">
        <v>3</v>
      </c>
      <c r="D212">
        <v>0.20899999999999999</v>
      </c>
      <c r="E212">
        <v>2.9000000000000001E-2</v>
      </c>
      <c r="G212" s="68">
        <f t="shared" si="46"/>
        <v>6.5308601525300158E-2</v>
      </c>
      <c r="H212">
        <f t="shared" si="47"/>
        <v>6.5308601525300158</v>
      </c>
      <c r="I212">
        <f t="shared" si="48"/>
        <v>7.206896551724137</v>
      </c>
      <c r="M212" s="71">
        <f t="shared" si="49"/>
        <v>6.5308601525300158</v>
      </c>
      <c r="N212" s="71">
        <f t="shared" si="50"/>
        <v>0.90619590633191616</v>
      </c>
      <c r="O212" s="71">
        <f t="shared" si="51"/>
        <v>7.206896551724137</v>
      </c>
    </row>
    <row r="213" spans="2:15" x14ac:dyDescent="0.25">
      <c r="B213" t="s">
        <v>167</v>
      </c>
      <c r="C213">
        <v>3</v>
      </c>
      <c r="D213">
        <v>0.23400000000000001</v>
      </c>
      <c r="E213">
        <v>6.4000000000000001E-2</v>
      </c>
      <c r="G213" s="68">
        <f t="shared" si="46"/>
        <v>7.2601466882732391E-2</v>
      </c>
      <c r="H213">
        <f t="shared" si="47"/>
        <v>7.2601466882732391</v>
      </c>
      <c r="I213">
        <f t="shared" si="48"/>
        <v>3.65625</v>
      </c>
      <c r="M213" s="71">
        <f t="shared" si="49"/>
        <v>7.2601466882732391</v>
      </c>
      <c r="N213" s="71">
        <f t="shared" si="50"/>
        <v>1.9856811455106296</v>
      </c>
      <c r="O213" s="71">
        <f t="shared" si="51"/>
        <v>3.65625</v>
      </c>
    </row>
    <row r="214" spans="2:15" x14ac:dyDescent="0.25">
      <c r="B214" t="s">
        <v>215</v>
      </c>
      <c r="C214">
        <v>5</v>
      </c>
      <c r="D214">
        <v>0.379</v>
      </c>
      <c r="E214">
        <v>0.17699999999999999</v>
      </c>
      <c r="G214" s="68">
        <f t="shared" si="46"/>
        <v>6.6382116493849175E-2</v>
      </c>
      <c r="H214">
        <f t="shared" si="47"/>
        <v>6.6382116493849175</v>
      </c>
      <c r="I214">
        <f t="shared" si="48"/>
        <v>2.1412429378531073</v>
      </c>
      <c r="M214" s="71">
        <f t="shared" si="49"/>
        <v>6.6382116493849175</v>
      </c>
      <c r="N214" s="71">
        <f t="shared" si="50"/>
        <v>3.1001674457549617</v>
      </c>
      <c r="O214" s="71">
        <f t="shared" si="51"/>
        <v>2.1412429378531073</v>
      </c>
    </row>
    <row r="215" spans="2:15" x14ac:dyDescent="0.25">
      <c r="B215" t="s">
        <v>214</v>
      </c>
      <c r="C215">
        <v>3</v>
      </c>
      <c r="D215">
        <v>0.28799999999999998</v>
      </c>
      <c r="E215">
        <v>0.121</v>
      </c>
      <c r="G215" s="68">
        <f t="shared" si="46"/>
        <v>8.8024365082959521E-2</v>
      </c>
      <c r="H215">
        <f t="shared" si="47"/>
        <v>8.8024365082959513</v>
      </c>
      <c r="I215">
        <f t="shared" si="48"/>
        <v>2.3801652892561984</v>
      </c>
      <c r="M215" s="71">
        <f t="shared" si="49"/>
        <v>8.8024365082959513</v>
      </c>
      <c r="N215" s="71">
        <f t="shared" si="50"/>
        <v>3.6982458941104515</v>
      </c>
      <c r="O215" s="71">
        <f t="shared" si="51"/>
        <v>2.3801652892561984</v>
      </c>
    </row>
    <row r="216" spans="2:15" x14ac:dyDescent="0.25">
      <c r="B216" t="s">
        <v>167</v>
      </c>
      <c r="C216">
        <v>3</v>
      </c>
      <c r="D216">
        <v>0.192</v>
      </c>
      <c r="E216">
        <v>8.6999999999999994E-2</v>
      </c>
      <c r="G216" s="68">
        <f t="shared" si="46"/>
        <v>6.0291838476180803E-2</v>
      </c>
      <c r="H216">
        <f t="shared" si="47"/>
        <v>6.0291838476180803</v>
      </c>
      <c r="I216">
        <f t="shared" si="48"/>
        <v>2.2068965517241383</v>
      </c>
      <c r="M216" s="71">
        <f t="shared" si="49"/>
        <v>6.0291838476180803</v>
      </c>
      <c r="N216" s="71">
        <f t="shared" si="50"/>
        <v>2.7319739309519422</v>
      </c>
      <c r="O216" s="71">
        <f t="shared" si="51"/>
        <v>2.2068965517241383</v>
      </c>
    </row>
    <row r="217" spans="2:15" x14ac:dyDescent="0.25">
      <c r="B217" t="s">
        <v>215</v>
      </c>
      <c r="C217">
        <v>5</v>
      </c>
      <c r="D217">
        <v>0.36199999999999999</v>
      </c>
      <c r="E217">
        <v>0.16700000000000001</v>
      </c>
      <c r="G217" s="68">
        <f t="shared" si="46"/>
        <v>6.3739831279421733E-2</v>
      </c>
      <c r="H217">
        <f t="shared" si="47"/>
        <v>6.3739831279421733</v>
      </c>
      <c r="I217">
        <f t="shared" si="48"/>
        <v>2.1676646706586826</v>
      </c>
      <c r="M217" s="71">
        <f t="shared" si="49"/>
        <v>6.3739831279421733</v>
      </c>
      <c r="N217" s="71">
        <f t="shared" si="50"/>
        <v>2.9404839291887925</v>
      </c>
      <c r="O217" s="71">
        <f t="shared" si="51"/>
        <v>2.1676646706586826</v>
      </c>
    </row>
    <row r="218" spans="2:15" x14ac:dyDescent="0.25">
      <c r="B218" t="s">
        <v>214</v>
      </c>
      <c r="C218">
        <v>3</v>
      </c>
      <c r="D218">
        <v>0.30099999999999999</v>
      </c>
      <c r="E218">
        <v>0.124</v>
      </c>
      <c r="G218" s="68">
        <f t="shared" si="46"/>
        <v>9.1672655665788527E-2</v>
      </c>
      <c r="H218">
        <f t="shared" si="47"/>
        <v>9.1672655665788518</v>
      </c>
      <c r="I218">
        <f t="shared" si="48"/>
        <v>2.4274193548387095</v>
      </c>
      <c r="M218" s="71">
        <f t="shared" si="49"/>
        <v>9.1672655665788518</v>
      </c>
      <c r="N218" s="71">
        <f t="shared" si="50"/>
        <v>3.7765479410490954</v>
      </c>
      <c r="O218" s="71">
        <f t="shared" si="51"/>
        <v>2.4274193548387095</v>
      </c>
    </row>
    <row r="219" spans="2:15" x14ac:dyDescent="0.25">
      <c r="B219" t="s">
        <v>167</v>
      </c>
      <c r="C219">
        <v>3</v>
      </c>
      <c r="D219">
        <v>0.19</v>
      </c>
      <c r="E219">
        <v>8.8999999999999996E-2</v>
      </c>
      <c r="G219" s="68">
        <f t="shared" si="46"/>
        <v>5.9698502124814867E-2</v>
      </c>
      <c r="H219">
        <f t="shared" si="47"/>
        <v>5.9698502124814867</v>
      </c>
      <c r="I219">
        <f t="shared" si="48"/>
        <v>2.1348314606741576</v>
      </c>
      <c r="M219" s="71">
        <f t="shared" si="49"/>
        <v>5.9698502124814867</v>
      </c>
      <c r="N219" s="71">
        <f t="shared" si="50"/>
        <v>2.796403520583433</v>
      </c>
      <c r="O219" s="71">
        <f t="shared" si="51"/>
        <v>2.1348314606741576</v>
      </c>
    </row>
    <row r="220" spans="2:15" x14ac:dyDescent="0.25">
      <c r="B220" t="s">
        <v>215</v>
      </c>
      <c r="C220">
        <v>5</v>
      </c>
      <c r="D220">
        <v>0.373</v>
      </c>
      <c r="E220">
        <v>0.17699999999999999</v>
      </c>
      <c r="G220" s="68">
        <f t="shared" si="46"/>
        <v>6.5452536016274987E-2</v>
      </c>
      <c r="H220">
        <f t="shared" si="47"/>
        <v>6.5452536016274987</v>
      </c>
      <c r="I220">
        <f t="shared" si="48"/>
        <v>2.1073446327683616</v>
      </c>
      <c r="M220" s="71">
        <f t="shared" si="49"/>
        <v>6.5452536016274987</v>
      </c>
      <c r="N220" s="71">
        <f t="shared" si="50"/>
        <v>3.1059246313353008</v>
      </c>
      <c r="O220" s="71">
        <f t="shared" si="51"/>
        <v>2.1073446327683616</v>
      </c>
    </row>
    <row r="221" spans="2:15" x14ac:dyDescent="0.25">
      <c r="B221" t="s">
        <v>214</v>
      </c>
      <c r="C221">
        <v>3</v>
      </c>
      <c r="D221">
        <v>0.28699999999999998</v>
      </c>
      <c r="E221">
        <v>0.122</v>
      </c>
      <c r="G221" s="68">
        <f t="shared" si="46"/>
        <v>8.7742712374262455E-2</v>
      </c>
      <c r="H221">
        <f t="shared" si="47"/>
        <v>8.7742712374262446</v>
      </c>
      <c r="I221">
        <f t="shared" si="48"/>
        <v>2.3524590163934427</v>
      </c>
      <c r="M221" s="71">
        <f t="shared" si="49"/>
        <v>8.7742712374262446</v>
      </c>
      <c r="N221" s="71">
        <f t="shared" si="50"/>
        <v>3.7298295852473933</v>
      </c>
      <c r="O221" s="71">
        <f t="shared" si="51"/>
        <v>2.3524590163934427</v>
      </c>
    </row>
    <row r="222" spans="2:15" x14ac:dyDescent="0.25">
      <c r="B222" t="s">
        <v>167</v>
      </c>
      <c r="C222">
        <v>3</v>
      </c>
      <c r="D222">
        <v>0.19700000000000001</v>
      </c>
      <c r="E222">
        <v>8.7999999999999995E-2</v>
      </c>
      <c r="G222" s="68">
        <f t="shared" si="46"/>
        <v>6.1772281390967132E-2</v>
      </c>
      <c r="H222">
        <f t="shared" si="47"/>
        <v>6.1772281390967132</v>
      </c>
      <c r="I222">
        <f t="shared" si="48"/>
        <v>2.2386363636363638</v>
      </c>
      <c r="M222" s="71">
        <f t="shared" si="49"/>
        <v>6.1772281390967132</v>
      </c>
      <c r="N222" s="71">
        <f t="shared" si="50"/>
        <v>2.7593709453833033</v>
      </c>
      <c r="O222" s="71">
        <f t="shared" si="51"/>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3">I232*100</f>
        <v>1.3299863552695745</v>
      </c>
      <c r="K232">
        <f t="shared" ref="K232:K234" si="54">F232/G232</f>
        <v>0.25194174757281557</v>
      </c>
      <c r="O232" s="71">
        <f t="shared" ref="O232:O234" si="55">J232</f>
        <v>1.3299863552695745</v>
      </c>
      <c r="P232" s="71">
        <f t="shared" ref="P232:P234" si="56">IF(K232&gt;0,J232/K232,-J232/K232)</f>
        <v>5.2789439149428192</v>
      </c>
      <c r="Q232" s="71">
        <f t="shared" ref="Q232:Q234" si="57">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3"/>
        <v>3.1276806632076326</v>
      </c>
      <c r="K233">
        <f t="shared" si="54"/>
        <v>0.85116279069767442</v>
      </c>
      <c r="O233" s="71">
        <f t="shared" si="55"/>
        <v>3.1276806632076326</v>
      </c>
      <c r="P233" s="71">
        <f t="shared" si="56"/>
        <v>3.6745975004898415</v>
      </c>
      <c r="Q233" s="71">
        <f t="shared" si="57"/>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3"/>
        <v>4.5673010915691981</v>
      </c>
      <c r="K234">
        <f t="shared" si="54"/>
        <v>1.4110749185667752</v>
      </c>
      <c r="O234" s="71">
        <f t="shared" si="55"/>
        <v>4.5673010915691981</v>
      </c>
      <c r="P234" s="71">
        <f t="shared" si="56"/>
        <v>3.2367530819754013</v>
      </c>
      <c r="Q234" s="71">
        <f t="shared" si="57"/>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8">I236*100</f>
        <v>1.1607883405032826</v>
      </c>
      <c r="K236">
        <f t="shared" ref="K236:K239" si="59">F236/G236</f>
        <v>-0.37886872998932758</v>
      </c>
      <c r="O236" s="71">
        <f t="shared" ref="O236:O239" si="60">J236</f>
        <v>1.1607883405032826</v>
      </c>
      <c r="P236" s="71">
        <f t="shared" ref="P236:P239" si="61">IF(K236&gt;0,J236/K236,-J236/K236)</f>
        <v>3.0638272536664113</v>
      </c>
      <c r="Q236" s="71">
        <f t="shared" ref="Q236:Q239" si="62">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8"/>
        <v>2.8998047811499505</v>
      </c>
      <c r="K237">
        <f t="shared" si="59"/>
        <v>0.61919999999999997</v>
      </c>
      <c r="O237" s="71">
        <f t="shared" si="60"/>
        <v>2.8998047811499505</v>
      </c>
      <c r="P237" s="71">
        <f t="shared" si="61"/>
        <v>4.6831472563791197</v>
      </c>
      <c r="Q237" s="71">
        <f t="shared" si="62"/>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8"/>
        <v>9.0215836453789056</v>
      </c>
      <c r="K238">
        <f t="shared" si="59"/>
        <v>2.8053050397877985</v>
      </c>
      <c r="O238" s="71">
        <f t="shared" si="60"/>
        <v>9.0215836453789056</v>
      </c>
      <c r="P238" s="71">
        <f t="shared" si="61"/>
        <v>3.2159011292623365</v>
      </c>
      <c r="Q238" s="71">
        <f t="shared" si="62"/>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8"/>
        <v>10.99528104162324</v>
      </c>
      <c r="K239">
        <f t="shared" si="59"/>
        <v>5.36472148541114</v>
      </c>
      <c r="O239" s="71">
        <f t="shared" si="60"/>
        <v>10.99528104162324</v>
      </c>
      <c r="P239" s="71">
        <f t="shared" si="61"/>
        <v>2.0495530050392889</v>
      </c>
      <c r="Q239" s="71">
        <f t="shared" si="62"/>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3">I241*100</f>
        <v>1.3938506841181253</v>
      </c>
      <c r="K241">
        <f t="shared" ref="K241:K244" si="64">F241/G241</f>
        <v>-0.26663405088062625</v>
      </c>
      <c r="O241" s="71">
        <f t="shared" ref="O241:O244" si="65">J241</f>
        <v>1.3938506841181253</v>
      </c>
      <c r="P241" s="71">
        <f t="shared" ref="P241:P244" si="66">IF(K241&gt;0,J241/K241,-J241/K241)</f>
        <v>5.2275794464907301</v>
      </c>
      <c r="Q241" s="71">
        <f t="shared" ref="Q241:Q244" si="67">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8"/>
        <v>1.3969608772428366</v>
      </c>
      <c r="K242">
        <f t="shared" si="64"/>
        <v>0.1566440349175558</v>
      </c>
      <c r="O242" s="71">
        <f t="shared" si="65"/>
        <v>1.3969608772428366</v>
      </c>
      <c r="P242" s="71">
        <f t="shared" si="66"/>
        <v>8.9180598417174259</v>
      </c>
      <c r="Q242" s="71">
        <f t="shared" si="67"/>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8"/>
        <v>3.1982685342211381</v>
      </c>
      <c r="K243">
        <f t="shared" si="64"/>
        <v>0.77369888475836435</v>
      </c>
      <c r="O243" s="71">
        <f t="shared" si="65"/>
        <v>3.1982685342211381</v>
      </c>
      <c r="P243" s="71">
        <f t="shared" si="66"/>
        <v>4.1337380694557888</v>
      </c>
      <c r="Q243" s="71">
        <f t="shared" si="67"/>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8"/>
        <v>4.3893788765642316</v>
      </c>
      <c r="K244">
        <f t="shared" si="64"/>
        <v>1.3202210663198961</v>
      </c>
      <c r="O244" s="71">
        <f t="shared" si="65"/>
        <v>4.3893788765642316</v>
      </c>
      <c r="P244" s="71">
        <f t="shared" si="66"/>
        <v>3.3247302202195459</v>
      </c>
      <c r="Q244" s="71">
        <f t="shared" si="67"/>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8">I246*100</f>
        <v>1.2455640711427574</v>
      </c>
      <c r="K246">
        <f t="shared" ref="K246:K249" si="69">F246/G246</f>
        <v>-0.35737179487179488</v>
      </c>
      <c r="O246" s="71">
        <f t="shared" ref="O246:O249" si="70">J246</f>
        <v>1.2455640711427574</v>
      </c>
      <c r="P246" s="71">
        <f t="shared" ref="P246:P249" si="71">IF(K246&gt;0,J246/K246,-J246/K246)</f>
        <v>3.485345203556415</v>
      </c>
      <c r="Q246" s="71">
        <f t="shared" ref="Q246:Q249" si="72">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8"/>
        <v>3.1368104442244027</v>
      </c>
      <c r="K247">
        <f t="shared" si="69"/>
        <v>0.72945570971184626</v>
      </c>
      <c r="O247" s="71">
        <f t="shared" si="70"/>
        <v>3.1368104442244027</v>
      </c>
      <c r="P247" s="71">
        <f t="shared" si="71"/>
        <v>4.3002068562374038</v>
      </c>
      <c r="Q247" s="71">
        <f t="shared" si="72"/>
        <v>0.72945570971184626</v>
      </c>
    </row>
    <row r="248" spans="1:22" x14ac:dyDescent="0.25">
      <c r="B248" t="s">
        <v>221</v>
      </c>
      <c r="C248">
        <v>4</v>
      </c>
      <c r="D248" t="s">
        <v>228</v>
      </c>
      <c r="E248">
        <v>2</v>
      </c>
      <c r="F248">
        <v>0.55030000000000001</v>
      </c>
      <c r="G248">
        <v>0.1885</v>
      </c>
      <c r="I248" s="68">
        <f>(1+F248-F247)^(1/C248)-1</f>
        <v>9.0389433100003913E-2</v>
      </c>
      <c r="J248">
        <f t="shared" si="58"/>
        <v>9.0389433100003913</v>
      </c>
      <c r="K248">
        <f t="shared" si="69"/>
        <v>2.9193633952254641</v>
      </c>
      <c r="O248" s="71">
        <f t="shared" si="70"/>
        <v>9.0389433100003913</v>
      </c>
      <c r="P248" s="71">
        <f t="shared" si="71"/>
        <v>3.0962035506724948</v>
      </c>
      <c r="Q248" s="71">
        <f t="shared" si="72"/>
        <v>2.9193633952254641</v>
      </c>
    </row>
    <row r="249" spans="1:22" x14ac:dyDescent="0.25">
      <c r="B249" t="s">
        <v>222</v>
      </c>
      <c r="C249">
        <v>5</v>
      </c>
      <c r="D249" t="s">
        <v>228</v>
      </c>
      <c r="E249">
        <v>2</v>
      </c>
      <c r="F249">
        <v>1.2347999999999999</v>
      </c>
      <c r="G249">
        <v>0.2263</v>
      </c>
      <c r="I249" s="68">
        <f>(1+F249-F248)^(1/C249)-1</f>
        <v>0.10992645544450763</v>
      </c>
      <c r="J249">
        <f t="shared" si="58"/>
        <v>10.992645544450763</v>
      </c>
      <c r="K249">
        <f t="shared" si="69"/>
        <v>5.4564737074679623</v>
      </c>
      <c r="O249" s="71">
        <f t="shared" si="70"/>
        <v>10.992645544450763</v>
      </c>
      <c r="P249" s="71">
        <f t="shared" si="71"/>
        <v>2.0146061602763266</v>
      </c>
      <c r="Q249" s="71">
        <f t="shared" si="72"/>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1">
        <f t="shared" ref="Q269:Q274" si="78">K269</f>
        <v>2.7769996967160537</v>
      </c>
      <c r="R269" s="71">
        <f t="shared" ref="R269:R274" si="79">Q269/S269</f>
        <v>0.40838230834059608</v>
      </c>
      <c r="S269" s="71">
        <f t="shared" ref="S269:S274" si="80">M269</f>
        <v>6.8000000000000007</v>
      </c>
    </row>
    <row r="270" spans="1:19" x14ac:dyDescent="0.25">
      <c r="B270" t="s">
        <v>250</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1">
        <f t="shared" si="78"/>
        <v>4.4633839671773368</v>
      </c>
      <c r="R270" s="71">
        <f t="shared" si="79"/>
        <v>0.32940103078799532</v>
      </c>
      <c r="S270" s="71">
        <f t="shared" si="80"/>
        <v>13.55</v>
      </c>
    </row>
    <row r="271" spans="1:19" x14ac:dyDescent="0.25">
      <c r="B271" t="s">
        <v>251</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1">
        <f t="shared" si="78"/>
        <v>13.075934214887063</v>
      </c>
      <c r="R271" s="71">
        <f t="shared" si="79"/>
        <v>0.48973536385344807</v>
      </c>
      <c r="S271" s="71">
        <f t="shared" si="80"/>
        <v>26.7</v>
      </c>
    </row>
    <row r="272" spans="1:19" x14ac:dyDescent="0.25">
      <c r="B272" t="s">
        <v>252</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1">
        <f t="shared" si="78"/>
        <v>11.415729668510144</v>
      </c>
      <c r="R272" s="71">
        <f t="shared" si="79"/>
        <v>0.44943817592559621</v>
      </c>
      <c r="S272" s="71">
        <f t="shared" si="80"/>
        <v>25.400000000000002</v>
      </c>
    </row>
    <row r="273" spans="2:19" x14ac:dyDescent="0.25">
      <c r="B273" t="s">
        <v>253</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1">
        <f t="shared" si="78"/>
        <v>15.619533555641452</v>
      </c>
      <c r="R273" s="71">
        <f t="shared" si="79"/>
        <v>0.43793084735443316</v>
      </c>
      <c r="S273" s="71">
        <f t="shared" si="80"/>
        <v>35.666666666666671</v>
      </c>
    </row>
    <row r="274" spans="2:19" x14ac:dyDescent="0.25">
      <c r="B274" t="s">
        <v>254</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1">
        <f t="shared" si="78"/>
        <v>15.109416852657521</v>
      </c>
      <c r="R274" s="71">
        <f t="shared" si="79"/>
        <v>0.3306218129684359</v>
      </c>
      <c r="S274" s="71">
        <f t="shared" si="80"/>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1">
        <f t="shared" ref="Q276:Q281" si="86">K276</f>
        <v>0.18547806908248976</v>
      </c>
      <c r="R276" s="71">
        <f t="shared" ref="R276:R281" si="87">Q276/S276</f>
        <v>7.050335959275926E-2</v>
      </c>
      <c r="S276" s="71">
        <f t="shared" ref="S276:S281" si="88">M276</f>
        <v>2.6307692307692307</v>
      </c>
    </row>
    <row r="277" spans="2:19" x14ac:dyDescent="0.25">
      <c r="B277" t="s">
        <v>250</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1">
        <f t="shared" si="86"/>
        <v>17.998457404788315</v>
      </c>
      <c r="R277" s="71">
        <f t="shared" si="87"/>
        <v>2.6302547355640549</v>
      </c>
      <c r="S277" s="71">
        <f t="shared" si="88"/>
        <v>6.8428571428571416</v>
      </c>
    </row>
    <row r="278" spans="2:19" x14ac:dyDescent="0.25">
      <c r="B278" t="s">
        <v>251</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1">
        <f t="shared" si="86"/>
        <v>25.814803615404159</v>
      </c>
      <c r="R278" s="71">
        <f t="shared" si="87"/>
        <v>2.0583232118594679</v>
      </c>
      <c r="S278" s="71">
        <f t="shared" si="88"/>
        <v>12.541666666666666</v>
      </c>
    </row>
    <row r="279" spans="2:19" x14ac:dyDescent="0.25">
      <c r="B279" t="s">
        <v>252</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1">
        <f t="shared" si="86"/>
        <v>16.561693659668308</v>
      </c>
      <c r="R279" s="71">
        <f t="shared" si="87"/>
        <v>1.0783522730115012</v>
      </c>
      <c r="S279" s="71">
        <f t="shared" si="88"/>
        <v>15.358333333333334</v>
      </c>
    </row>
    <row r="280" spans="2:19" x14ac:dyDescent="0.25">
      <c r="B280" t="s">
        <v>253</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1">
        <f t="shared" si="86"/>
        <v>22.289111751969436</v>
      </c>
      <c r="R280" s="71">
        <f t="shared" si="87"/>
        <v>1.0687891424222484</v>
      </c>
      <c r="S280" s="71">
        <f t="shared" si="88"/>
        <v>20.854545454545455</v>
      </c>
    </row>
    <row r="281" spans="2:19" x14ac:dyDescent="0.25">
      <c r="B281" t="s">
        <v>254</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1">
        <f t="shared" si="86"/>
        <v>29.217759563620561</v>
      </c>
      <c r="R281" s="71">
        <f t="shared" si="87"/>
        <v>1.1048310594700108</v>
      </c>
      <c r="S281" s="71">
        <f t="shared" si="88"/>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1">
        <f t="shared" ref="Q287:Q292" si="93">K287</f>
        <v>2.8618675580692976</v>
      </c>
      <c r="R287" s="71">
        <f t="shared" ref="R287:R292" si="94">Q287/S287</f>
        <v>0.38414329638514066</v>
      </c>
      <c r="S287" s="71">
        <f t="shared" ref="S287:S292" si="95">M287</f>
        <v>7.4499999999999993</v>
      </c>
    </row>
    <row r="288" spans="2:19" x14ac:dyDescent="0.25">
      <c r="B288" t="s">
        <v>250</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1">
        <f t="shared" si="93"/>
        <v>4.4316374840892347</v>
      </c>
      <c r="R288" s="71">
        <f t="shared" si="94"/>
        <v>0.31318992820418623</v>
      </c>
      <c r="S288" s="71">
        <f t="shared" si="95"/>
        <v>14.149999999999999</v>
      </c>
    </row>
    <row r="289" spans="1:19" x14ac:dyDescent="0.25">
      <c r="B289" t="s">
        <v>251</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1">
        <f t="shared" si="93"/>
        <v>12.461862071858331</v>
      </c>
      <c r="R289" s="71">
        <f t="shared" si="94"/>
        <v>0.46761208524796732</v>
      </c>
      <c r="S289" s="71">
        <f t="shared" si="95"/>
        <v>26.650000000000002</v>
      </c>
    </row>
    <row r="290" spans="1:19" x14ac:dyDescent="0.25">
      <c r="B290" t="s">
        <v>252</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1">
        <f t="shared" si="93"/>
        <v>10.023075465215992</v>
      </c>
      <c r="R290" s="71">
        <f t="shared" si="94"/>
        <v>0.4107817813613111</v>
      </c>
      <c r="S290" s="71">
        <f t="shared" si="95"/>
        <v>24.400000000000002</v>
      </c>
    </row>
    <row r="291" spans="1:19" x14ac:dyDescent="0.25">
      <c r="B291" t="s">
        <v>253</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1">
        <f t="shared" si="93"/>
        <v>13.257758507094074</v>
      </c>
      <c r="R291" s="71">
        <f t="shared" si="94"/>
        <v>0.40134485894331207</v>
      </c>
      <c r="S291" s="71">
        <f t="shared" si="95"/>
        <v>33.033333333333331</v>
      </c>
    </row>
    <row r="292" spans="1:19" x14ac:dyDescent="0.25">
      <c r="B292" t="s">
        <v>254</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1">
        <f t="shared" si="93"/>
        <v>12.91474433343347</v>
      </c>
      <c r="R292" s="71">
        <f t="shared" si="94"/>
        <v>0.31094890048395196</v>
      </c>
      <c r="S292" s="71">
        <f t="shared" si="95"/>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1">
        <f t="shared" ref="Q294:Q299" si="100">K294</f>
        <v>0.20858331137321162</v>
      </c>
      <c r="R294" s="71">
        <f t="shared" ref="R294:R299" si="101">Q294/S294</f>
        <v>7.2973753250103177E-2</v>
      </c>
      <c r="S294" s="71">
        <f t="shared" ref="S294:S299" si="102">M294</f>
        <v>2.8583333333333338</v>
      </c>
    </row>
    <row r="295" spans="1:19" x14ac:dyDescent="0.25">
      <c r="B295" t="s">
        <v>250</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1">
        <f t="shared" si="100"/>
        <v>17.973273386022946</v>
      </c>
      <c r="R295" s="71">
        <f t="shared" si="101"/>
        <v>2.6265743987924979</v>
      </c>
      <c r="S295" s="71">
        <f t="shared" si="102"/>
        <v>6.8428571428571416</v>
      </c>
    </row>
    <row r="296" spans="1:19" x14ac:dyDescent="0.25">
      <c r="B296" t="s">
        <v>251</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1">
        <f t="shared" si="100"/>
        <v>25.771992717677406</v>
      </c>
      <c r="R296" s="71">
        <f t="shared" si="101"/>
        <v>1.7135633455902533</v>
      </c>
      <c r="S296" s="71">
        <f t="shared" si="102"/>
        <v>15.04</v>
      </c>
    </row>
    <row r="297" spans="1:19" x14ac:dyDescent="0.25">
      <c r="B297" t="s">
        <v>252</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1">
        <f t="shared" si="100"/>
        <v>16.561693659668308</v>
      </c>
      <c r="R297" s="71">
        <f t="shared" si="101"/>
        <v>1.3486721221228262</v>
      </c>
      <c r="S297" s="71">
        <f t="shared" si="102"/>
        <v>12.280000000000001</v>
      </c>
    </row>
    <row r="298" spans="1:19" x14ac:dyDescent="0.25">
      <c r="B298" t="s">
        <v>253</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1">
        <f t="shared" si="100"/>
        <v>22.289111751969436</v>
      </c>
      <c r="R298" s="71">
        <f t="shared" si="101"/>
        <v>1.7496904122784553</v>
      </c>
      <c r="S298" s="71">
        <f t="shared" si="102"/>
        <v>12.738888888888891</v>
      </c>
    </row>
    <row r="299" spans="1:19" x14ac:dyDescent="0.25">
      <c r="B299" t="s">
        <v>254</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1">
        <f t="shared" si="100"/>
        <v>29.217759563620561</v>
      </c>
      <c r="R299" s="71">
        <f t="shared" si="101"/>
        <v>2.8132643321230253</v>
      </c>
      <c r="S299" s="71">
        <f t="shared" si="102"/>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3">H306-H307</f>
        <v>0.52</v>
      </c>
      <c r="K306">
        <f t="shared" ref="K306:K307" si="104">I306-I307</f>
        <v>0.47</v>
      </c>
    </row>
    <row r="307" spans="1:20" x14ac:dyDescent="0.25">
      <c r="C307" t="s">
        <v>268</v>
      </c>
      <c r="D307" t="s">
        <v>267</v>
      </c>
      <c r="E307">
        <v>3135</v>
      </c>
      <c r="G307" t="s">
        <v>272</v>
      </c>
      <c r="H307">
        <v>0.37</v>
      </c>
      <c r="I307">
        <v>0.27</v>
      </c>
      <c r="J307">
        <f t="shared" si="103"/>
        <v>0.31</v>
      </c>
      <c r="K307">
        <f t="shared" si="104"/>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5">K317*100</f>
        <v>0.53426072862545748</v>
      </c>
      <c r="M317">
        <f>G317/H317</f>
        <v>0.57446808510638292</v>
      </c>
      <c r="R317" s="71">
        <f t="shared" ref="R317:R319" si="106">L317</f>
        <v>0.53426072862545748</v>
      </c>
      <c r="S317" s="71">
        <f t="shared" ref="S317:S319" si="107">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1">
        <f t="shared" si="106"/>
        <v>5.8058332763509357</v>
      </c>
      <c r="S318" s="71">
        <f t="shared" si="107"/>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5"/>
        <v>3.7827794135901316</v>
      </c>
      <c r="M319">
        <f t="shared" si="108"/>
        <v>15.095238095238095</v>
      </c>
      <c r="R319" s="71">
        <f t="shared" si="106"/>
        <v>3.7827794135901316</v>
      </c>
      <c r="S319" s="71">
        <f t="shared" si="107"/>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9">K320*100</f>
        <v>2.8882691843426622</v>
      </c>
      <c r="M320">
        <f t="shared" si="108"/>
        <v>3.8249999999999997</v>
      </c>
      <c r="R320" s="71">
        <f t="shared" ref="R320:R334" si="110">L320</f>
        <v>2.8882691843426622</v>
      </c>
      <c r="S320" s="71">
        <f t="shared" ref="S320:S334" si="111">R320/T320</f>
        <v>0.75510305473010786</v>
      </c>
      <c r="T320" s="71">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1">
        <f t="shared" si="110"/>
        <v>5.1029684358929073</v>
      </c>
      <c r="S321" s="71">
        <f t="shared" si="111"/>
        <v>0.99818544254990993</v>
      </c>
      <c r="T321" s="71">
        <f t="shared" si="112"/>
        <v>5.1122448979591839</v>
      </c>
    </row>
    <row r="322" spans="3:20" x14ac:dyDescent="0.25">
      <c r="C322" t="s">
        <v>221</v>
      </c>
      <c r="D322">
        <v>5</v>
      </c>
      <c r="E322" t="s">
        <v>6</v>
      </c>
      <c r="F322">
        <v>1998</v>
      </c>
      <c r="G322">
        <v>0.64</v>
      </c>
      <c r="H322">
        <v>3.9E-2</v>
      </c>
      <c r="K322">
        <f>(1+G322-G321)^(1/D322)-1</f>
        <v>2.6371879666879705E-2</v>
      </c>
      <c r="L322">
        <f t="shared" si="109"/>
        <v>2.6371879666879705</v>
      </c>
      <c r="M322">
        <f t="shared" si="113"/>
        <v>16.410256410256412</v>
      </c>
      <c r="R322" s="71">
        <f t="shared" si="110"/>
        <v>2.6371879666879705</v>
      </c>
      <c r="S322" s="71">
        <f t="shared" si="111"/>
        <v>0.1607036417200482</v>
      </c>
      <c r="T322" s="71">
        <f t="shared" si="112"/>
        <v>16.410256410256412</v>
      </c>
    </row>
    <row r="323" spans="3:20" x14ac:dyDescent="0.25">
      <c r="C323" t="s">
        <v>37</v>
      </c>
      <c r="D323">
        <v>5</v>
      </c>
      <c r="E323" t="s">
        <v>6</v>
      </c>
      <c r="F323">
        <v>2006</v>
      </c>
      <c r="G323">
        <v>7.0000000000000007E-2</v>
      </c>
      <c r="H323">
        <v>4.1000000000000002E-2</v>
      </c>
      <c r="K323" s="79">
        <f>(1+G323)^(1/D323)-1</f>
        <v>1.3623697910505994E-2</v>
      </c>
      <c r="L323">
        <f t="shared" si="109"/>
        <v>1.3623697910505994</v>
      </c>
      <c r="M323">
        <f t="shared" si="113"/>
        <v>1.7073170731707319</v>
      </c>
      <c r="R323" s="71">
        <f t="shared" si="110"/>
        <v>1.3623697910505994</v>
      </c>
      <c r="S323" s="71">
        <f t="shared" si="111"/>
        <v>0.79795944904392246</v>
      </c>
      <c r="T323" s="71">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1">
        <f t="shared" si="110"/>
        <v>4.6032590966232689</v>
      </c>
      <c r="S324" s="71">
        <f t="shared" si="111"/>
        <v>1.5384576454504082</v>
      </c>
      <c r="T324" s="71">
        <f t="shared" si="112"/>
        <v>2.9921259842519685</v>
      </c>
    </row>
    <row r="325" spans="3:20" x14ac:dyDescent="0.25">
      <c r="C325" t="s">
        <v>221</v>
      </c>
      <c r="D325">
        <v>5</v>
      </c>
      <c r="E325" t="s">
        <v>6</v>
      </c>
      <c r="F325">
        <v>2006</v>
      </c>
      <c r="G325">
        <v>0.72299999999999998</v>
      </c>
      <c r="H325">
        <v>3.9E-2</v>
      </c>
      <c r="K325">
        <f>(1+G325-G324)^(1/D325)-1</f>
        <v>6.0755280859349448E-2</v>
      </c>
      <c r="L325">
        <f t="shared" si="109"/>
        <v>6.0755280859349448</v>
      </c>
      <c r="M325">
        <f t="shared" si="113"/>
        <v>18.538461538461537</v>
      </c>
      <c r="R325" s="71">
        <f t="shared" si="110"/>
        <v>6.0755280859349448</v>
      </c>
      <c r="S325" s="71">
        <f t="shared" si="111"/>
        <v>0.32772558139898045</v>
      </c>
      <c r="T325" s="71">
        <f t="shared" si="112"/>
        <v>18.538461538461537</v>
      </c>
    </row>
    <row r="326" spans="3:20" x14ac:dyDescent="0.25">
      <c r="C326" t="s">
        <v>37</v>
      </c>
      <c r="D326">
        <v>5</v>
      </c>
      <c r="E326" t="s">
        <v>15</v>
      </c>
      <c r="F326">
        <v>1987</v>
      </c>
      <c r="G326">
        <v>0.107</v>
      </c>
      <c r="H326">
        <v>6.0999999999999999E-2</v>
      </c>
      <c r="K326" s="79">
        <f>(1+G326)^(1/D326)-1</f>
        <v>2.0538807778703427E-2</v>
      </c>
      <c r="L326">
        <f t="shared" si="109"/>
        <v>2.0538807778703427</v>
      </c>
      <c r="M326">
        <f t="shared" si="113"/>
        <v>1.7540983606557377</v>
      </c>
      <c r="R326" s="71">
        <f t="shared" si="110"/>
        <v>2.0538807778703427</v>
      </c>
      <c r="S326" s="71">
        <f t="shared" si="111"/>
        <v>1.1709039948606628</v>
      </c>
      <c r="T326" s="71">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1">
        <f t="shared" si="110"/>
        <v>7.8648870451029085</v>
      </c>
      <c r="S327" s="71">
        <f t="shared" si="111"/>
        <v>0.9456315802029891</v>
      </c>
      <c r="T327" s="71">
        <f t="shared" si="112"/>
        <v>8.3170731707317067</v>
      </c>
    </row>
    <row r="328" spans="3:20" x14ac:dyDescent="0.25">
      <c r="C328" t="s">
        <v>221</v>
      </c>
      <c r="D328">
        <v>5</v>
      </c>
      <c r="E328" t="s">
        <v>15</v>
      </c>
      <c r="F328">
        <v>1987</v>
      </c>
      <c r="G328">
        <v>1.274</v>
      </c>
      <c r="H328">
        <v>0.13200000000000001</v>
      </c>
      <c r="K328">
        <f>(1+G328-G327)^(1/D328)-1</f>
        <v>9.7459779027204041E-2</v>
      </c>
      <c r="L328">
        <f t="shared" si="109"/>
        <v>9.745977902720405</v>
      </c>
      <c r="M328">
        <f t="shared" si="113"/>
        <v>9.6515151515151505</v>
      </c>
      <c r="R328" s="71">
        <f t="shared" si="110"/>
        <v>9.745977902720405</v>
      </c>
      <c r="S328" s="71">
        <f t="shared" si="111"/>
        <v>1.0097873494184408</v>
      </c>
      <c r="T328" s="71">
        <f t="shared" si="112"/>
        <v>9.6515151515151505</v>
      </c>
    </row>
    <row r="329" spans="3:20" x14ac:dyDescent="0.25">
      <c r="C329" t="s">
        <v>37</v>
      </c>
      <c r="D329">
        <v>5</v>
      </c>
      <c r="E329" t="s">
        <v>15</v>
      </c>
      <c r="F329">
        <v>2001</v>
      </c>
      <c r="G329">
        <v>0.253</v>
      </c>
      <c r="H329">
        <v>5.8000000000000003E-2</v>
      </c>
      <c r="K329" s="79">
        <f>(1+G329)^(1/D329)-1</f>
        <v>4.6140978438483859E-2</v>
      </c>
      <c r="L329">
        <f t="shared" si="109"/>
        <v>4.6140978438483859</v>
      </c>
      <c r="M329">
        <f t="shared" si="113"/>
        <v>4.3620689655172411</v>
      </c>
      <c r="R329" s="71">
        <f t="shared" si="110"/>
        <v>4.6140978438483859</v>
      </c>
      <c r="S329" s="71">
        <f t="shared" si="111"/>
        <v>1.0577773713170213</v>
      </c>
      <c r="T329" s="71">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1">
        <f t="shared" si="110"/>
        <v>6.4739236902311426</v>
      </c>
      <c r="S330" s="71">
        <f t="shared" si="111"/>
        <v>0.59268315473947086</v>
      </c>
      <c r="T330" s="71">
        <f t="shared" si="112"/>
        <v>10.923076923076922</v>
      </c>
    </row>
    <row r="331" spans="3:20" x14ac:dyDescent="0.25">
      <c r="C331" t="s">
        <v>221</v>
      </c>
      <c r="D331">
        <v>5</v>
      </c>
      <c r="E331" t="s">
        <v>15</v>
      </c>
      <c r="F331">
        <v>2001</v>
      </c>
      <c r="G331">
        <v>1.2130000000000001</v>
      </c>
      <c r="H331">
        <v>0.13200000000000001</v>
      </c>
      <c r="K331">
        <f>(1+G331-G330)^(1/D331)-1</f>
        <v>8.4905213291065929E-2</v>
      </c>
      <c r="L331">
        <f t="shared" si="109"/>
        <v>8.490521329106592</v>
      </c>
      <c r="M331">
        <f t="shared" si="113"/>
        <v>9.1893939393939394</v>
      </c>
      <c r="R331" s="71">
        <f t="shared" si="110"/>
        <v>8.490521329106592</v>
      </c>
      <c r="S331" s="71">
        <f t="shared" si="111"/>
        <v>0.92394791050459202</v>
      </c>
      <c r="T331" s="71">
        <f t="shared" si="112"/>
        <v>9.1893939393939394</v>
      </c>
    </row>
    <row r="332" spans="3:20" x14ac:dyDescent="0.25">
      <c r="C332" t="s">
        <v>37</v>
      </c>
      <c r="D332">
        <v>5</v>
      </c>
      <c r="E332" t="s">
        <v>15</v>
      </c>
      <c r="F332">
        <v>2006</v>
      </c>
      <c r="G332">
        <v>0.157</v>
      </c>
      <c r="H332">
        <v>2.8000000000000001E-2</v>
      </c>
      <c r="K332" s="79">
        <f>(1+G332)^(1/D332)-1</f>
        <v>2.9595585437330874E-2</v>
      </c>
      <c r="L332">
        <f t="shared" si="109"/>
        <v>2.9595585437330874</v>
      </c>
      <c r="M332">
        <f t="shared" si="113"/>
        <v>5.6071428571428568</v>
      </c>
      <c r="R332" s="71">
        <f t="shared" si="110"/>
        <v>2.9595585437330874</v>
      </c>
      <c r="S332" s="71">
        <f t="shared" si="111"/>
        <v>0.52781935811800285</v>
      </c>
      <c r="T332" s="71">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1">
        <f t="shared" si="110"/>
        <v>5.9686029727814338</v>
      </c>
      <c r="S333" s="71">
        <f t="shared" si="111"/>
        <v>0.3333251223891901</v>
      </c>
      <c r="T333" s="71">
        <f t="shared" si="112"/>
        <v>17.906249999999996</v>
      </c>
    </row>
    <row r="334" spans="3:20" x14ac:dyDescent="0.25">
      <c r="C334" t="s">
        <v>221</v>
      </c>
      <c r="D334">
        <v>5</v>
      </c>
      <c r="E334" t="s">
        <v>15</v>
      </c>
      <c r="F334">
        <v>2006</v>
      </c>
      <c r="G334">
        <v>1.0880000000000001</v>
      </c>
      <c r="H334">
        <v>3.5999999999999997E-2</v>
      </c>
      <c r="K334">
        <f>(1+G334-G333)^(1/D334)-1</f>
        <v>8.6632090658934402E-2</v>
      </c>
      <c r="L334">
        <f t="shared" si="109"/>
        <v>8.6632090658934402</v>
      </c>
      <c r="M334">
        <f t="shared" si="113"/>
        <v>30.222222222222225</v>
      </c>
      <c r="R334" s="71">
        <f t="shared" si="110"/>
        <v>8.6632090658934402</v>
      </c>
      <c r="S334" s="71">
        <f t="shared" si="111"/>
        <v>0.28665029997441527</v>
      </c>
      <c r="T334" s="71">
        <f t="shared" si="112"/>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2" t="s">
        <v>272</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1"/>
      <c r="C352" s="83" t="s">
        <v>186</v>
      </c>
      <c r="D352" s="80">
        <f>D348/100</f>
        <v>0.2253</v>
      </c>
      <c r="E352" s="80">
        <f t="shared" ref="E352:L352" si="117">E348/100</f>
        <v>0.24989999999999998</v>
      </c>
      <c r="F352" s="80">
        <f t="shared" si="117"/>
        <v>0.27300000000000002</v>
      </c>
      <c r="G352" s="80">
        <f t="shared" si="117"/>
        <v>2.06E-2</v>
      </c>
      <c r="H352" s="80">
        <f t="shared" si="117"/>
        <v>6.0999999999999999E-2</v>
      </c>
      <c r="I352" s="80">
        <f t="shared" si="117"/>
        <v>0.12759999999999999</v>
      </c>
      <c r="J352" s="80">
        <f t="shared" si="117"/>
        <v>0.1024</v>
      </c>
      <c r="K352" s="80">
        <f t="shared" si="117"/>
        <v>0.1152</v>
      </c>
      <c r="L352" s="80">
        <f t="shared" si="117"/>
        <v>0.14150000000000001</v>
      </c>
    </row>
    <row r="353" spans="2:21" ht="15.75" thickBot="1" x14ac:dyDescent="0.3">
      <c r="B353" s="84"/>
      <c r="C353" s="85" t="s">
        <v>246</v>
      </c>
      <c r="D353" s="86">
        <f>SUM(D349:D352)</f>
        <v>1</v>
      </c>
      <c r="E353" s="86">
        <f t="shared" ref="E353:L353" si="118">SUM(E349:E352)</f>
        <v>1.0001</v>
      </c>
      <c r="F353" s="86">
        <f t="shared" si="118"/>
        <v>1</v>
      </c>
      <c r="G353" s="86">
        <f t="shared" si="118"/>
        <v>1.0001</v>
      </c>
      <c r="H353" s="86">
        <f t="shared" si="118"/>
        <v>1</v>
      </c>
      <c r="I353" s="86">
        <f t="shared" si="118"/>
        <v>0.99999999999999978</v>
      </c>
      <c r="J353" s="86">
        <f t="shared" si="118"/>
        <v>1</v>
      </c>
      <c r="K353" s="86">
        <f t="shared" si="118"/>
        <v>1.0001</v>
      </c>
      <c r="L353" s="86">
        <f t="shared" si="118"/>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310</v>
      </c>
      <c r="U363" t="s">
        <v>309</v>
      </c>
    </row>
    <row r="364" spans="2:21" x14ac:dyDescent="0.25">
      <c r="C364" t="s">
        <v>171</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280</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281</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282</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283</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284</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171</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280</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281</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282</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283</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284</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171</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280</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281</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282</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284</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6">I398*100</f>
        <v>7.9902948865804291</v>
      </c>
      <c r="K398">
        <f>F398/G398</f>
        <v>40</v>
      </c>
      <c r="O398" s="71">
        <f>J398</f>
        <v>7.9902948865804291</v>
      </c>
      <c r="P398" s="71">
        <f t="shared" ref="P398:P399" si="147">O398/Q398</f>
        <v>0.19975737216451073</v>
      </c>
      <c r="Q398" s="71">
        <f t="shared" ref="Q398:Q399" si="148">K398</f>
        <v>40</v>
      </c>
    </row>
    <row r="399" spans="1:18" x14ac:dyDescent="0.25">
      <c r="C399" t="s">
        <v>314</v>
      </c>
      <c r="D399">
        <v>2</v>
      </c>
      <c r="E399" t="s">
        <v>316</v>
      </c>
      <c r="F399">
        <v>0.68</v>
      </c>
      <c r="G399">
        <v>1.2999999999999999E-2</v>
      </c>
      <c r="I399">
        <f>(1+F399-F398)^(1/D399)-1</f>
        <v>0.1489125293076059</v>
      </c>
      <c r="J399">
        <f t="shared" si="146"/>
        <v>14.89125293076059</v>
      </c>
      <c r="K399">
        <f>F399/G399</f>
        <v>52.307692307692314</v>
      </c>
      <c r="O399" s="71">
        <f>J399</f>
        <v>14.89125293076059</v>
      </c>
      <c r="P399" s="71">
        <f t="shared" si="147"/>
        <v>0.28468571779395241</v>
      </c>
      <c r="Q399" s="71">
        <f t="shared" si="148"/>
        <v>52.307692307692314</v>
      </c>
    </row>
    <row r="400" spans="1:18" x14ac:dyDescent="0.25">
      <c r="C400" t="s">
        <v>253</v>
      </c>
      <c r="D400" s="87">
        <v>4</v>
      </c>
      <c r="E400" s="87" t="s">
        <v>316</v>
      </c>
      <c r="F400">
        <v>0.37</v>
      </c>
      <c r="G400">
        <v>6.0000000000000001E-3</v>
      </c>
      <c r="I400" s="79">
        <f>(1+F400)^(1/D400)-1</f>
        <v>8.1882614275672116E-2</v>
      </c>
      <c r="J400">
        <f t="shared" ref="J400:J413" si="149">I400*100</f>
        <v>8.1882614275672125</v>
      </c>
      <c r="K400">
        <f t="shared" ref="K400:K413" si="150">F400/G400</f>
        <v>61.666666666666664</v>
      </c>
      <c r="O400" s="71">
        <f t="shared" ref="O400:O413" si="151">J400</f>
        <v>8.1882614275672125</v>
      </c>
      <c r="P400" s="71">
        <f t="shared" ref="P400:P413" si="152">O400/Q400</f>
        <v>0.13278261774433317</v>
      </c>
      <c r="Q400" s="71">
        <f t="shared" ref="Q400:Q413" si="153">K400</f>
        <v>61.666666666666664</v>
      </c>
    </row>
    <row r="401" spans="1:17" x14ac:dyDescent="0.25">
      <c r="C401" t="s">
        <v>314</v>
      </c>
      <c r="D401" s="87">
        <v>2</v>
      </c>
      <c r="E401" s="87" t="s">
        <v>316</v>
      </c>
      <c r="F401">
        <v>0.69</v>
      </c>
      <c r="G401">
        <v>8.9999999999999993E-3</v>
      </c>
      <c r="I401">
        <f>(1+F401-F400)^(1/D401)-1</f>
        <v>0.14891252930760568</v>
      </c>
      <c r="J401">
        <f t="shared" si="149"/>
        <v>14.891252930760569</v>
      </c>
      <c r="K401">
        <f t="shared" si="150"/>
        <v>76.666666666666671</v>
      </c>
      <c r="O401" s="71">
        <f t="shared" si="151"/>
        <v>14.891252930760569</v>
      </c>
      <c r="P401" s="71">
        <f t="shared" si="152"/>
        <v>0.19423373387948567</v>
      </c>
      <c r="Q401" s="71">
        <f t="shared" si="153"/>
        <v>76.666666666666671</v>
      </c>
    </row>
    <row r="402" spans="1:17" x14ac:dyDescent="0.25">
      <c r="C402" t="s">
        <v>253</v>
      </c>
      <c r="D402">
        <v>4</v>
      </c>
      <c r="E402" t="s">
        <v>316</v>
      </c>
      <c r="F402">
        <v>0.36</v>
      </c>
      <c r="G402">
        <v>6.0000000000000001E-3</v>
      </c>
      <c r="I402" s="79">
        <f>(1+F402)^(1/D402)-1</f>
        <v>7.9902948865804291E-2</v>
      </c>
      <c r="J402">
        <f t="shared" si="149"/>
        <v>7.9902948865804291</v>
      </c>
      <c r="K402">
        <f t="shared" si="150"/>
        <v>60</v>
      </c>
      <c r="O402" s="71">
        <f t="shared" si="151"/>
        <v>7.9902948865804291</v>
      </c>
      <c r="P402" s="71">
        <f t="shared" si="152"/>
        <v>0.13317158144300714</v>
      </c>
      <c r="Q402" s="71">
        <f t="shared" si="153"/>
        <v>60</v>
      </c>
    </row>
    <row r="403" spans="1:17" x14ac:dyDescent="0.25">
      <c r="C403" t="s">
        <v>314</v>
      </c>
      <c r="D403">
        <v>2</v>
      </c>
      <c r="E403" t="s">
        <v>316</v>
      </c>
      <c r="F403">
        <v>0.68</v>
      </c>
      <c r="G403">
        <v>8.9999999999999993E-3</v>
      </c>
      <c r="I403">
        <f>(1+F403-F402)^(1/D403)-1</f>
        <v>0.1489125293076059</v>
      </c>
      <c r="J403">
        <f t="shared" si="149"/>
        <v>14.89125293076059</v>
      </c>
      <c r="K403">
        <f t="shared" si="150"/>
        <v>75.555555555555571</v>
      </c>
      <c r="O403" s="71">
        <f t="shared" si="151"/>
        <v>14.89125293076059</v>
      </c>
      <c r="P403" s="71">
        <f t="shared" si="152"/>
        <v>0.19709011231889012</v>
      </c>
      <c r="Q403" s="71">
        <f t="shared" si="153"/>
        <v>75.555555555555571</v>
      </c>
    </row>
    <row r="404" spans="1:17" x14ac:dyDescent="0.25">
      <c r="C404" t="s">
        <v>253</v>
      </c>
      <c r="D404" s="87">
        <v>4</v>
      </c>
      <c r="E404" s="87" t="s">
        <v>316</v>
      </c>
      <c r="F404">
        <v>0.36</v>
      </c>
      <c r="G404">
        <v>6.0000000000000001E-3</v>
      </c>
      <c r="I404" s="79">
        <f>(1+F404)^(1/D404)-1</f>
        <v>7.9902948865804291E-2</v>
      </c>
      <c r="J404">
        <f t="shared" si="149"/>
        <v>7.9902948865804291</v>
      </c>
      <c r="K404">
        <f t="shared" si="150"/>
        <v>60</v>
      </c>
      <c r="O404" s="71">
        <f t="shared" si="151"/>
        <v>7.9902948865804291</v>
      </c>
      <c r="P404" s="71">
        <f t="shared" si="152"/>
        <v>0.13317158144300714</v>
      </c>
      <c r="Q404" s="71">
        <f t="shared" si="153"/>
        <v>60</v>
      </c>
    </row>
    <row r="405" spans="1:17" x14ac:dyDescent="0.25">
      <c r="C405" t="s">
        <v>314</v>
      </c>
      <c r="D405" s="87">
        <v>2</v>
      </c>
      <c r="E405" s="87" t="s">
        <v>316</v>
      </c>
      <c r="F405">
        <v>0.67</v>
      </c>
      <c r="G405">
        <v>8.9999999999999993E-3</v>
      </c>
      <c r="I405">
        <f>(1+F405-F404)^(1/D405)-1</f>
        <v>0.14455231422595971</v>
      </c>
      <c r="J405">
        <f t="shared" si="149"/>
        <v>14.455231422595972</v>
      </c>
      <c r="K405">
        <f t="shared" si="150"/>
        <v>74.444444444444457</v>
      </c>
      <c r="O405" s="71">
        <f t="shared" si="151"/>
        <v>14.455231422595972</v>
      </c>
      <c r="P405" s="71">
        <f t="shared" si="152"/>
        <v>0.19417475045278168</v>
      </c>
      <c r="Q405" s="71">
        <f t="shared" si="153"/>
        <v>74.444444444444457</v>
      </c>
    </row>
    <row r="406" spans="1:17" x14ac:dyDescent="0.25">
      <c r="C406" t="s">
        <v>253</v>
      </c>
      <c r="D406">
        <v>4</v>
      </c>
      <c r="E406" s="87" t="s">
        <v>317</v>
      </c>
      <c r="F406">
        <v>0.39</v>
      </c>
      <c r="G406">
        <v>1.4E-2</v>
      </c>
      <c r="I406" s="79">
        <f>(1+F406)^(1/D406)-1</f>
        <v>8.5809657470018896E-2</v>
      </c>
      <c r="J406">
        <f t="shared" si="149"/>
        <v>8.5809657470018905</v>
      </c>
      <c r="K406">
        <f t="shared" si="150"/>
        <v>27.857142857142858</v>
      </c>
      <c r="O406" s="71">
        <f t="shared" si="151"/>
        <v>8.5809657470018905</v>
      </c>
      <c r="P406" s="71">
        <f t="shared" si="152"/>
        <v>0.30803466784109351</v>
      </c>
      <c r="Q406" s="71">
        <f t="shared" si="153"/>
        <v>27.857142857142858</v>
      </c>
    </row>
    <row r="407" spans="1:17" x14ac:dyDescent="0.25">
      <c r="C407" t="s">
        <v>314</v>
      </c>
      <c r="D407">
        <v>2</v>
      </c>
      <c r="E407" s="87" t="s">
        <v>317</v>
      </c>
      <c r="F407">
        <v>0.7</v>
      </c>
      <c r="G407">
        <v>1.7000000000000001E-2</v>
      </c>
      <c r="I407">
        <f>(1+F407-F406)^(1/D407)-1</f>
        <v>0.14455231422595971</v>
      </c>
      <c r="J407">
        <f t="shared" si="149"/>
        <v>14.455231422595972</v>
      </c>
      <c r="K407">
        <f t="shared" si="150"/>
        <v>41.17647058823529</v>
      </c>
      <c r="O407" s="71">
        <f t="shared" si="151"/>
        <v>14.455231422595972</v>
      </c>
      <c r="P407" s="71">
        <f t="shared" si="152"/>
        <v>0.35105562026304504</v>
      </c>
      <c r="Q407" s="71">
        <f t="shared" si="153"/>
        <v>41.17647058823529</v>
      </c>
    </row>
    <row r="408" spans="1:17" x14ac:dyDescent="0.25">
      <c r="C408" t="s">
        <v>253</v>
      </c>
      <c r="D408" s="87">
        <v>4</v>
      </c>
      <c r="E408" s="87" t="s">
        <v>317</v>
      </c>
      <c r="F408">
        <v>0.34</v>
      </c>
      <c r="G408">
        <v>5.1999999999999998E-2</v>
      </c>
      <c r="I408" s="79">
        <f>(1+F408)^(1/D408)-1</f>
        <v>7.59106330355801E-2</v>
      </c>
      <c r="J408">
        <f t="shared" si="149"/>
        <v>7.59106330355801</v>
      </c>
      <c r="K408">
        <f t="shared" si="150"/>
        <v>6.5384615384615392</v>
      </c>
      <c r="O408" s="71">
        <f t="shared" si="151"/>
        <v>7.59106330355801</v>
      </c>
      <c r="P408" s="71">
        <f t="shared" si="152"/>
        <v>1.160986152308872</v>
      </c>
      <c r="Q408" s="71">
        <f t="shared" si="153"/>
        <v>6.5384615384615392</v>
      </c>
    </row>
    <row r="409" spans="1:17" x14ac:dyDescent="0.25">
      <c r="C409" t="s">
        <v>314</v>
      </c>
      <c r="D409" s="87">
        <v>2</v>
      </c>
      <c r="E409" s="87" t="s">
        <v>317</v>
      </c>
      <c r="F409">
        <v>0.68</v>
      </c>
      <c r="G409">
        <v>3.7999999999999999E-2</v>
      </c>
      <c r="I409">
        <f>(1+F409-F408)^(1/D409)-1</f>
        <v>0.15758369027902264</v>
      </c>
      <c r="J409">
        <f t="shared" si="149"/>
        <v>15.758369027902264</v>
      </c>
      <c r="K409">
        <f t="shared" si="150"/>
        <v>17.894736842105264</v>
      </c>
      <c r="O409" s="71">
        <f t="shared" si="151"/>
        <v>15.758369027902264</v>
      </c>
      <c r="P409" s="71">
        <f t="shared" si="152"/>
        <v>0.88061473979453819</v>
      </c>
      <c r="Q409" s="71">
        <f t="shared" si="153"/>
        <v>17.894736842105264</v>
      </c>
    </row>
    <row r="410" spans="1:17" x14ac:dyDescent="0.25">
      <c r="C410" t="s">
        <v>253</v>
      </c>
      <c r="D410">
        <v>4</v>
      </c>
      <c r="E410" s="87" t="s">
        <v>318</v>
      </c>
      <c r="F410">
        <v>0.36</v>
      </c>
      <c r="G410">
        <v>8.9999999999999993E-3</v>
      </c>
      <c r="I410" s="79">
        <f>(1+F410)^(1/D410)-1</f>
        <v>7.9902948865804291E-2</v>
      </c>
      <c r="J410">
        <f t="shared" si="149"/>
        <v>7.9902948865804291</v>
      </c>
      <c r="K410">
        <f t="shared" si="150"/>
        <v>40</v>
      </c>
      <c r="O410" s="71">
        <f t="shared" si="151"/>
        <v>7.9902948865804291</v>
      </c>
      <c r="P410" s="71">
        <f t="shared" si="152"/>
        <v>0.19975737216451073</v>
      </c>
      <c r="Q410" s="71">
        <f t="shared" si="153"/>
        <v>40</v>
      </c>
    </row>
    <row r="411" spans="1:17" x14ac:dyDescent="0.25">
      <c r="C411" t="s">
        <v>314</v>
      </c>
      <c r="D411">
        <v>2</v>
      </c>
      <c r="E411" s="87" t="s">
        <v>318</v>
      </c>
      <c r="F411">
        <v>0.68</v>
      </c>
      <c r="G411">
        <v>1.2999999999999999E-2</v>
      </c>
      <c r="I411">
        <f>(1+F411-F410)^(1/D411)-1</f>
        <v>0.1489125293076059</v>
      </c>
      <c r="J411">
        <f t="shared" si="149"/>
        <v>14.89125293076059</v>
      </c>
      <c r="K411">
        <f t="shared" si="150"/>
        <v>52.307692307692314</v>
      </c>
      <c r="O411" s="71">
        <f t="shared" si="151"/>
        <v>14.89125293076059</v>
      </c>
      <c r="P411" s="71">
        <f t="shared" si="152"/>
        <v>0.28468571779395241</v>
      </c>
      <c r="Q411" s="71">
        <f t="shared" si="153"/>
        <v>52.307692307692314</v>
      </c>
    </row>
    <row r="412" spans="1:17" x14ac:dyDescent="0.25">
      <c r="C412" t="s">
        <v>253</v>
      </c>
      <c r="D412" s="87">
        <v>4</v>
      </c>
      <c r="E412" s="87" t="s">
        <v>319</v>
      </c>
      <c r="F412">
        <v>0.37</v>
      </c>
      <c r="G412">
        <v>8.0000000000000002E-3</v>
      </c>
      <c r="I412" s="79">
        <f>(1+F412)^(1/D412)-1</f>
        <v>8.1882614275672116E-2</v>
      </c>
      <c r="J412">
        <f t="shared" si="149"/>
        <v>8.1882614275672125</v>
      </c>
      <c r="K412">
        <f t="shared" si="150"/>
        <v>46.25</v>
      </c>
      <c r="O412" s="71">
        <f t="shared" si="151"/>
        <v>8.1882614275672125</v>
      </c>
      <c r="P412" s="71">
        <f t="shared" si="152"/>
        <v>0.17704349032577757</v>
      </c>
      <c r="Q412" s="71">
        <f t="shared" si="153"/>
        <v>46.25</v>
      </c>
    </row>
    <row r="413" spans="1:17" x14ac:dyDescent="0.25">
      <c r="C413" t="s">
        <v>314</v>
      </c>
      <c r="D413" s="87">
        <v>2</v>
      </c>
      <c r="E413" s="87" t="s">
        <v>319</v>
      </c>
      <c r="F413">
        <v>0.69</v>
      </c>
      <c r="G413">
        <v>1.2E-2</v>
      </c>
      <c r="I413">
        <f>(1+F413-F412)^(1/D413)-1</f>
        <v>0.14891252930760568</v>
      </c>
      <c r="J413">
        <f t="shared" si="149"/>
        <v>14.891252930760569</v>
      </c>
      <c r="K413">
        <f t="shared" si="150"/>
        <v>57.499999999999993</v>
      </c>
      <c r="O413" s="71">
        <f t="shared" si="151"/>
        <v>14.891252930760569</v>
      </c>
      <c r="P413" s="71">
        <f t="shared" si="152"/>
        <v>0.25897831183931425</v>
      </c>
      <c r="Q413" s="71">
        <f t="shared" si="153"/>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4">J429*100</f>
        <v>0.5750039497608439</v>
      </c>
      <c r="L429">
        <f>G429/H429</f>
        <v>1.2962962962962965</v>
      </c>
      <c r="P429" s="71">
        <f>K429</f>
        <v>0.5750039497608439</v>
      </c>
      <c r="Q429" s="71">
        <f t="shared" ref="Q429:Q431" si="155">P429/R429</f>
        <v>0.44357447552979379</v>
      </c>
      <c r="R429" s="71">
        <f t="shared" ref="R429:R431" si="156">L429</f>
        <v>1.2962962962962965</v>
      </c>
    </row>
    <row r="430" spans="1:20" x14ac:dyDescent="0.25">
      <c r="C430" s="79" t="s">
        <v>344</v>
      </c>
      <c r="D430">
        <v>3</v>
      </c>
      <c r="E430">
        <v>9</v>
      </c>
      <c r="F430" s="68" t="s">
        <v>181</v>
      </c>
      <c r="G430">
        <v>7.1999999999999995E-2</v>
      </c>
      <c r="H430">
        <v>0.03</v>
      </c>
      <c r="J430">
        <f>(1+G430-G429)^(1/D430)-1</f>
        <v>1.2184273858862005E-2</v>
      </c>
      <c r="K430">
        <f t="shared" si="154"/>
        <v>1.2184273858862005</v>
      </c>
      <c r="L430">
        <f>G430/H430</f>
        <v>2.4</v>
      </c>
      <c r="P430" s="71">
        <f>K430</f>
        <v>1.2184273858862005</v>
      </c>
      <c r="Q430" s="71">
        <f t="shared" si="155"/>
        <v>0.50767807745258353</v>
      </c>
      <c r="R430" s="71">
        <f t="shared" si="156"/>
        <v>2.4</v>
      </c>
    </row>
    <row r="431" spans="1:20" x14ac:dyDescent="0.25">
      <c r="B431" s="74"/>
      <c r="C431" s="79" t="s">
        <v>345</v>
      </c>
      <c r="D431">
        <v>3</v>
      </c>
      <c r="E431">
        <v>12</v>
      </c>
      <c r="F431" s="68" t="s">
        <v>181</v>
      </c>
      <c r="G431">
        <v>0.217</v>
      </c>
      <c r="H431">
        <v>2.1000000000000001E-2</v>
      </c>
      <c r="J431">
        <f>(1+G431-G430)^(1/D431)-1</f>
        <v>4.6168956617874235E-2</v>
      </c>
      <c r="K431">
        <f t="shared" si="154"/>
        <v>4.6168956617874235</v>
      </c>
      <c r="L431">
        <f t="shared" ref="L431:L433" si="157">G431/H431</f>
        <v>10.333333333333332</v>
      </c>
      <c r="P431" s="71">
        <f t="shared" ref="P431:P433" si="158">K431</f>
        <v>4.6168956617874235</v>
      </c>
      <c r="Q431" s="71">
        <f t="shared" si="155"/>
        <v>0.44679635436652493</v>
      </c>
      <c r="R431" s="71">
        <f t="shared" si="156"/>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9">J432*100</f>
        <v>5.1923910316379995</v>
      </c>
      <c r="L432">
        <f t="shared" si="157"/>
        <v>5.2444444444444445</v>
      </c>
      <c r="N432" s="68"/>
      <c r="P432" s="71">
        <f t="shared" si="158"/>
        <v>5.1923910316379995</v>
      </c>
      <c r="Q432" s="71">
        <f t="shared" ref="Q432:Q438" si="160">P432/R432</f>
        <v>0.99007456111741521</v>
      </c>
      <c r="R432" s="71">
        <f t="shared" ref="R432:R438" si="161">L432</f>
        <v>5.2444444444444445</v>
      </c>
    </row>
    <row r="433" spans="1:20" x14ac:dyDescent="0.25">
      <c r="C433" s="79" t="s">
        <v>39</v>
      </c>
      <c r="D433">
        <v>4</v>
      </c>
      <c r="E433">
        <v>16</v>
      </c>
      <c r="F433" s="68" t="s">
        <v>181</v>
      </c>
      <c r="G433">
        <v>0.56499999999999995</v>
      </c>
      <c r="H433">
        <v>2.4E-2</v>
      </c>
      <c r="J433">
        <f>(1+G433-G432)^(1/D433)-1</f>
        <v>7.36957776560212E-2</v>
      </c>
      <c r="K433">
        <f t="shared" si="159"/>
        <v>7.36957776560212</v>
      </c>
      <c r="L433">
        <f t="shared" si="157"/>
        <v>23.541666666666664</v>
      </c>
      <c r="N433" s="68"/>
      <c r="P433" s="71">
        <f t="shared" si="158"/>
        <v>7.36957776560212</v>
      </c>
      <c r="Q433" s="71">
        <f t="shared" si="160"/>
        <v>0.31304401128221399</v>
      </c>
      <c r="R433" s="71">
        <f t="shared" si="161"/>
        <v>23.541666666666664</v>
      </c>
    </row>
    <row r="434" spans="1:20" x14ac:dyDescent="0.25">
      <c r="C434" s="79" t="s">
        <v>37</v>
      </c>
      <c r="D434">
        <v>6</v>
      </c>
      <c r="E434">
        <v>6</v>
      </c>
      <c r="F434" s="68" t="s">
        <v>348</v>
      </c>
      <c r="G434">
        <v>5.3999999999999999E-2</v>
      </c>
      <c r="H434">
        <v>5.7000000000000002E-2</v>
      </c>
      <c r="J434" s="79">
        <f>(1+G434)^(1/D434)-1</f>
        <v>8.8039370359296321E-3</v>
      </c>
      <c r="K434">
        <f t="shared" si="159"/>
        <v>0.88039370359296321</v>
      </c>
      <c r="L434">
        <f t="shared" ref="L434:L438" si="162">G434/H434</f>
        <v>0.94736842105263153</v>
      </c>
      <c r="N434" s="68"/>
      <c r="P434" s="71">
        <f t="shared" ref="P434:P438" si="163">K434</f>
        <v>0.88039370359296321</v>
      </c>
      <c r="Q434" s="71">
        <f t="shared" si="160"/>
        <v>0.92930446490368346</v>
      </c>
      <c r="R434" s="71">
        <f t="shared" si="161"/>
        <v>0.94736842105263153</v>
      </c>
    </row>
    <row r="435" spans="1:20" x14ac:dyDescent="0.25">
      <c r="C435" s="79" t="s">
        <v>344</v>
      </c>
      <c r="D435">
        <v>3</v>
      </c>
      <c r="E435">
        <v>9</v>
      </c>
      <c r="F435" s="68" t="s">
        <v>348</v>
      </c>
      <c r="G435">
        <v>2.9000000000000001E-2</v>
      </c>
      <c r="H435">
        <v>6.9000000000000006E-2</v>
      </c>
      <c r="J435">
        <f>(1+G435-G434)^(1/D435)-1</f>
        <v>-8.4037586596127367E-3</v>
      </c>
      <c r="K435">
        <f t="shared" si="159"/>
        <v>-0.84037586596127367</v>
      </c>
      <c r="L435">
        <f t="shared" si="162"/>
        <v>0.42028985507246375</v>
      </c>
      <c r="N435" s="68"/>
      <c r="P435" s="71">
        <f t="shared" si="163"/>
        <v>-0.84037586596127367</v>
      </c>
      <c r="Q435" s="71">
        <f t="shared" si="160"/>
        <v>-1.9995149914250996</v>
      </c>
      <c r="R435" s="71">
        <f t="shared" si="161"/>
        <v>0.42028985507246375</v>
      </c>
    </row>
    <row r="436" spans="1:20" x14ac:dyDescent="0.25">
      <c r="C436" s="79" t="s">
        <v>345</v>
      </c>
      <c r="D436">
        <v>3</v>
      </c>
      <c r="E436">
        <v>12</v>
      </c>
      <c r="F436" s="68" t="s">
        <v>348</v>
      </c>
      <c r="G436">
        <v>0.10199999999999999</v>
      </c>
      <c r="H436">
        <v>5.5E-2</v>
      </c>
      <c r="J436">
        <f>(1+G436-G435)^(1/D436)-1</f>
        <v>2.3764126172991284E-2</v>
      </c>
      <c r="K436">
        <f t="shared" si="159"/>
        <v>2.3764126172991284</v>
      </c>
      <c r="L436">
        <f t="shared" si="162"/>
        <v>1.8545454545454545</v>
      </c>
      <c r="N436" s="68"/>
      <c r="P436" s="71">
        <f t="shared" si="163"/>
        <v>2.3764126172991284</v>
      </c>
      <c r="Q436" s="71">
        <f t="shared" si="160"/>
        <v>1.2813989603083535</v>
      </c>
      <c r="R436" s="71">
        <f t="shared" si="161"/>
        <v>1.8545454545454545</v>
      </c>
    </row>
    <row r="437" spans="1:20" x14ac:dyDescent="0.25">
      <c r="C437" s="79" t="s">
        <v>346</v>
      </c>
      <c r="D437">
        <v>3</v>
      </c>
      <c r="E437">
        <v>12</v>
      </c>
      <c r="F437" s="68" t="s">
        <v>348</v>
      </c>
      <c r="G437">
        <v>0.1</v>
      </c>
      <c r="H437">
        <v>0.113</v>
      </c>
      <c r="J437">
        <f>(1+G437-G435)^(1/D437)-1</f>
        <v>2.3127654683995136E-2</v>
      </c>
      <c r="K437">
        <f t="shared" si="159"/>
        <v>2.3127654683995136</v>
      </c>
      <c r="L437">
        <f t="shared" si="162"/>
        <v>0.88495575221238942</v>
      </c>
      <c r="N437" s="68"/>
      <c r="P437" s="71">
        <f t="shared" si="163"/>
        <v>2.3127654683995136</v>
      </c>
      <c r="Q437" s="71">
        <f t="shared" si="160"/>
        <v>2.6134249792914503</v>
      </c>
      <c r="R437" s="71">
        <f t="shared" si="161"/>
        <v>0.88495575221238942</v>
      </c>
    </row>
    <row r="438" spans="1:20" x14ac:dyDescent="0.25">
      <c r="C438" s="79" t="s">
        <v>39</v>
      </c>
      <c r="D438">
        <v>4</v>
      </c>
      <c r="E438">
        <v>16</v>
      </c>
      <c r="F438" s="68" t="s">
        <v>348</v>
      </c>
      <c r="G438">
        <v>0.26700000000000002</v>
      </c>
      <c r="H438">
        <v>7.3999999999999996E-2</v>
      </c>
      <c r="J438">
        <f>(1+G438-G437)^(1/D438)-1</f>
        <v>3.9364104664247002E-2</v>
      </c>
      <c r="K438">
        <f t="shared" si="159"/>
        <v>3.9364104664247002</v>
      </c>
      <c r="L438">
        <f t="shared" si="162"/>
        <v>3.6081081081081083</v>
      </c>
      <c r="N438" s="68"/>
      <c r="P438" s="71">
        <f t="shared" si="163"/>
        <v>3.9364104664247002</v>
      </c>
      <c r="Q438" s="71">
        <f t="shared" si="160"/>
        <v>1.0909901667244486</v>
      </c>
      <c r="R438" s="71">
        <f t="shared" si="161"/>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4">(1+G444)^(1/D444)-1</f>
        <v>6.56022367666107E-2</v>
      </c>
      <c r="K444">
        <f t="shared" ref="K444" si="165">J444*100</f>
        <v>6.56022367666107</v>
      </c>
      <c r="L444">
        <f>G444/H444</f>
        <v>10.5</v>
      </c>
      <c r="P444" s="71">
        <f>K444</f>
        <v>6.56022367666107</v>
      </c>
      <c r="Q444" s="71">
        <f t="shared" ref="Q444" si="166">P444/R444</f>
        <v>0.6247832073010543</v>
      </c>
      <c r="R444" s="71">
        <f t="shared" ref="R444" si="167">L444</f>
        <v>10.5</v>
      </c>
    </row>
    <row r="445" spans="1:20" x14ac:dyDescent="0.25">
      <c r="C445" s="68" t="s">
        <v>447</v>
      </c>
      <c r="D445">
        <v>3</v>
      </c>
      <c r="E445">
        <v>3</v>
      </c>
      <c r="F445" t="s">
        <v>267</v>
      </c>
      <c r="G445">
        <v>0.36</v>
      </c>
      <c r="H445" s="68">
        <v>0.02</v>
      </c>
      <c r="J445" s="79">
        <f t="shared" si="164"/>
        <v>0.10793165135089278</v>
      </c>
      <c r="K445">
        <f t="shared" ref="K445:K467" si="168">J445*100</f>
        <v>10.793165135089279</v>
      </c>
      <c r="L445">
        <f t="shared" ref="L445:L467" si="169">G445/H445</f>
        <v>18</v>
      </c>
      <c r="P445" s="71">
        <f t="shared" ref="P445:P467" si="170">K445</f>
        <v>10.793165135089279</v>
      </c>
      <c r="Q445" s="71">
        <f t="shared" ref="Q445:Q467" si="171">P445/R445</f>
        <v>0.5996202852827377</v>
      </c>
      <c r="R445" s="71">
        <f t="shared" ref="R445:R467" si="172">L445</f>
        <v>18</v>
      </c>
    </row>
    <row r="446" spans="1:20" x14ac:dyDescent="0.25">
      <c r="C446" s="68" t="s">
        <v>447</v>
      </c>
      <c r="D446">
        <v>3</v>
      </c>
      <c r="E446">
        <v>3</v>
      </c>
      <c r="F446" t="s">
        <v>266</v>
      </c>
      <c r="G446">
        <v>0.27</v>
      </c>
      <c r="H446" s="68">
        <v>0.02</v>
      </c>
      <c r="J446" s="79">
        <f t="shared" si="164"/>
        <v>8.2932132831999406E-2</v>
      </c>
      <c r="K446">
        <f t="shared" si="168"/>
        <v>8.2932132831999397</v>
      </c>
      <c r="L446">
        <f t="shared" si="169"/>
        <v>13.5</v>
      </c>
      <c r="P446" s="71">
        <f t="shared" si="170"/>
        <v>8.2932132831999397</v>
      </c>
      <c r="Q446" s="71">
        <f t="shared" si="171"/>
        <v>0.61431209505184736</v>
      </c>
      <c r="R446" s="71">
        <f t="shared" si="172"/>
        <v>13.5</v>
      </c>
    </row>
    <row r="447" spans="1:20" x14ac:dyDescent="0.25">
      <c r="C447" s="68" t="s">
        <v>447</v>
      </c>
      <c r="D447">
        <v>3</v>
      </c>
      <c r="E447">
        <v>3</v>
      </c>
      <c r="F447" t="s">
        <v>267</v>
      </c>
      <c r="G447">
        <v>0.36</v>
      </c>
      <c r="H447" s="68">
        <v>0.03</v>
      </c>
      <c r="J447" s="79">
        <f t="shared" si="164"/>
        <v>0.10793165135089278</v>
      </c>
      <c r="K447">
        <f t="shared" si="168"/>
        <v>10.793165135089279</v>
      </c>
      <c r="L447">
        <f t="shared" si="169"/>
        <v>12</v>
      </c>
      <c r="P447" s="71">
        <f t="shared" si="170"/>
        <v>10.793165135089279</v>
      </c>
      <c r="Q447" s="71">
        <f t="shared" si="171"/>
        <v>0.89943042792410655</v>
      </c>
      <c r="R447" s="71">
        <f t="shared" si="172"/>
        <v>12</v>
      </c>
    </row>
    <row r="448" spans="1:20" x14ac:dyDescent="0.25">
      <c r="C448" s="68" t="s">
        <v>447</v>
      </c>
      <c r="D448">
        <v>3</v>
      </c>
      <c r="E448">
        <v>3</v>
      </c>
      <c r="F448" t="s">
        <v>266</v>
      </c>
      <c r="G448">
        <v>0.28000000000000003</v>
      </c>
      <c r="H448" s="68">
        <v>0.04</v>
      </c>
      <c r="J448" s="79">
        <f t="shared" si="164"/>
        <v>8.576704663796253E-2</v>
      </c>
      <c r="K448">
        <f t="shared" si="168"/>
        <v>8.576704663796253</v>
      </c>
      <c r="L448">
        <f t="shared" si="169"/>
        <v>7.0000000000000009</v>
      </c>
      <c r="P448" s="71">
        <f t="shared" si="170"/>
        <v>8.576704663796253</v>
      </c>
      <c r="Q448" s="71">
        <f t="shared" si="171"/>
        <v>1.2252435233994645</v>
      </c>
      <c r="R448" s="71">
        <f t="shared" si="172"/>
        <v>7.0000000000000009</v>
      </c>
    </row>
    <row r="449" spans="3:18" x14ac:dyDescent="0.25">
      <c r="C449" s="68" t="s">
        <v>447</v>
      </c>
      <c r="D449">
        <v>3</v>
      </c>
      <c r="E449">
        <v>3</v>
      </c>
      <c r="F449" t="s">
        <v>267</v>
      </c>
      <c r="G449">
        <v>0.36</v>
      </c>
      <c r="H449" s="68">
        <v>0.03</v>
      </c>
      <c r="J449" s="79">
        <f t="shared" si="164"/>
        <v>0.10793165135089278</v>
      </c>
      <c r="K449">
        <f t="shared" si="168"/>
        <v>10.793165135089279</v>
      </c>
      <c r="L449">
        <f t="shared" si="169"/>
        <v>12</v>
      </c>
      <c r="P449" s="71">
        <f t="shared" si="170"/>
        <v>10.793165135089279</v>
      </c>
      <c r="Q449" s="71">
        <f t="shared" si="171"/>
        <v>0.89943042792410655</v>
      </c>
      <c r="R449" s="71">
        <f t="shared" si="172"/>
        <v>12</v>
      </c>
    </row>
    <row r="450" spans="3:18" x14ac:dyDescent="0.25">
      <c r="C450" s="68" t="s">
        <v>447</v>
      </c>
      <c r="D450">
        <v>3</v>
      </c>
      <c r="E450">
        <v>3</v>
      </c>
      <c r="F450" t="s">
        <v>266</v>
      </c>
      <c r="G450">
        <v>0.27</v>
      </c>
      <c r="H450" s="68">
        <v>0.04</v>
      </c>
      <c r="J450" s="79">
        <f t="shared" si="164"/>
        <v>8.2932132831999406E-2</v>
      </c>
      <c r="K450">
        <f t="shared" si="168"/>
        <v>8.2932132831999397</v>
      </c>
      <c r="L450">
        <f t="shared" si="169"/>
        <v>6.75</v>
      </c>
      <c r="P450" s="71">
        <f t="shared" si="170"/>
        <v>8.2932132831999397</v>
      </c>
      <c r="Q450" s="71">
        <f t="shared" si="171"/>
        <v>1.2286241901036947</v>
      </c>
      <c r="R450" s="71">
        <f t="shared" si="172"/>
        <v>6.75</v>
      </c>
    </row>
    <row r="451" spans="3:18" x14ac:dyDescent="0.25">
      <c r="C451" s="68" t="s">
        <v>447</v>
      </c>
      <c r="D451">
        <v>3</v>
      </c>
      <c r="E451">
        <v>3</v>
      </c>
      <c r="F451" t="s">
        <v>267</v>
      </c>
      <c r="G451">
        <v>0.34</v>
      </c>
      <c r="H451" s="68">
        <v>0.03</v>
      </c>
      <c r="J451" s="79">
        <f t="shared" si="164"/>
        <v>0.10247377144973324</v>
      </c>
      <c r="K451">
        <f t="shared" si="168"/>
        <v>10.247377144973324</v>
      </c>
      <c r="L451">
        <f t="shared" si="169"/>
        <v>11.333333333333334</v>
      </c>
      <c r="P451" s="71">
        <f t="shared" si="170"/>
        <v>10.247377144973324</v>
      </c>
      <c r="Q451" s="71">
        <f t="shared" si="171"/>
        <v>0.90418033632117567</v>
      </c>
      <c r="R451" s="71">
        <f t="shared" si="172"/>
        <v>11.333333333333334</v>
      </c>
    </row>
    <row r="452" spans="3:18" x14ac:dyDescent="0.25">
      <c r="C452" s="68" t="s">
        <v>447</v>
      </c>
      <c r="D452">
        <v>3</v>
      </c>
      <c r="E452">
        <v>3</v>
      </c>
      <c r="F452" t="s">
        <v>266</v>
      </c>
      <c r="G452">
        <v>0.24</v>
      </c>
      <c r="H452" s="68">
        <v>0.03</v>
      </c>
      <c r="J452" s="79">
        <f t="shared" si="164"/>
        <v>7.4337070988966358E-2</v>
      </c>
      <c r="K452">
        <f t="shared" si="168"/>
        <v>7.4337070988966358</v>
      </c>
      <c r="L452">
        <f t="shared" si="169"/>
        <v>8</v>
      </c>
      <c r="P452" s="71">
        <f t="shared" si="170"/>
        <v>7.4337070988966358</v>
      </c>
      <c r="Q452" s="71">
        <f t="shared" si="171"/>
        <v>0.92921338736207948</v>
      </c>
      <c r="R452" s="71">
        <f t="shared" si="172"/>
        <v>8</v>
      </c>
    </row>
    <row r="453" spans="3:18" x14ac:dyDescent="0.25">
      <c r="C453" s="68" t="s">
        <v>447</v>
      </c>
      <c r="D453">
        <v>3</v>
      </c>
      <c r="E453">
        <v>3</v>
      </c>
      <c r="F453" t="s">
        <v>267</v>
      </c>
      <c r="G453">
        <v>0.36</v>
      </c>
      <c r="H453" s="68">
        <v>0.03</v>
      </c>
      <c r="J453" s="79">
        <f t="shared" si="164"/>
        <v>0.10793165135089278</v>
      </c>
      <c r="K453">
        <f t="shared" si="168"/>
        <v>10.793165135089279</v>
      </c>
      <c r="L453">
        <f t="shared" si="169"/>
        <v>12</v>
      </c>
      <c r="P453" s="71">
        <f t="shared" si="170"/>
        <v>10.793165135089279</v>
      </c>
      <c r="Q453" s="71">
        <f t="shared" si="171"/>
        <v>0.89943042792410655</v>
      </c>
      <c r="R453" s="71">
        <f t="shared" si="172"/>
        <v>12</v>
      </c>
    </row>
    <row r="454" spans="3:18" x14ac:dyDescent="0.25">
      <c r="C454" s="68" t="s">
        <v>447</v>
      </c>
      <c r="D454">
        <v>3</v>
      </c>
      <c r="E454">
        <v>3</v>
      </c>
      <c r="F454" t="s">
        <v>266</v>
      </c>
      <c r="G454">
        <v>0.25</v>
      </c>
      <c r="H454" s="68">
        <v>0.03</v>
      </c>
      <c r="J454" s="79">
        <f t="shared" si="164"/>
        <v>7.7217345015941907E-2</v>
      </c>
      <c r="K454">
        <f t="shared" si="168"/>
        <v>7.7217345015941907</v>
      </c>
      <c r="L454">
        <f t="shared" si="169"/>
        <v>8.3333333333333339</v>
      </c>
      <c r="P454" s="71">
        <f t="shared" si="170"/>
        <v>7.7217345015941907</v>
      </c>
      <c r="Q454" s="71">
        <f t="shared" si="171"/>
        <v>0.92660814019130278</v>
      </c>
      <c r="R454" s="71">
        <f t="shared" si="172"/>
        <v>8.3333333333333339</v>
      </c>
    </row>
    <row r="455" spans="3:18" x14ac:dyDescent="0.25">
      <c r="C455" s="68" t="s">
        <v>447</v>
      </c>
      <c r="D455">
        <v>3</v>
      </c>
      <c r="E455">
        <v>3</v>
      </c>
      <c r="F455" t="s">
        <v>267</v>
      </c>
      <c r="G455">
        <v>0.42</v>
      </c>
      <c r="H455" s="68">
        <v>0.03</v>
      </c>
      <c r="J455" s="79">
        <f t="shared" si="164"/>
        <v>0.1239908646142267</v>
      </c>
      <c r="K455">
        <f t="shared" si="168"/>
        <v>12.399086461422669</v>
      </c>
      <c r="L455">
        <f t="shared" si="169"/>
        <v>14</v>
      </c>
      <c r="P455" s="71">
        <f t="shared" si="170"/>
        <v>12.399086461422669</v>
      </c>
      <c r="Q455" s="71">
        <f t="shared" si="171"/>
        <v>0.88564903295876207</v>
      </c>
      <c r="R455" s="71">
        <f t="shared" si="172"/>
        <v>14</v>
      </c>
    </row>
    <row r="456" spans="3:18" x14ac:dyDescent="0.25">
      <c r="C456" s="68" t="s">
        <v>447</v>
      </c>
      <c r="D456">
        <v>3</v>
      </c>
      <c r="E456">
        <v>3</v>
      </c>
      <c r="F456" t="s">
        <v>266</v>
      </c>
      <c r="G456">
        <v>0.23</v>
      </c>
      <c r="H456" s="68">
        <v>0.03</v>
      </c>
      <c r="J456" s="79">
        <f t="shared" si="164"/>
        <v>7.1441269690773135E-2</v>
      </c>
      <c r="K456">
        <f t="shared" si="168"/>
        <v>7.1441269690773135</v>
      </c>
      <c r="L456">
        <f t="shared" si="169"/>
        <v>7.666666666666667</v>
      </c>
      <c r="P456" s="71">
        <f t="shared" si="170"/>
        <v>7.1441269690773135</v>
      </c>
      <c r="Q456" s="71">
        <f t="shared" si="171"/>
        <v>0.93184264814051909</v>
      </c>
      <c r="R456" s="71">
        <f t="shared" si="172"/>
        <v>7.666666666666667</v>
      </c>
    </row>
    <row r="457" spans="3:18" x14ac:dyDescent="0.25">
      <c r="C457" s="68" t="s">
        <v>447</v>
      </c>
      <c r="D457">
        <v>3</v>
      </c>
      <c r="E457">
        <v>3</v>
      </c>
      <c r="F457" t="s">
        <v>267</v>
      </c>
      <c r="G457">
        <v>0.41</v>
      </c>
      <c r="H457" s="68">
        <v>0.03</v>
      </c>
      <c r="J457" s="79">
        <f t="shared" si="164"/>
        <v>0.12134617045409968</v>
      </c>
      <c r="K457">
        <f t="shared" si="168"/>
        <v>12.134617045409968</v>
      </c>
      <c r="L457">
        <f t="shared" si="169"/>
        <v>13.666666666666666</v>
      </c>
      <c r="P457" s="71">
        <f t="shared" si="170"/>
        <v>12.134617045409968</v>
      </c>
      <c r="Q457" s="71">
        <f t="shared" si="171"/>
        <v>0.88789880820072942</v>
      </c>
      <c r="R457" s="71">
        <f t="shared" si="172"/>
        <v>13.666666666666666</v>
      </c>
    </row>
    <row r="458" spans="3:18" x14ac:dyDescent="0.25">
      <c r="C458" s="68" t="s">
        <v>447</v>
      </c>
      <c r="D458">
        <v>3</v>
      </c>
      <c r="E458">
        <v>3</v>
      </c>
      <c r="F458" t="s">
        <v>266</v>
      </c>
      <c r="G458">
        <v>0.21</v>
      </c>
      <c r="H458" s="68">
        <v>0.03</v>
      </c>
      <c r="J458" s="79">
        <f t="shared" si="164"/>
        <v>6.56022367666107E-2</v>
      </c>
      <c r="K458">
        <f t="shared" si="168"/>
        <v>6.56022367666107</v>
      </c>
      <c r="L458">
        <f t="shared" si="169"/>
        <v>7</v>
      </c>
      <c r="P458" s="71">
        <f t="shared" si="170"/>
        <v>6.56022367666107</v>
      </c>
      <c r="Q458" s="71">
        <f t="shared" si="171"/>
        <v>0.93717481095158139</v>
      </c>
      <c r="R458" s="71">
        <f t="shared" si="172"/>
        <v>7</v>
      </c>
    </row>
    <row r="459" spans="3:18" x14ac:dyDescent="0.25">
      <c r="C459" s="68" t="s">
        <v>447</v>
      </c>
      <c r="D459">
        <v>3</v>
      </c>
      <c r="E459">
        <v>3</v>
      </c>
      <c r="F459" t="s">
        <v>267</v>
      </c>
      <c r="G459">
        <v>0.37</v>
      </c>
      <c r="H459" s="68">
        <v>0.03</v>
      </c>
      <c r="J459" s="79">
        <f t="shared" si="164"/>
        <v>0.11064054147667224</v>
      </c>
      <c r="K459">
        <f t="shared" si="168"/>
        <v>11.064054147667225</v>
      </c>
      <c r="L459">
        <f t="shared" si="169"/>
        <v>12.333333333333334</v>
      </c>
      <c r="P459" s="71">
        <f t="shared" si="170"/>
        <v>11.064054147667225</v>
      </c>
      <c r="Q459" s="71">
        <f t="shared" si="171"/>
        <v>0.89708547143247763</v>
      </c>
      <c r="R459" s="71">
        <f t="shared" si="172"/>
        <v>12.333333333333334</v>
      </c>
    </row>
    <row r="460" spans="3:18" x14ac:dyDescent="0.25">
      <c r="C460" s="68" t="s">
        <v>447</v>
      </c>
      <c r="D460">
        <v>3</v>
      </c>
      <c r="E460">
        <v>3</v>
      </c>
      <c r="F460" t="s">
        <v>266</v>
      </c>
      <c r="G460">
        <v>0.25</v>
      </c>
      <c r="H460" s="68">
        <v>0.03</v>
      </c>
      <c r="J460" s="79">
        <f t="shared" si="164"/>
        <v>7.7217345015941907E-2</v>
      </c>
      <c r="K460">
        <f t="shared" si="168"/>
        <v>7.7217345015941907</v>
      </c>
      <c r="L460">
        <f t="shared" si="169"/>
        <v>8.3333333333333339</v>
      </c>
      <c r="P460" s="71">
        <f t="shared" si="170"/>
        <v>7.7217345015941907</v>
      </c>
      <c r="Q460" s="71">
        <f t="shared" si="171"/>
        <v>0.92660814019130278</v>
      </c>
      <c r="R460" s="71">
        <f t="shared" si="172"/>
        <v>8.3333333333333339</v>
      </c>
    </row>
    <row r="461" spans="3:18" x14ac:dyDescent="0.25">
      <c r="C461" s="68" t="s">
        <v>447</v>
      </c>
      <c r="D461">
        <v>3</v>
      </c>
      <c r="E461">
        <v>3</v>
      </c>
      <c r="F461" t="s">
        <v>267</v>
      </c>
      <c r="G461">
        <v>0.32</v>
      </c>
      <c r="H461" s="68">
        <v>0.03</v>
      </c>
      <c r="J461" s="79">
        <f t="shared" si="164"/>
        <v>9.6961310486523677E-2</v>
      </c>
      <c r="K461">
        <f t="shared" si="168"/>
        <v>9.6961310486523686</v>
      </c>
      <c r="L461">
        <f t="shared" si="169"/>
        <v>10.666666666666668</v>
      </c>
      <c r="P461" s="71">
        <f t="shared" si="170"/>
        <v>9.6961310486523686</v>
      </c>
      <c r="Q461" s="71">
        <f t="shared" si="171"/>
        <v>0.90901228581115945</v>
      </c>
      <c r="R461" s="71">
        <f t="shared" si="172"/>
        <v>10.666666666666668</v>
      </c>
    </row>
    <row r="462" spans="3:18" x14ac:dyDescent="0.25">
      <c r="C462" s="68" t="s">
        <v>447</v>
      </c>
      <c r="D462">
        <v>3</v>
      </c>
      <c r="E462">
        <v>3</v>
      </c>
      <c r="F462" t="s">
        <v>266</v>
      </c>
      <c r="G462">
        <v>0.21</v>
      </c>
      <c r="H462" s="68">
        <v>0.03</v>
      </c>
      <c r="J462" s="79">
        <f t="shared" si="164"/>
        <v>6.56022367666107E-2</v>
      </c>
      <c r="K462">
        <f t="shared" si="168"/>
        <v>6.56022367666107</v>
      </c>
      <c r="L462">
        <f t="shared" si="169"/>
        <v>7</v>
      </c>
      <c r="P462" s="71">
        <f t="shared" si="170"/>
        <v>6.56022367666107</v>
      </c>
      <c r="Q462" s="71">
        <f t="shared" si="171"/>
        <v>0.93717481095158139</v>
      </c>
      <c r="R462" s="71">
        <f t="shared" si="172"/>
        <v>7</v>
      </c>
    </row>
    <row r="463" spans="3:18" x14ac:dyDescent="0.25">
      <c r="C463" s="68" t="s">
        <v>447</v>
      </c>
      <c r="D463">
        <v>3</v>
      </c>
      <c r="E463">
        <v>3</v>
      </c>
      <c r="F463" t="s">
        <v>267</v>
      </c>
      <c r="G463">
        <v>0.33</v>
      </c>
      <c r="H463" s="68">
        <v>0.03</v>
      </c>
      <c r="J463" s="79">
        <f t="shared" si="164"/>
        <v>9.9724448886266748E-2</v>
      </c>
      <c r="K463">
        <f t="shared" si="168"/>
        <v>9.9724448886266757</v>
      </c>
      <c r="L463">
        <f t="shared" si="169"/>
        <v>11.000000000000002</v>
      </c>
      <c r="P463" s="71">
        <f t="shared" si="170"/>
        <v>9.9724448886266757</v>
      </c>
      <c r="Q463" s="71">
        <f t="shared" si="171"/>
        <v>0.90658589896606123</v>
      </c>
      <c r="R463" s="71">
        <f t="shared" si="172"/>
        <v>11.000000000000002</v>
      </c>
    </row>
    <row r="464" spans="3:18" x14ac:dyDescent="0.25">
      <c r="C464" s="68" t="s">
        <v>447</v>
      </c>
      <c r="D464">
        <v>3</v>
      </c>
      <c r="E464">
        <v>3</v>
      </c>
      <c r="F464" t="s">
        <v>266</v>
      </c>
      <c r="G464">
        <v>0.21</v>
      </c>
      <c r="H464" s="68">
        <v>0.04</v>
      </c>
      <c r="J464" s="79">
        <f t="shared" si="164"/>
        <v>6.56022367666107E-2</v>
      </c>
      <c r="K464">
        <f t="shared" si="168"/>
        <v>6.56022367666107</v>
      </c>
      <c r="L464">
        <f t="shared" si="169"/>
        <v>5.25</v>
      </c>
      <c r="P464" s="71">
        <f t="shared" si="170"/>
        <v>6.56022367666107</v>
      </c>
      <c r="Q464" s="71">
        <f t="shared" si="171"/>
        <v>1.2495664146021086</v>
      </c>
      <c r="R464" s="71">
        <f t="shared" si="172"/>
        <v>5.25</v>
      </c>
    </row>
    <row r="465" spans="1:19" x14ac:dyDescent="0.25">
      <c r="C465" s="68" t="s">
        <v>447</v>
      </c>
      <c r="D465">
        <v>3</v>
      </c>
      <c r="E465">
        <v>3</v>
      </c>
      <c r="F465" t="s">
        <v>267</v>
      </c>
      <c r="G465">
        <v>0.25</v>
      </c>
      <c r="H465" s="68">
        <v>0.03</v>
      </c>
      <c r="J465" s="79">
        <f t="shared" si="164"/>
        <v>7.7217345015941907E-2</v>
      </c>
      <c r="K465">
        <f t="shared" si="168"/>
        <v>7.7217345015941907</v>
      </c>
      <c r="L465">
        <f t="shared" si="169"/>
        <v>8.3333333333333339</v>
      </c>
      <c r="P465" s="71">
        <f t="shared" si="170"/>
        <v>7.7217345015941907</v>
      </c>
      <c r="Q465" s="71">
        <f t="shared" si="171"/>
        <v>0.92660814019130278</v>
      </c>
      <c r="R465" s="71">
        <f t="shared" si="172"/>
        <v>8.3333333333333339</v>
      </c>
    </row>
    <row r="466" spans="1:19" x14ac:dyDescent="0.25">
      <c r="C466" s="68" t="s">
        <v>447</v>
      </c>
      <c r="D466">
        <v>3</v>
      </c>
      <c r="E466">
        <v>3</v>
      </c>
      <c r="F466" t="s">
        <v>266</v>
      </c>
      <c r="G466">
        <v>0.15</v>
      </c>
      <c r="H466" s="68">
        <v>0.04</v>
      </c>
      <c r="J466" s="79">
        <f t="shared" si="164"/>
        <v>4.7689553171647248E-2</v>
      </c>
      <c r="K466">
        <f t="shared" si="168"/>
        <v>4.7689553171647248</v>
      </c>
      <c r="L466">
        <f t="shared" si="169"/>
        <v>3.75</v>
      </c>
      <c r="P466" s="71">
        <f t="shared" si="170"/>
        <v>4.7689553171647248</v>
      </c>
      <c r="Q466" s="71">
        <f t="shared" si="171"/>
        <v>1.2717214179105933</v>
      </c>
      <c r="R466" s="71">
        <f t="shared" si="172"/>
        <v>3.75</v>
      </c>
    </row>
    <row r="467" spans="1:19" x14ac:dyDescent="0.25">
      <c r="C467" s="68" t="s">
        <v>447</v>
      </c>
      <c r="D467">
        <v>3</v>
      </c>
      <c r="E467">
        <v>3</v>
      </c>
      <c r="F467" t="s">
        <v>267</v>
      </c>
      <c r="G467">
        <v>0.21</v>
      </c>
      <c r="H467" s="68">
        <v>0.03</v>
      </c>
      <c r="J467" s="79">
        <f t="shared" si="164"/>
        <v>6.56022367666107E-2</v>
      </c>
      <c r="K467">
        <f t="shared" si="168"/>
        <v>6.56022367666107</v>
      </c>
      <c r="L467">
        <f t="shared" si="169"/>
        <v>7</v>
      </c>
      <c r="P467" s="71">
        <f t="shared" si="170"/>
        <v>6.56022367666107</v>
      </c>
      <c r="Q467" s="71">
        <f t="shared" si="171"/>
        <v>0.93717481095158139</v>
      </c>
      <c r="R467" s="71">
        <f t="shared" si="172"/>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3">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3"/>
        <v>7.59106330355801</v>
      </c>
      <c r="M473">
        <f t="shared" ref="M473:M489" si="174">H473/I473</f>
        <v>0.1189655172413793</v>
      </c>
      <c r="Q473" s="71">
        <f t="shared" ref="Q473:Q489" si="175">L473</f>
        <v>7.59106330355801</v>
      </c>
      <c r="R473" s="71">
        <f t="shared" ref="R473:R489" si="176">Q473/S473</f>
        <v>1.3088040178548292</v>
      </c>
      <c r="S473" s="71">
        <f t="shared" ref="S473:S489" si="177">I473</f>
        <v>5.8</v>
      </c>
    </row>
    <row r="474" spans="1:19" x14ac:dyDescent="0.25">
      <c r="C474" s="68" t="s">
        <v>458</v>
      </c>
      <c r="D474">
        <v>3</v>
      </c>
      <c r="E474">
        <v>14</v>
      </c>
      <c r="F474" t="s">
        <v>461</v>
      </c>
      <c r="G474" t="s">
        <v>266</v>
      </c>
      <c r="H474">
        <v>1.39</v>
      </c>
      <c r="I474" s="68">
        <v>10.3</v>
      </c>
      <c r="K474" s="79">
        <f>(1+H474-H473)^(1/D474)-1</f>
        <v>0.19348319192733698</v>
      </c>
      <c r="L474">
        <f t="shared" si="173"/>
        <v>19.348319192733697</v>
      </c>
      <c r="M474">
        <f t="shared" si="174"/>
        <v>0.13495145631067959</v>
      </c>
      <c r="Q474" s="71">
        <f t="shared" si="175"/>
        <v>19.348319192733697</v>
      </c>
      <c r="R474" s="71">
        <f t="shared" si="176"/>
        <v>1.8784775915275433</v>
      </c>
      <c r="S474" s="71">
        <f t="shared" si="177"/>
        <v>10.3</v>
      </c>
    </row>
    <row r="475" spans="1:19" x14ac:dyDescent="0.25">
      <c r="C475" s="68" t="s">
        <v>456</v>
      </c>
      <c r="D475">
        <v>7</v>
      </c>
      <c r="E475">
        <v>7</v>
      </c>
      <c r="F475" t="s">
        <v>462</v>
      </c>
      <c r="G475" t="s">
        <v>266</v>
      </c>
      <c r="H475">
        <v>0.37</v>
      </c>
      <c r="I475" s="68">
        <v>4.28</v>
      </c>
      <c r="K475" s="79">
        <f>(1+H475)^(1/D475)-1</f>
        <v>4.5999578662455853E-2</v>
      </c>
      <c r="L475">
        <f t="shared" si="173"/>
        <v>4.5999578662455853</v>
      </c>
      <c r="M475">
        <f t="shared" si="174"/>
        <v>8.6448598130841117E-2</v>
      </c>
      <c r="Q475" s="71">
        <f t="shared" si="175"/>
        <v>4.5999578662455853</v>
      </c>
      <c r="R475" s="71">
        <f t="shared" si="176"/>
        <v>1.0747565108050432</v>
      </c>
      <c r="S475" s="71">
        <f t="shared" si="177"/>
        <v>4.28</v>
      </c>
    </row>
    <row r="476" spans="1:19" x14ac:dyDescent="0.25">
      <c r="C476" s="68" t="s">
        <v>457</v>
      </c>
      <c r="D476">
        <v>4</v>
      </c>
      <c r="E476">
        <v>11</v>
      </c>
      <c r="F476" t="s">
        <v>462</v>
      </c>
      <c r="G476" t="s">
        <v>266</v>
      </c>
      <c r="H476">
        <v>0.75</v>
      </c>
      <c r="I476" s="68">
        <v>8.25</v>
      </c>
      <c r="K476" s="79">
        <f>(1+H476-H475)^(1/D476)-1</f>
        <v>8.3851471580434378E-2</v>
      </c>
      <c r="L476">
        <f t="shared" si="173"/>
        <v>8.3851471580434378</v>
      </c>
      <c r="M476">
        <f t="shared" si="174"/>
        <v>9.0909090909090912E-2</v>
      </c>
      <c r="Q476" s="71">
        <f t="shared" si="175"/>
        <v>8.3851471580434378</v>
      </c>
      <c r="R476" s="71">
        <f t="shared" si="176"/>
        <v>1.016381473702235</v>
      </c>
      <c r="S476" s="71">
        <f t="shared" si="177"/>
        <v>8.25</v>
      </c>
    </row>
    <row r="477" spans="1:19" x14ac:dyDescent="0.25">
      <c r="C477" s="68" t="s">
        <v>458</v>
      </c>
      <c r="D477">
        <v>3</v>
      </c>
      <c r="E477">
        <v>14</v>
      </c>
      <c r="F477" t="s">
        <v>462</v>
      </c>
      <c r="G477" t="s">
        <v>266</v>
      </c>
      <c r="H477">
        <v>1.72</v>
      </c>
      <c r="I477" s="68">
        <v>5.86</v>
      </c>
      <c r="K477" s="79">
        <f>(1+H477-H476)^(1/D477)-1</f>
        <v>0.2535896814815497</v>
      </c>
      <c r="L477">
        <f t="shared" si="173"/>
        <v>25.358968148154972</v>
      </c>
      <c r="M477">
        <f t="shared" si="174"/>
        <v>0.29351535836177473</v>
      </c>
      <c r="Q477" s="71">
        <f t="shared" si="175"/>
        <v>25.358968148154972</v>
      </c>
      <c r="R477" s="71">
        <f t="shared" si="176"/>
        <v>4.3274689672619404</v>
      </c>
      <c r="S477" s="71">
        <f t="shared" si="177"/>
        <v>5.86</v>
      </c>
    </row>
    <row r="478" spans="1:19" x14ac:dyDescent="0.25">
      <c r="C478" s="68" t="s">
        <v>456</v>
      </c>
      <c r="D478">
        <v>7</v>
      </c>
      <c r="E478">
        <v>7</v>
      </c>
      <c r="F478" t="s">
        <v>463</v>
      </c>
      <c r="G478" t="s">
        <v>266</v>
      </c>
      <c r="H478">
        <v>0.42</v>
      </c>
      <c r="I478" s="68">
        <v>2.2999999999999998</v>
      </c>
      <c r="K478" s="79">
        <f>(1+H478)^(1/D478)-1</f>
        <v>5.1369751024905153E-2</v>
      </c>
      <c r="L478">
        <f t="shared" si="173"/>
        <v>5.1369751024905153</v>
      </c>
      <c r="M478">
        <f t="shared" si="174"/>
        <v>0.18260869565217391</v>
      </c>
      <c r="Q478" s="71">
        <f t="shared" si="175"/>
        <v>5.1369751024905153</v>
      </c>
      <c r="R478" s="71">
        <f t="shared" si="176"/>
        <v>2.2334674358654416</v>
      </c>
      <c r="S478" s="71">
        <f t="shared" si="177"/>
        <v>2.2999999999999998</v>
      </c>
    </row>
    <row r="479" spans="1:19" x14ac:dyDescent="0.25">
      <c r="C479" s="68" t="s">
        <v>457</v>
      </c>
      <c r="D479">
        <v>4</v>
      </c>
      <c r="E479">
        <v>11</v>
      </c>
      <c r="F479" t="s">
        <v>463</v>
      </c>
      <c r="G479" t="s">
        <v>266</v>
      </c>
      <c r="H479">
        <v>0.6</v>
      </c>
      <c r="I479" s="68">
        <v>3.1</v>
      </c>
      <c r="K479" s="79">
        <f>(1+H479-H478)^(1/D479)-1</f>
        <v>4.2246635456321124E-2</v>
      </c>
      <c r="L479">
        <f t="shared" si="173"/>
        <v>4.2246635456321124</v>
      </c>
      <c r="M479">
        <f t="shared" si="174"/>
        <v>0.19354838709677419</v>
      </c>
      <c r="Q479" s="71">
        <f t="shared" si="175"/>
        <v>4.2246635456321124</v>
      </c>
      <c r="R479" s="71">
        <f t="shared" si="176"/>
        <v>1.362794692139391</v>
      </c>
      <c r="S479" s="71">
        <f t="shared" si="177"/>
        <v>3.1</v>
      </c>
    </row>
    <row r="480" spans="1:19" x14ac:dyDescent="0.25">
      <c r="C480" s="68" t="s">
        <v>458</v>
      </c>
      <c r="D480">
        <v>3</v>
      </c>
      <c r="E480">
        <v>14</v>
      </c>
      <c r="F480" t="s">
        <v>463</v>
      </c>
      <c r="G480" t="s">
        <v>266</v>
      </c>
      <c r="H480">
        <v>2.27</v>
      </c>
      <c r="I480" s="68">
        <v>4.1900000000000004</v>
      </c>
      <c r="K480" s="79">
        <f>(1+H480-H479)^(1/D480)-1</f>
        <v>0.38730010917983426</v>
      </c>
      <c r="L480">
        <f t="shared" si="173"/>
        <v>38.730010917983428</v>
      </c>
      <c r="M480">
        <f t="shared" si="174"/>
        <v>0.54176610978520279</v>
      </c>
      <c r="Q480" s="71">
        <f t="shared" si="175"/>
        <v>38.730010917983428</v>
      </c>
      <c r="R480" s="71">
        <f t="shared" si="176"/>
        <v>9.2434393599005791</v>
      </c>
      <c r="S480" s="71">
        <f t="shared" si="177"/>
        <v>4.1900000000000004</v>
      </c>
    </row>
    <row r="481" spans="1:19" x14ac:dyDescent="0.25">
      <c r="C481" s="68" t="s">
        <v>456</v>
      </c>
      <c r="D481">
        <v>7</v>
      </c>
      <c r="E481">
        <v>7</v>
      </c>
      <c r="F481" t="s">
        <v>461</v>
      </c>
      <c r="G481" t="s">
        <v>267</v>
      </c>
      <c r="H481">
        <v>0.61</v>
      </c>
      <c r="I481">
        <v>1.96</v>
      </c>
      <c r="K481" s="79">
        <f>(1+H481)^(1/D481)-1</f>
        <v>7.0401117231130961E-2</v>
      </c>
      <c r="L481">
        <f t="shared" si="173"/>
        <v>7.0401117231130961</v>
      </c>
      <c r="M481">
        <f t="shared" si="174"/>
        <v>0.31122448979591838</v>
      </c>
      <c r="Q481" s="71">
        <f t="shared" si="175"/>
        <v>7.0401117231130961</v>
      </c>
      <c r="R481" s="71">
        <f t="shared" si="176"/>
        <v>3.5918937362821919</v>
      </c>
      <c r="S481" s="71">
        <f t="shared" si="177"/>
        <v>1.96</v>
      </c>
    </row>
    <row r="482" spans="1:19" x14ac:dyDescent="0.25">
      <c r="C482" s="68" t="s">
        <v>457</v>
      </c>
      <c r="D482">
        <v>4</v>
      </c>
      <c r="E482">
        <v>11</v>
      </c>
      <c r="F482" t="s">
        <v>461</v>
      </c>
      <c r="G482" t="s">
        <v>267</v>
      </c>
      <c r="H482">
        <v>1.02</v>
      </c>
      <c r="I482">
        <v>3.73</v>
      </c>
      <c r="K482" s="79">
        <f>(1+H482-H481)^(1/D482)-1</f>
        <v>8.9694548350037318E-2</v>
      </c>
      <c r="L482">
        <f t="shared" si="173"/>
        <v>8.9694548350037309</v>
      </c>
      <c r="M482">
        <f t="shared" si="174"/>
        <v>0.27345844504021449</v>
      </c>
      <c r="Q482" s="71">
        <f t="shared" si="175"/>
        <v>8.9694548350037309</v>
      </c>
      <c r="R482" s="71">
        <f t="shared" si="176"/>
        <v>2.4046795804299546</v>
      </c>
      <c r="S482" s="71">
        <f t="shared" si="177"/>
        <v>3.73</v>
      </c>
    </row>
    <row r="483" spans="1:19" x14ac:dyDescent="0.25">
      <c r="C483" s="68" t="s">
        <v>458</v>
      </c>
      <c r="D483">
        <v>3</v>
      </c>
      <c r="E483">
        <v>14</v>
      </c>
      <c r="F483" t="s">
        <v>461</v>
      </c>
      <c r="G483" t="s">
        <v>267</v>
      </c>
      <c r="H483">
        <v>1.85</v>
      </c>
      <c r="I483">
        <v>6.21</v>
      </c>
      <c r="K483" s="79">
        <f>(1+H483-H482)^(1/D483)-1</f>
        <v>0.2231612006930872</v>
      </c>
      <c r="L483">
        <f t="shared" si="173"/>
        <v>22.31612006930872</v>
      </c>
      <c r="M483">
        <f t="shared" si="174"/>
        <v>0.29790660225442833</v>
      </c>
      <c r="Q483" s="71">
        <f t="shared" si="175"/>
        <v>22.31612006930872</v>
      </c>
      <c r="R483" s="71">
        <f t="shared" si="176"/>
        <v>3.5935781109997937</v>
      </c>
      <c r="S483" s="71">
        <f t="shared" si="177"/>
        <v>6.21</v>
      </c>
    </row>
    <row r="484" spans="1:19" x14ac:dyDescent="0.25">
      <c r="C484" s="68" t="s">
        <v>456</v>
      </c>
      <c r="D484">
        <v>7</v>
      </c>
      <c r="E484">
        <v>7</v>
      </c>
      <c r="F484" t="s">
        <v>462</v>
      </c>
      <c r="G484" t="s">
        <v>267</v>
      </c>
      <c r="H484">
        <v>0.36</v>
      </c>
      <c r="I484">
        <v>2.66</v>
      </c>
      <c r="K484" s="79">
        <f>(1+H484)^(1/D484)-1</f>
        <v>4.4905432052525285E-2</v>
      </c>
      <c r="L484">
        <f t="shared" si="173"/>
        <v>4.4905432052525285</v>
      </c>
      <c r="M484">
        <f t="shared" si="174"/>
        <v>0.13533834586466165</v>
      </c>
      <c r="Q484" s="71">
        <f t="shared" si="175"/>
        <v>4.4905432052525285</v>
      </c>
      <c r="R484" s="71">
        <f t="shared" si="176"/>
        <v>1.6881741373129806</v>
      </c>
      <c r="S484" s="71">
        <f t="shared" si="177"/>
        <v>2.66</v>
      </c>
    </row>
    <row r="485" spans="1:19" x14ac:dyDescent="0.25">
      <c r="C485" s="68" t="s">
        <v>457</v>
      </c>
      <c r="D485">
        <v>4</v>
      </c>
      <c r="E485">
        <v>11</v>
      </c>
      <c r="F485" t="s">
        <v>462</v>
      </c>
      <c r="G485" t="s">
        <v>267</v>
      </c>
      <c r="H485">
        <v>0.84</v>
      </c>
      <c r="I485">
        <v>6.23</v>
      </c>
      <c r="K485" s="79">
        <f>(1+H485-H484)^(1/D485)-1</f>
        <v>0.10297439048222867</v>
      </c>
      <c r="L485">
        <f t="shared" si="173"/>
        <v>10.297439048222866</v>
      </c>
      <c r="M485">
        <f t="shared" si="174"/>
        <v>0.1348314606741573</v>
      </c>
      <c r="Q485" s="71">
        <f t="shared" si="175"/>
        <v>10.297439048222866</v>
      </c>
      <c r="R485" s="71">
        <f t="shared" si="176"/>
        <v>1.6528794619940395</v>
      </c>
      <c r="S485" s="71">
        <f t="shared" si="177"/>
        <v>6.23</v>
      </c>
    </row>
    <row r="486" spans="1:19" x14ac:dyDescent="0.25">
      <c r="C486" s="68" t="s">
        <v>458</v>
      </c>
      <c r="D486">
        <v>3</v>
      </c>
      <c r="E486">
        <v>14</v>
      </c>
      <c r="F486" t="s">
        <v>462</v>
      </c>
      <c r="G486" t="s">
        <v>267</v>
      </c>
      <c r="H486">
        <v>2.29</v>
      </c>
      <c r="I486">
        <v>6.01</v>
      </c>
      <c r="K486" s="79">
        <f>(1+H486-H485)^(1/D486)-1</f>
        <v>0.34809974988792525</v>
      </c>
      <c r="L486">
        <f t="shared" si="173"/>
        <v>34.809974988792526</v>
      </c>
      <c r="M486">
        <f t="shared" si="174"/>
        <v>0.38103161397670549</v>
      </c>
      <c r="Q486" s="71">
        <f>L486</f>
        <v>34.809974988792526</v>
      </c>
      <c r="R486" s="71">
        <f t="shared" si="176"/>
        <v>5.7920091495495054</v>
      </c>
      <c r="S486" s="71">
        <f t="shared" si="177"/>
        <v>6.01</v>
      </c>
    </row>
    <row r="487" spans="1:19" x14ac:dyDescent="0.25">
      <c r="C487" s="68" t="s">
        <v>456</v>
      </c>
      <c r="D487">
        <v>7</v>
      </c>
      <c r="E487">
        <v>7</v>
      </c>
      <c r="F487" t="s">
        <v>463</v>
      </c>
      <c r="G487" t="s">
        <v>267</v>
      </c>
      <c r="H487">
        <v>0.68</v>
      </c>
      <c r="I487">
        <v>4.5</v>
      </c>
      <c r="K487" s="79">
        <f>(1+H487)^(1/D487)-1</f>
        <v>7.6928921298799136E-2</v>
      </c>
      <c r="L487">
        <f t="shared" si="173"/>
        <v>7.6928921298799136</v>
      </c>
      <c r="M487">
        <f t="shared" si="174"/>
        <v>0.15111111111111111</v>
      </c>
      <c r="Q487" s="71">
        <f t="shared" si="175"/>
        <v>7.6928921298799136</v>
      </c>
      <c r="R487" s="71">
        <f t="shared" si="176"/>
        <v>1.7095315844177585</v>
      </c>
      <c r="S487" s="71">
        <f t="shared" si="177"/>
        <v>4.5</v>
      </c>
    </row>
    <row r="488" spans="1:19" x14ac:dyDescent="0.25">
      <c r="C488" s="68" t="s">
        <v>457</v>
      </c>
      <c r="D488">
        <v>4</v>
      </c>
      <c r="E488">
        <v>11</v>
      </c>
      <c r="F488" t="s">
        <v>463</v>
      </c>
      <c r="G488" t="s">
        <v>267</v>
      </c>
      <c r="H488">
        <v>0.83</v>
      </c>
      <c r="I488">
        <v>4.54</v>
      </c>
      <c r="K488" s="79">
        <f>(1+H488-H487)^(1/D488)-1</f>
        <v>3.5558076341622114E-2</v>
      </c>
      <c r="L488">
        <f t="shared" si="173"/>
        <v>3.5558076341622114</v>
      </c>
      <c r="M488">
        <f t="shared" si="174"/>
        <v>0.18281938325991187</v>
      </c>
      <c r="Q488" s="71">
        <f t="shared" si="175"/>
        <v>3.5558076341622114</v>
      </c>
      <c r="R488" s="71">
        <f t="shared" si="176"/>
        <v>0.78321754056436377</v>
      </c>
      <c r="S488" s="71">
        <f t="shared" si="177"/>
        <v>4.54</v>
      </c>
    </row>
    <row r="489" spans="1:19" x14ac:dyDescent="0.25">
      <c r="C489" s="68" t="s">
        <v>458</v>
      </c>
      <c r="D489">
        <v>3</v>
      </c>
      <c r="E489">
        <v>14</v>
      </c>
      <c r="F489" t="s">
        <v>463</v>
      </c>
      <c r="G489" t="s">
        <v>267</v>
      </c>
      <c r="H489">
        <v>2.06</v>
      </c>
      <c r="I489">
        <v>6.37</v>
      </c>
      <c r="K489" s="79">
        <f>(1+H489-H488)^(1/D489)-1</f>
        <v>0.30647655617245873</v>
      </c>
      <c r="L489">
        <f t="shared" si="173"/>
        <v>30.647655617245874</v>
      </c>
      <c r="M489">
        <f t="shared" si="174"/>
        <v>0.32339089481946626</v>
      </c>
      <c r="Q489" s="71">
        <f t="shared" si="175"/>
        <v>30.647655617245874</v>
      </c>
      <c r="R489" s="71">
        <f t="shared" si="176"/>
        <v>4.8112489195048465</v>
      </c>
      <c r="S489" s="71">
        <f t="shared" si="177"/>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1">
        <f t="shared" ref="K494:K498" si="180">H494*100</f>
        <v>7.5</v>
      </c>
      <c r="L494" s="71">
        <f t="shared" ref="L494:L498" si="181">K494/M494</f>
        <v>0.67164179104477617</v>
      </c>
      <c r="M494" s="71">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1">
        <f t="shared" si="180"/>
        <v>7.6</v>
      </c>
      <c r="L495" s="71">
        <f t="shared" si="181"/>
        <v>0.40335195530726259</v>
      </c>
      <c r="M495" s="71">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1">
        <f t="shared" si="180"/>
        <v>7.5</v>
      </c>
      <c r="L496" s="71">
        <f t="shared" si="181"/>
        <v>0.55555555555555558</v>
      </c>
      <c r="M496" s="71">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1">
        <f t="shared" si="180"/>
        <v>7.1999999999999993</v>
      </c>
      <c r="L497" s="71">
        <f t="shared" si="181"/>
        <v>0.75223880597014925</v>
      </c>
      <c r="M497" s="71">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1">
        <f t="shared" si="180"/>
        <v>6.7</v>
      </c>
      <c r="L498" s="71">
        <f t="shared" si="181"/>
        <v>0.75645161290322582</v>
      </c>
      <c r="M498" s="71">
        <f t="shared" si="182"/>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3">(1+E505)^(1/C505)-1</f>
        <v>1.5801709042215117E-2</v>
      </c>
      <c r="I505">
        <f t="shared" ref="I505:I507" si="184">H505*100</f>
        <v>1.5801709042215117</v>
      </c>
      <c r="J505">
        <f>E505/F505</f>
        <v>11.5</v>
      </c>
      <c r="N505" s="71">
        <f>I505</f>
        <v>1.5801709042215117</v>
      </c>
      <c r="O505" s="71">
        <f t="shared" ref="O505:O507" si="185">N505/P505</f>
        <v>0.1374061655844793</v>
      </c>
      <c r="P505" s="71">
        <f t="shared" ref="P505:P507" si="186">J505</f>
        <v>11.5</v>
      </c>
    </row>
    <row r="506" spans="1:16" x14ac:dyDescent="0.25">
      <c r="B506" s="79" t="s">
        <v>484</v>
      </c>
      <c r="C506">
        <v>14</v>
      </c>
      <c r="D506" s="68" t="s">
        <v>181</v>
      </c>
      <c r="E506">
        <v>9.4E-2</v>
      </c>
      <c r="F506">
        <v>1.6E-2</v>
      </c>
      <c r="H506" s="79">
        <f t="shared" si="183"/>
        <v>6.4378274412375536E-3</v>
      </c>
      <c r="I506">
        <f t="shared" si="184"/>
        <v>0.64378274412375536</v>
      </c>
      <c r="J506">
        <f>E506/F506</f>
        <v>5.875</v>
      </c>
      <c r="N506" s="71">
        <f>I506</f>
        <v>0.64378274412375536</v>
      </c>
      <c r="O506" s="71">
        <f t="shared" si="185"/>
        <v>0.10958004155297964</v>
      </c>
      <c r="P506" s="71">
        <f t="shared" si="186"/>
        <v>5.875</v>
      </c>
    </row>
    <row r="507" spans="1:16" x14ac:dyDescent="0.25">
      <c r="B507" s="79" t="s">
        <v>39</v>
      </c>
      <c r="C507">
        <v>16</v>
      </c>
      <c r="D507" s="68" t="s">
        <v>181</v>
      </c>
      <c r="E507">
        <v>0.29799999999999999</v>
      </c>
      <c r="F507">
        <v>1.6E-2</v>
      </c>
      <c r="H507" s="79">
        <f t="shared" si="183"/>
        <v>1.6435133671292901E-2</v>
      </c>
      <c r="I507">
        <f t="shared" si="184"/>
        <v>1.6435133671292901</v>
      </c>
      <c r="J507">
        <f t="shared" ref="J507:J509" si="187">E507/F507</f>
        <v>18.625</v>
      </c>
      <c r="N507" s="71">
        <f t="shared" ref="N507:N509" si="188">I507</f>
        <v>1.6435133671292901</v>
      </c>
      <c r="O507" s="71">
        <f t="shared" si="185"/>
        <v>8.8242328436471951E-2</v>
      </c>
      <c r="P507" s="71">
        <f t="shared" si="186"/>
        <v>18.625</v>
      </c>
    </row>
    <row r="508" spans="1:16" x14ac:dyDescent="0.25">
      <c r="B508" s="79" t="s">
        <v>485</v>
      </c>
      <c r="C508">
        <v>12</v>
      </c>
      <c r="D508" s="68" t="s">
        <v>486</v>
      </c>
      <c r="E508">
        <v>0.16600000000000001</v>
      </c>
      <c r="F508">
        <v>1.7999999999999999E-2</v>
      </c>
      <c r="H508" s="79">
        <f t="shared" si="183"/>
        <v>1.2880505525999508E-2</v>
      </c>
      <c r="I508">
        <f t="shared" ref="I508:I519" si="189">H508*100</f>
        <v>1.2880505525999508</v>
      </c>
      <c r="J508">
        <f t="shared" si="187"/>
        <v>9.2222222222222232</v>
      </c>
      <c r="N508" s="71">
        <f t="shared" si="188"/>
        <v>1.2880505525999508</v>
      </c>
      <c r="O508" s="71">
        <f t="shared" ref="O508:O519" si="190">N508/P508</f>
        <v>0.1396681322096332</v>
      </c>
      <c r="P508" s="71">
        <f t="shared" ref="P508:P519" si="191">J508</f>
        <v>9.2222222222222232</v>
      </c>
    </row>
    <row r="509" spans="1:16" x14ac:dyDescent="0.25">
      <c r="B509" s="79" t="s">
        <v>484</v>
      </c>
      <c r="C509">
        <v>14</v>
      </c>
      <c r="D509" s="68" t="s">
        <v>486</v>
      </c>
      <c r="E509">
        <v>7.6999999999999999E-2</v>
      </c>
      <c r="F509">
        <v>1.6E-2</v>
      </c>
      <c r="H509" s="79">
        <f t="shared" si="183"/>
        <v>5.3125904678845703E-3</v>
      </c>
      <c r="I509">
        <f t="shared" si="189"/>
        <v>0.53125904678845703</v>
      </c>
      <c r="J509">
        <f t="shared" si="187"/>
        <v>4.8125</v>
      </c>
      <c r="N509" s="71">
        <f t="shared" si="188"/>
        <v>0.53125904678845703</v>
      </c>
      <c r="O509" s="71">
        <f t="shared" si="190"/>
        <v>0.1103914902417573</v>
      </c>
      <c r="P509" s="71">
        <f t="shared" si="191"/>
        <v>4.8125</v>
      </c>
    </row>
    <row r="510" spans="1:16" x14ac:dyDescent="0.25">
      <c r="B510" s="79" t="s">
        <v>39</v>
      </c>
      <c r="C510">
        <v>16</v>
      </c>
      <c r="D510" s="68" t="s">
        <v>486</v>
      </c>
      <c r="E510">
        <v>0.249</v>
      </c>
      <c r="F510">
        <v>1.6E-2</v>
      </c>
      <c r="H510" s="79">
        <f t="shared" si="183"/>
        <v>1.3993456453471831E-2</v>
      </c>
      <c r="I510">
        <f t="shared" si="189"/>
        <v>1.3993456453471831</v>
      </c>
      <c r="J510">
        <f t="shared" ref="J510:J519" si="192">E510/F510</f>
        <v>15.5625</v>
      </c>
      <c r="N510" s="71">
        <f t="shared" ref="N510:N519" si="193">I510</f>
        <v>1.3993456453471831</v>
      </c>
      <c r="O510" s="71">
        <f t="shared" si="190"/>
        <v>8.9917792472108155E-2</v>
      </c>
      <c r="P510" s="71">
        <f t="shared" si="191"/>
        <v>15.5625</v>
      </c>
    </row>
    <row r="511" spans="1:16" x14ac:dyDescent="0.25">
      <c r="B511" s="79" t="s">
        <v>485</v>
      </c>
      <c r="C511">
        <v>12</v>
      </c>
      <c r="D511" s="68" t="s">
        <v>487</v>
      </c>
      <c r="E511">
        <v>0.315</v>
      </c>
      <c r="F511">
        <v>5.2999999999999999E-2</v>
      </c>
      <c r="H511" s="79">
        <f t="shared" si="183"/>
        <v>2.3082083868108949E-2</v>
      </c>
      <c r="I511">
        <f t="shared" si="189"/>
        <v>2.3082083868108949</v>
      </c>
      <c r="J511">
        <f t="shared" si="192"/>
        <v>5.9433962264150946</v>
      </c>
      <c r="N511" s="71">
        <f t="shared" si="193"/>
        <v>2.3082083868108949</v>
      </c>
      <c r="O511" s="71">
        <f t="shared" si="190"/>
        <v>0.38836522063802359</v>
      </c>
      <c r="P511" s="71">
        <f t="shared" si="191"/>
        <v>5.9433962264150946</v>
      </c>
    </row>
    <row r="512" spans="1:16" x14ac:dyDescent="0.25">
      <c r="B512" s="79" t="s">
        <v>484</v>
      </c>
      <c r="C512">
        <v>14</v>
      </c>
      <c r="D512" s="68" t="s">
        <v>487</v>
      </c>
      <c r="E512">
        <v>0.17</v>
      </c>
      <c r="F512">
        <v>3.5000000000000003E-2</v>
      </c>
      <c r="H512" s="79">
        <f t="shared" si="183"/>
        <v>1.1277672320530785E-2</v>
      </c>
      <c r="I512">
        <f t="shared" si="189"/>
        <v>1.1277672320530785</v>
      </c>
      <c r="J512">
        <f t="shared" si="192"/>
        <v>4.8571428571428568</v>
      </c>
      <c r="N512" s="71">
        <f t="shared" si="193"/>
        <v>1.1277672320530785</v>
      </c>
      <c r="O512" s="71">
        <f t="shared" si="190"/>
        <v>0.2321873713050456</v>
      </c>
      <c r="P512" s="71">
        <f t="shared" si="191"/>
        <v>4.8571428571428568</v>
      </c>
    </row>
    <row r="513" spans="1:16" x14ac:dyDescent="0.25">
      <c r="B513" s="79" t="s">
        <v>39</v>
      </c>
      <c r="C513">
        <v>16</v>
      </c>
      <c r="D513" s="68" t="s">
        <v>487</v>
      </c>
      <c r="E513">
        <v>0.39300000000000002</v>
      </c>
      <c r="F513">
        <v>2.9000000000000001E-2</v>
      </c>
      <c r="H513" s="79">
        <f t="shared" si="183"/>
        <v>2.0932301513423734E-2</v>
      </c>
      <c r="I513">
        <f t="shared" si="189"/>
        <v>2.0932301513423734</v>
      </c>
      <c r="J513">
        <f t="shared" si="192"/>
        <v>13.551724137931034</v>
      </c>
      <c r="N513" s="71">
        <f t="shared" si="193"/>
        <v>2.0932301513423734</v>
      </c>
      <c r="O513" s="71">
        <f t="shared" si="190"/>
        <v>0.15446227579880109</v>
      </c>
      <c r="P513" s="71">
        <f t="shared" si="191"/>
        <v>13.551724137931034</v>
      </c>
    </row>
    <row r="514" spans="1:16" x14ac:dyDescent="0.25">
      <c r="B514" s="79" t="s">
        <v>485</v>
      </c>
      <c r="C514">
        <v>12</v>
      </c>
      <c r="D514" s="68" t="s">
        <v>488</v>
      </c>
      <c r="E514">
        <v>0.28899999999999998</v>
      </c>
      <c r="F514">
        <v>0.01</v>
      </c>
      <c r="H514" s="79">
        <f t="shared" si="183"/>
        <v>2.1380925633558867E-2</v>
      </c>
      <c r="I514">
        <f t="shared" si="189"/>
        <v>2.1380925633558867</v>
      </c>
      <c r="J514">
        <f t="shared" si="192"/>
        <v>28.9</v>
      </c>
      <c r="N514" s="71">
        <f t="shared" si="193"/>
        <v>2.1380925633558867</v>
      </c>
      <c r="O514" s="71">
        <f t="shared" si="190"/>
        <v>7.3982441638612007E-2</v>
      </c>
      <c r="P514" s="71">
        <f t="shared" si="191"/>
        <v>28.9</v>
      </c>
    </row>
    <row r="515" spans="1:16" x14ac:dyDescent="0.25">
      <c r="B515" s="79" t="s">
        <v>484</v>
      </c>
      <c r="C515">
        <v>14</v>
      </c>
      <c r="D515" s="68" t="s">
        <v>488</v>
      </c>
      <c r="E515">
        <v>0.16600000000000001</v>
      </c>
      <c r="F515">
        <v>6.8000000000000005E-2</v>
      </c>
      <c r="H515" s="79">
        <f t="shared" si="183"/>
        <v>1.1030325211434988E-2</v>
      </c>
      <c r="I515">
        <f t="shared" si="189"/>
        <v>1.1030325211434988</v>
      </c>
      <c r="J515">
        <f t="shared" si="192"/>
        <v>2.4411764705882351</v>
      </c>
      <c r="N515" s="71">
        <f t="shared" si="193"/>
        <v>1.1030325211434988</v>
      </c>
      <c r="O515" s="71">
        <f t="shared" si="190"/>
        <v>0.45184464721540918</v>
      </c>
      <c r="P515" s="71">
        <f t="shared" si="191"/>
        <v>2.4411764705882351</v>
      </c>
    </row>
    <row r="516" spans="1:16" x14ac:dyDescent="0.25">
      <c r="B516" s="79" t="s">
        <v>39</v>
      </c>
      <c r="C516">
        <v>16</v>
      </c>
      <c r="D516" s="68" t="s">
        <v>488</v>
      </c>
      <c r="E516">
        <v>0.373</v>
      </c>
      <c r="F516">
        <v>6.3E-2</v>
      </c>
      <c r="H516" s="79">
        <f t="shared" si="183"/>
        <v>2.0009950789031672E-2</v>
      </c>
      <c r="I516">
        <f t="shared" si="189"/>
        <v>2.0009950789031672</v>
      </c>
      <c r="J516">
        <f t="shared" si="192"/>
        <v>5.9206349206349209</v>
      </c>
      <c r="N516" s="71">
        <f t="shared" si="193"/>
        <v>2.0009950789031672</v>
      </c>
      <c r="O516" s="71">
        <f t="shared" si="190"/>
        <v>0.33796967820616497</v>
      </c>
      <c r="P516" s="71">
        <f t="shared" si="191"/>
        <v>5.9206349206349209</v>
      </c>
    </row>
    <row r="517" spans="1:16" x14ac:dyDescent="0.25">
      <c r="B517" s="79" t="s">
        <v>485</v>
      </c>
      <c r="C517">
        <v>12</v>
      </c>
      <c r="D517" s="68" t="s">
        <v>489</v>
      </c>
      <c r="E517">
        <v>0.221</v>
      </c>
      <c r="F517">
        <v>0.01</v>
      </c>
      <c r="H517" s="79">
        <f t="shared" si="183"/>
        <v>1.677838513019414E-2</v>
      </c>
      <c r="I517">
        <f t="shared" si="189"/>
        <v>1.677838513019414</v>
      </c>
      <c r="J517">
        <f t="shared" si="192"/>
        <v>22.1</v>
      </c>
      <c r="N517" s="71">
        <f t="shared" si="193"/>
        <v>1.677838513019414</v>
      </c>
      <c r="O517" s="71">
        <f t="shared" si="190"/>
        <v>7.5920294706760816E-2</v>
      </c>
      <c r="P517" s="71">
        <f t="shared" si="191"/>
        <v>22.1</v>
      </c>
    </row>
    <row r="518" spans="1:16" x14ac:dyDescent="0.25">
      <c r="B518" s="79" t="s">
        <v>484</v>
      </c>
      <c r="C518">
        <v>14</v>
      </c>
      <c r="D518" s="68" t="s">
        <v>489</v>
      </c>
      <c r="E518">
        <v>0.155</v>
      </c>
      <c r="F518">
        <v>0.13700000000000001</v>
      </c>
      <c r="H518" s="79">
        <f t="shared" si="183"/>
        <v>1.0346035631853434E-2</v>
      </c>
      <c r="I518">
        <f t="shared" si="189"/>
        <v>1.0346035631853434</v>
      </c>
      <c r="J518">
        <f t="shared" si="192"/>
        <v>1.1313868613138685</v>
      </c>
      <c r="N518" s="71">
        <f t="shared" si="193"/>
        <v>1.0346035631853434</v>
      </c>
      <c r="O518" s="71">
        <f t="shared" si="190"/>
        <v>0.91445605262188434</v>
      </c>
      <c r="P518" s="71">
        <f t="shared" si="191"/>
        <v>1.1313868613138685</v>
      </c>
    </row>
    <row r="519" spans="1:16" x14ac:dyDescent="0.25">
      <c r="B519" s="79" t="s">
        <v>39</v>
      </c>
      <c r="C519">
        <v>16</v>
      </c>
      <c r="D519" s="68" t="s">
        <v>489</v>
      </c>
      <c r="E519">
        <v>0.33100000000000002</v>
      </c>
      <c r="F519">
        <v>0.153</v>
      </c>
      <c r="H519" s="79">
        <f t="shared" si="183"/>
        <v>1.8031294396511077E-2</v>
      </c>
      <c r="I519">
        <f t="shared" si="189"/>
        <v>1.8031294396511077</v>
      </c>
      <c r="J519">
        <f t="shared" si="192"/>
        <v>2.1633986928104578</v>
      </c>
      <c r="N519" s="71">
        <f t="shared" si="193"/>
        <v>1.8031294396511077</v>
      </c>
      <c r="O519" s="71">
        <f t="shared" si="190"/>
        <v>0.83347070775413734</v>
      </c>
      <c r="P519" s="71">
        <f t="shared" si="191"/>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4">(1+F538)^(1/D538)-1</f>
        <v>3.329569823937617E-2</v>
      </c>
      <c r="J538">
        <f t="shared" ref="J538:J540" si="195">I538*100</f>
        <v>3.329569823937617</v>
      </c>
      <c r="K538">
        <f>F538/G538</f>
        <v>5.6416666666666666</v>
      </c>
      <c r="O538" s="71">
        <f>J538</f>
        <v>3.329569823937617</v>
      </c>
      <c r="P538" s="71">
        <f t="shared" ref="P538:P540" si="196">O538/Q538</f>
        <v>0.59017485800962188</v>
      </c>
      <c r="Q538" s="71">
        <f t="shared" ref="Q538:Q540" si="197">K538</f>
        <v>5.6416666666666666</v>
      </c>
    </row>
    <row r="539" spans="1:17" x14ac:dyDescent="0.25">
      <c r="B539" t="s">
        <v>501</v>
      </c>
      <c r="C539">
        <v>2</v>
      </c>
      <c r="D539">
        <v>4</v>
      </c>
      <c r="E539" t="s">
        <v>181</v>
      </c>
      <c r="F539">
        <v>5.9400000000000001E-2</v>
      </c>
      <c r="G539">
        <v>1.7000000000000001E-2</v>
      </c>
      <c r="I539" s="79">
        <f t="shared" si="194"/>
        <v>1.4530229758820346E-2</v>
      </c>
      <c r="J539">
        <f t="shared" si="195"/>
        <v>1.4530229758820346</v>
      </c>
      <c r="K539">
        <f>F539/G539</f>
        <v>3.4941176470588236</v>
      </c>
      <c r="O539" s="71">
        <f>J539</f>
        <v>1.4530229758820346</v>
      </c>
      <c r="P539" s="71">
        <f t="shared" si="196"/>
        <v>0.41584832643088532</v>
      </c>
      <c r="Q539" s="71">
        <f t="shared" si="197"/>
        <v>3.4941176470588236</v>
      </c>
    </row>
    <row r="540" spans="1:17" x14ac:dyDescent="0.25">
      <c r="B540" t="s">
        <v>502</v>
      </c>
      <c r="C540">
        <v>2</v>
      </c>
      <c r="D540">
        <v>6</v>
      </c>
      <c r="E540" t="s">
        <v>181</v>
      </c>
      <c r="F540">
        <v>0.22059999999999999</v>
      </c>
      <c r="G540">
        <v>1.4999999999999999E-2</v>
      </c>
      <c r="I540" s="79">
        <f t="shared" si="194"/>
        <v>3.3781829134533981E-2</v>
      </c>
      <c r="J540">
        <f t="shared" si="195"/>
        <v>3.3781829134533981</v>
      </c>
      <c r="K540">
        <f t="shared" ref="K540" si="198">F540/G540</f>
        <v>14.706666666666667</v>
      </c>
      <c r="O540" s="71">
        <f t="shared" ref="O540" si="199">J540</f>
        <v>3.3781829134533981</v>
      </c>
      <c r="P540" s="71">
        <f t="shared" si="196"/>
        <v>0.22970418722484573</v>
      </c>
      <c r="Q540" s="71">
        <f t="shared" si="197"/>
        <v>14.706666666666667</v>
      </c>
    </row>
    <row r="541" spans="1:17" x14ac:dyDescent="0.25">
      <c r="B541" t="s">
        <v>503</v>
      </c>
      <c r="C541">
        <v>4</v>
      </c>
      <c r="D541">
        <v>8</v>
      </c>
      <c r="E541" t="s">
        <v>181</v>
      </c>
      <c r="F541">
        <v>0.35560000000000003</v>
      </c>
      <c r="G541">
        <v>8.7999999999999995E-2</v>
      </c>
      <c r="I541" s="79">
        <f t="shared" si="194"/>
        <v>3.8762935536986509E-2</v>
      </c>
      <c r="J541">
        <f t="shared" ref="J541:J543" si="200">I541*100</f>
        <v>3.8762935536986509</v>
      </c>
      <c r="K541">
        <f>F541/G541</f>
        <v>4.0409090909090919</v>
      </c>
      <c r="O541" s="71">
        <f>J541</f>
        <v>3.8762935536986509</v>
      </c>
      <c r="P541" s="71">
        <f t="shared" ref="P541:P543" si="201">O541/Q541</f>
        <v>0.95926274669707878</v>
      </c>
      <c r="Q541" s="71">
        <f t="shared" ref="Q541:Q543" si="202">K541</f>
        <v>4.0409090909090919</v>
      </c>
    </row>
    <row r="542" spans="1:17" x14ac:dyDescent="0.25">
      <c r="B542" t="s">
        <v>504</v>
      </c>
      <c r="C542">
        <v>2</v>
      </c>
      <c r="D542">
        <v>8</v>
      </c>
      <c r="E542" t="s">
        <v>181</v>
      </c>
      <c r="F542">
        <v>0.52170000000000005</v>
      </c>
      <c r="G542">
        <v>3.7999999999999999E-2</v>
      </c>
      <c r="I542" s="79">
        <f t="shared" si="194"/>
        <v>5.3879920666931591E-2</v>
      </c>
      <c r="J542">
        <f t="shared" si="200"/>
        <v>5.3879920666931591</v>
      </c>
      <c r="K542">
        <f>F542/G542</f>
        <v>13.728947368421055</v>
      </c>
      <c r="O542" s="71">
        <f>J542</f>
        <v>5.3879920666931591</v>
      </c>
      <c r="P542" s="71">
        <f t="shared" si="201"/>
        <v>0.39245485630504123</v>
      </c>
      <c r="Q542" s="71">
        <f t="shared" si="202"/>
        <v>13.728947368421055</v>
      </c>
    </row>
    <row r="543" spans="1:17" x14ac:dyDescent="0.25">
      <c r="B543" t="s">
        <v>505</v>
      </c>
      <c r="C543">
        <v>2</v>
      </c>
      <c r="D543">
        <v>12</v>
      </c>
      <c r="E543" t="s">
        <v>181</v>
      </c>
      <c r="F543">
        <v>1.0491999999999999</v>
      </c>
      <c r="G543">
        <v>7.8E-2</v>
      </c>
      <c r="I543" s="79">
        <f t="shared" si="194"/>
        <v>6.1610883636721514E-2</v>
      </c>
      <c r="J543">
        <f t="shared" si="200"/>
        <v>6.1610883636721514</v>
      </c>
      <c r="K543">
        <f t="shared" ref="K543" si="203">F543/G543</f>
        <v>13.45128205128205</v>
      </c>
      <c r="O543" s="71">
        <f t="shared" ref="O543" si="204">J543</f>
        <v>6.1610883636721514</v>
      </c>
      <c r="P543" s="71">
        <f t="shared" si="201"/>
        <v>0.45802982497753325</v>
      </c>
      <c r="Q543" s="71">
        <f t="shared" si="202"/>
        <v>13.45128205128205</v>
      </c>
    </row>
    <row r="544" spans="1:17" x14ac:dyDescent="0.25">
      <c r="B544" t="s">
        <v>168</v>
      </c>
      <c r="C544">
        <v>2</v>
      </c>
      <c r="D544">
        <v>2</v>
      </c>
      <c r="E544" t="s">
        <v>181</v>
      </c>
      <c r="F544">
        <v>3.3399999999999999E-2</v>
      </c>
      <c r="G544">
        <v>5.8000000000000003E-2</v>
      </c>
      <c r="I544" s="79">
        <f t="shared" si="194"/>
        <v>1.6562836228041666E-2</v>
      </c>
      <c r="J544">
        <f t="shared" ref="J544:J549" si="205">I544*100</f>
        <v>1.6562836228041666</v>
      </c>
      <c r="K544">
        <f>F544/G544</f>
        <v>0.57586206896551717</v>
      </c>
      <c r="O544" s="71">
        <f t="shared" ref="O544:O549" si="206">J544</f>
        <v>1.6562836228041666</v>
      </c>
      <c r="P544" s="71">
        <f t="shared" ref="P544:P549" si="207">O544/Q544</f>
        <v>2.8761811413964575</v>
      </c>
      <c r="Q544" s="71">
        <f t="shared" ref="Q544:Q549" si="208">K544</f>
        <v>0.57586206896551717</v>
      </c>
    </row>
    <row r="545" spans="1:17" x14ac:dyDescent="0.25">
      <c r="B545" t="s">
        <v>501</v>
      </c>
      <c r="C545">
        <v>2</v>
      </c>
      <c r="D545">
        <v>4</v>
      </c>
      <c r="E545" t="s">
        <v>181</v>
      </c>
      <c r="F545">
        <v>0.38540000000000002</v>
      </c>
      <c r="G545">
        <v>6.0999999999999999E-2</v>
      </c>
      <c r="I545" s="79">
        <f t="shared" si="194"/>
        <v>8.4910208745827109E-2</v>
      </c>
      <c r="J545">
        <f t="shared" si="205"/>
        <v>8.4910208745827109</v>
      </c>
      <c r="K545">
        <f>F545/G545</f>
        <v>6.3180327868852464</v>
      </c>
      <c r="O545" s="71">
        <f t="shared" si="206"/>
        <v>8.4910208745827109</v>
      </c>
      <c r="P545" s="71">
        <f t="shared" si="207"/>
        <v>1.3439342847678915</v>
      </c>
      <c r="Q545" s="71">
        <f t="shared" si="208"/>
        <v>6.3180327868852464</v>
      </c>
    </row>
    <row r="546" spans="1:17" x14ac:dyDescent="0.25">
      <c r="B546" t="s">
        <v>502</v>
      </c>
      <c r="C546">
        <v>2</v>
      </c>
      <c r="D546">
        <v>6</v>
      </c>
      <c r="E546" t="s">
        <v>181</v>
      </c>
      <c r="F546">
        <v>0.50729999999999997</v>
      </c>
      <c r="G546">
        <v>5.7000000000000002E-2</v>
      </c>
      <c r="I546" s="79">
        <f t="shared" si="194"/>
        <v>7.0779257885790647E-2</v>
      </c>
      <c r="J546">
        <f t="shared" si="205"/>
        <v>7.0779257885790647</v>
      </c>
      <c r="K546">
        <f>F546/G546</f>
        <v>8.8999999999999986</v>
      </c>
      <c r="O546" s="71">
        <f t="shared" si="206"/>
        <v>7.0779257885790647</v>
      </c>
      <c r="P546" s="71">
        <f t="shared" si="207"/>
        <v>0.79527256051450179</v>
      </c>
      <c r="Q546" s="71">
        <f t="shared" si="208"/>
        <v>8.8999999999999986</v>
      </c>
    </row>
    <row r="547" spans="1:17" x14ac:dyDescent="0.25">
      <c r="B547" t="s">
        <v>503</v>
      </c>
      <c r="C547">
        <v>4</v>
      </c>
      <c r="D547">
        <v>8</v>
      </c>
      <c r="E547" t="s">
        <v>181</v>
      </c>
      <c r="F547">
        <v>0.74619999999999997</v>
      </c>
      <c r="G547">
        <v>0.109</v>
      </c>
      <c r="I547" s="79">
        <f t="shared" si="194"/>
        <v>7.2165301368908308E-2</v>
      </c>
      <c r="J547">
        <f t="shared" si="205"/>
        <v>7.2165301368908308</v>
      </c>
      <c r="K547">
        <f>F547/G547</f>
        <v>6.8458715596330277</v>
      </c>
      <c r="O547" s="71">
        <f t="shared" si="206"/>
        <v>7.2165301368908308</v>
      </c>
      <c r="P547" s="71">
        <f t="shared" si="207"/>
        <v>1.0541433729845893</v>
      </c>
      <c r="Q547" s="71">
        <f t="shared" si="208"/>
        <v>6.8458715596330277</v>
      </c>
    </row>
    <row r="548" spans="1:17" x14ac:dyDescent="0.25">
      <c r="B548" t="s">
        <v>504</v>
      </c>
      <c r="C548">
        <v>2</v>
      </c>
      <c r="D548">
        <v>8</v>
      </c>
      <c r="E548" t="s">
        <v>181</v>
      </c>
      <c r="F548">
        <v>0.8579</v>
      </c>
      <c r="G548">
        <v>6.8400000000000002E-2</v>
      </c>
      <c r="I548" s="79">
        <f t="shared" si="194"/>
        <v>8.0507515161814869E-2</v>
      </c>
      <c r="J548">
        <f t="shared" si="205"/>
        <v>8.0507515161814869</v>
      </c>
      <c r="K548">
        <f>F548/F549</f>
        <v>0.79010867563087117</v>
      </c>
      <c r="O548" s="71">
        <f t="shared" si="206"/>
        <v>8.0507515161814869</v>
      </c>
      <c r="P548" s="71">
        <f t="shared" si="207"/>
        <v>10.189423005326796</v>
      </c>
      <c r="Q548" s="71">
        <f t="shared" si="208"/>
        <v>0.79010867563087117</v>
      </c>
    </row>
    <row r="549" spans="1:17" x14ac:dyDescent="0.25">
      <c r="B549" t="s">
        <v>505</v>
      </c>
      <c r="C549">
        <v>2</v>
      </c>
      <c r="D549">
        <v>12</v>
      </c>
      <c r="E549" t="s">
        <v>181</v>
      </c>
      <c r="F549">
        <v>1.0858000000000001</v>
      </c>
      <c r="G549">
        <v>0.13500000000000001</v>
      </c>
      <c r="I549" s="79">
        <f t="shared" si="194"/>
        <v>6.3178181029901692E-2</v>
      </c>
      <c r="J549">
        <f t="shared" si="205"/>
        <v>6.3178181029901692</v>
      </c>
      <c r="K549">
        <f>F549/G549</f>
        <v>8.0429629629629638</v>
      </c>
      <c r="O549" s="71">
        <f t="shared" si="206"/>
        <v>6.3178181029901692</v>
      </c>
      <c r="P549" s="71">
        <f t="shared" si="207"/>
        <v>0.78550878974366622</v>
      </c>
      <c r="Q549" s="71">
        <f t="shared" si="208"/>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9">(1+E557)^(1/C557)-1</f>
        <v>1.4156120261221927E-2</v>
      </c>
      <c r="I557">
        <f t="shared" ref="I557:I558" si="210">H557*100</f>
        <v>1.4156120261221927</v>
      </c>
      <c r="J557">
        <f>E557/F557</f>
        <v>44</v>
      </c>
      <c r="N557" s="71">
        <f>I557</f>
        <v>1.4156120261221927</v>
      </c>
      <c r="O557" s="71">
        <f t="shared" ref="O557:O558" si="211">N557/P557</f>
        <v>3.2173000593686198E-2</v>
      </c>
      <c r="P557" s="71">
        <f t="shared" ref="P557:P558" si="212">J557</f>
        <v>44</v>
      </c>
    </row>
    <row r="558" spans="1:17" x14ac:dyDescent="0.25">
      <c r="B558" t="s">
        <v>3898</v>
      </c>
      <c r="C558">
        <v>6</v>
      </c>
      <c r="D558" t="s">
        <v>3896</v>
      </c>
      <c r="E558">
        <v>0.126</v>
      </c>
      <c r="F558">
        <v>1.2E-2</v>
      </c>
      <c r="H558" s="79">
        <f t="shared" si="209"/>
        <v>1.9975480504584864E-2</v>
      </c>
      <c r="I558">
        <f t="shared" si="210"/>
        <v>1.9975480504584864</v>
      </c>
      <c r="J558">
        <f>E558/F558</f>
        <v>10.5</v>
      </c>
      <c r="N558" s="71">
        <f>I558</f>
        <v>1.9975480504584864</v>
      </c>
      <c r="O558" s="71">
        <f t="shared" si="211"/>
        <v>0.19024267147223681</v>
      </c>
      <c r="P558" s="71">
        <f t="shared" si="212"/>
        <v>10.5</v>
      </c>
    </row>
    <row r="559" spans="1:17" x14ac:dyDescent="0.25">
      <c r="B559" t="s">
        <v>3898</v>
      </c>
      <c r="C559">
        <v>6</v>
      </c>
      <c r="D559" t="s">
        <v>181</v>
      </c>
      <c r="E559">
        <v>7.0999999999999994E-2</v>
      </c>
      <c r="F559">
        <v>2E-3</v>
      </c>
      <c r="H559" s="79">
        <f t="shared" si="209"/>
        <v>1.1497728462103396E-2</v>
      </c>
      <c r="I559">
        <f t="shared" ref="I559:I568" si="213">H559*100</f>
        <v>1.1497728462103396</v>
      </c>
      <c r="J559">
        <f t="shared" ref="J559:J568" si="214">E559/F559</f>
        <v>35.499999999999993</v>
      </c>
      <c r="N559" s="71">
        <f t="shared" ref="N559:N568" si="215">I559</f>
        <v>1.1497728462103396</v>
      </c>
      <c r="O559" s="71">
        <f t="shared" ref="O559:O568" si="216">N559/P559</f>
        <v>3.2387967498882814E-2</v>
      </c>
      <c r="P559" s="71">
        <f t="shared" ref="P559:P568" si="217">J559</f>
        <v>35.499999999999993</v>
      </c>
      <c r="Q559" s="79"/>
    </row>
    <row r="560" spans="1:17" x14ac:dyDescent="0.25">
      <c r="B560" t="s">
        <v>3898</v>
      </c>
      <c r="C560">
        <v>6</v>
      </c>
      <c r="D560" t="s">
        <v>3896</v>
      </c>
      <c r="E560">
        <v>8.9999999999999993E-3</v>
      </c>
      <c r="F560">
        <v>1.6E-2</v>
      </c>
      <c r="H560" s="79">
        <f t="shared" si="209"/>
        <v>1.494405741624405E-3</v>
      </c>
      <c r="I560">
        <f t="shared" si="213"/>
        <v>0.1494405741624405</v>
      </c>
      <c r="J560">
        <f t="shared" si="214"/>
        <v>0.5625</v>
      </c>
      <c r="N560" s="71">
        <f t="shared" si="215"/>
        <v>0.1494405741624405</v>
      </c>
      <c r="O560" s="71">
        <f t="shared" si="216"/>
        <v>0.26567213184433869</v>
      </c>
      <c r="P560" s="71">
        <f t="shared" si="217"/>
        <v>0.5625</v>
      </c>
      <c r="Q560" s="79"/>
    </row>
    <row r="561" spans="1:17" x14ac:dyDescent="0.25">
      <c r="B561" t="s">
        <v>266</v>
      </c>
      <c r="C561">
        <v>6</v>
      </c>
      <c r="D561" t="s">
        <v>181</v>
      </c>
      <c r="E561">
        <v>9.2999999999999999E-2</v>
      </c>
      <c r="F561">
        <v>3.0000000000000001E-3</v>
      </c>
      <c r="H561" s="79">
        <f t="shared" si="209"/>
        <v>1.4931411025128849E-2</v>
      </c>
      <c r="I561">
        <f t="shared" si="213"/>
        <v>1.4931411025128849</v>
      </c>
      <c r="J561">
        <f t="shared" si="214"/>
        <v>31</v>
      </c>
      <c r="N561" s="71">
        <f t="shared" si="215"/>
        <v>1.4931411025128849</v>
      </c>
      <c r="O561" s="71">
        <f t="shared" si="216"/>
        <v>4.8165842016544676E-2</v>
      </c>
      <c r="P561" s="71">
        <f t="shared" si="217"/>
        <v>31</v>
      </c>
      <c r="Q561" s="79"/>
    </row>
    <row r="562" spans="1:17" x14ac:dyDescent="0.25">
      <c r="B562" t="s">
        <v>266</v>
      </c>
      <c r="C562">
        <v>6</v>
      </c>
      <c r="D562" t="s">
        <v>3896</v>
      </c>
      <c r="E562">
        <v>-1.0999999999999999E-2</v>
      </c>
      <c r="F562">
        <v>1.4999999999999999E-2</v>
      </c>
      <c r="H562" s="79">
        <f t="shared" si="209"/>
        <v>-1.8417930403104021E-3</v>
      </c>
      <c r="I562">
        <f t="shared" si="213"/>
        <v>-0.18417930403104021</v>
      </c>
      <c r="J562">
        <f t="shared" si="214"/>
        <v>-0.73333333333333328</v>
      </c>
      <c r="N562" s="71">
        <f t="shared" si="215"/>
        <v>-0.18417930403104021</v>
      </c>
      <c r="O562" s="71">
        <f t="shared" si="216"/>
        <v>0.25115359640596396</v>
      </c>
      <c r="P562" s="71">
        <f t="shared" si="217"/>
        <v>-0.73333333333333328</v>
      </c>
    </row>
    <row r="563" spans="1:17" x14ac:dyDescent="0.25">
      <c r="B563" t="s">
        <v>266</v>
      </c>
      <c r="C563">
        <v>6</v>
      </c>
      <c r="D563" t="s">
        <v>181</v>
      </c>
      <c r="E563">
        <v>8.5000000000000006E-2</v>
      </c>
      <c r="F563">
        <v>3.0000000000000001E-3</v>
      </c>
      <c r="H563" s="79">
        <f t="shared" si="209"/>
        <v>1.368951950366637E-2</v>
      </c>
      <c r="I563">
        <f t="shared" si="213"/>
        <v>1.368951950366637</v>
      </c>
      <c r="J563">
        <f t="shared" si="214"/>
        <v>28.333333333333336</v>
      </c>
      <c r="N563" s="71">
        <f t="shared" si="215"/>
        <v>1.368951950366637</v>
      </c>
      <c r="O563" s="71">
        <f t="shared" si="216"/>
        <v>4.8315951189410712E-2</v>
      </c>
      <c r="P563" s="71">
        <f t="shared" si="217"/>
        <v>28.333333333333336</v>
      </c>
    </row>
    <row r="564" spans="1:17" x14ac:dyDescent="0.25">
      <c r="B564" t="s">
        <v>266</v>
      </c>
      <c r="C564">
        <v>6</v>
      </c>
      <c r="D564" t="s">
        <v>3896</v>
      </c>
      <c r="E564">
        <v>-9.0999999999999998E-2</v>
      </c>
      <c r="F564">
        <v>2.1999999999999999E-2</v>
      </c>
      <c r="H564" s="79">
        <f t="shared" si="209"/>
        <v>-1.5775932981637153E-2</v>
      </c>
      <c r="I564">
        <f t="shared" si="213"/>
        <v>-1.5775932981637153</v>
      </c>
      <c r="J564">
        <f t="shared" si="214"/>
        <v>-4.1363636363636367</v>
      </c>
      <c r="N564" s="71">
        <f t="shared" si="215"/>
        <v>-1.5775932981637153</v>
      </c>
      <c r="O564" s="71">
        <f t="shared" si="216"/>
        <v>0.38139618197364544</v>
      </c>
      <c r="P564" s="71">
        <f t="shared" si="217"/>
        <v>-4.1363636363636367</v>
      </c>
    </row>
    <row r="565" spans="1:17" x14ac:dyDescent="0.25">
      <c r="B565" t="s">
        <v>267</v>
      </c>
      <c r="C565">
        <v>6</v>
      </c>
      <c r="D565" t="s">
        <v>181</v>
      </c>
      <c r="E565">
        <v>5.1999999999999998E-2</v>
      </c>
      <c r="F565">
        <v>3.0000000000000001E-3</v>
      </c>
      <c r="H565" s="79">
        <f t="shared" si="209"/>
        <v>8.4846446694681887E-3</v>
      </c>
      <c r="I565">
        <f t="shared" si="213"/>
        <v>0.84846446694681887</v>
      </c>
      <c r="J565">
        <f t="shared" si="214"/>
        <v>17.333333333333332</v>
      </c>
      <c r="N565" s="71">
        <f t="shared" si="215"/>
        <v>0.84846446694681887</v>
      </c>
      <c r="O565" s="71">
        <f t="shared" si="216"/>
        <v>4.8949873093085711E-2</v>
      </c>
      <c r="P565" s="71">
        <f t="shared" si="217"/>
        <v>17.333333333333332</v>
      </c>
    </row>
    <row r="566" spans="1:17" x14ac:dyDescent="0.25">
      <c r="B566" t="s">
        <v>267</v>
      </c>
      <c r="C566">
        <v>6</v>
      </c>
      <c r="D566" t="s">
        <v>3896</v>
      </c>
      <c r="E566">
        <v>0.222</v>
      </c>
      <c r="F566">
        <v>2.5000000000000001E-2</v>
      </c>
      <c r="H566" s="79">
        <f t="shared" si="209"/>
        <v>3.3979355402073086E-2</v>
      </c>
      <c r="I566">
        <f t="shared" si="213"/>
        <v>3.3979355402073086</v>
      </c>
      <c r="J566">
        <f t="shared" si="214"/>
        <v>8.879999999999999</v>
      </c>
      <c r="N566" s="71">
        <f t="shared" si="215"/>
        <v>3.3979355402073086</v>
      </c>
      <c r="O566" s="71">
        <f t="shared" si="216"/>
        <v>0.38265039867199424</v>
      </c>
      <c r="P566" s="71">
        <f t="shared" si="217"/>
        <v>8.879999999999999</v>
      </c>
    </row>
    <row r="567" spans="1:17" x14ac:dyDescent="0.25">
      <c r="B567" t="s">
        <v>267</v>
      </c>
      <c r="C567">
        <v>6</v>
      </c>
      <c r="D567" t="s">
        <v>181</v>
      </c>
      <c r="E567">
        <v>3.6999999999999998E-2</v>
      </c>
      <c r="F567">
        <v>3.0000000000000001E-3</v>
      </c>
      <c r="H567" s="79">
        <f t="shared" si="209"/>
        <v>6.0736920618000845E-3</v>
      </c>
      <c r="I567">
        <f t="shared" si="213"/>
        <v>0.60736920618000845</v>
      </c>
      <c r="J567">
        <f t="shared" si="214"/>
        <v>12.333333333333332</v>
      </c>
      <c r="N567" s="71">
        <f t="shared" si="215"/>
        <v>0.60736920618000845</v>
      </c>
      <c r="O567" s="71">
        <f t="shared" si="216"/>
        <v>4.9246151852433119E-2</v>
      </c>
      <c r="P567" s="71">
        <f t="shared" si="217"/>
        <v>12.333333333333332</v>
      </c>
    </row>
    <row r="568" spans="1:17" x14ac:dyDescent="0.25">
      <c r="B568" t="s">
        <v>267</v>
      </c>
      <c r="C568">
        <v>6</v>
      </c>
      <c r="D568" t="s">
        <v>3896</v>
      </c>
      <c r="E568">
        <v>0.23</v>
      </c>
      <c r="F568">
        <v>3.5000000000000003E-2</v>
      </c>
      <c r="H568" s="79">
        <f t="shared" si="209"/>
        <v>3.5104472838743517E-2</v>
      </c>
      <c r="I568">
        <f t="shared" si="213"/>
        <v>3.5104472838743517</v>
      </c>
      <c r="J568">
        <f t="shared" si="214"/>
        <v>6.5714285714285712</v>
      </c>
      <c r="N568" s="71">
        <f t="shared" si="215"/>
        <v>3.5104472838743517</v>
      </c>
      <c r="O568" s="71">
        <f t="shared" si="216"/>
        <v>0.5341984997200101</v>
      </c>
      <c r="P568" s="71">
        <f t="shared" si="217"/>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8">B588/C588</f>
        <v>4.354838709677419</v>
      </c>
    </row>
    <row r="589" spans="1:5" x14ac:dyDescent="0.25">
      <c r="B589">
        <v>30.5</v>
      </c>
      <c r="C589">
        <v>2.8</v>
      </c>
      <c r="D589" s="71">
        <f t="shared" si="218"/>
        <v>10.892857142857144</v>
      </c>
    </row>
    <row r="590" spans="1:5" x14ac:dyDescent="0.25">
      <c r="B590">
        <v>42.6</v>
      </c>
      <c r="C590">
        <v>4</v>
      </c>
      <c r="D590" s="71">
        <f t="shared" si="218"/>
        <v>10.65</v>
      </c>
    </row>
    <row r="591" spans="1:5" x14ac:dyDescent="0.25">
      <c r="B591">
        <v>66.900000000000006</v>
      </c>
      <c r="C591">
        <v>3</v>
      </c>
      <c r="D591" s="71">
        <f t="shared" si="218"/>
        <v>22.3</v>
      </c>
    </row>
    <row r="592" spans="1:5" x14ac:dyDescent="0.25">
      <c r="B592">
        <v>1.6</v>
      </c>
      <c r="C592">
        <v>5.0999999999999996</v>
      </c>
      <c r="D592" s="71">
        <f t="shared" si="218"/>
        <v>0.31372549019607848</v>
      </c>
    </row>
    <row r="593" spans="2:4" x14ac:dyDescent="0.25">
      <c r="B593">
        <v>11.6</v>
      </c>
      <c r="C593">
        <v>5.6</v>
      </c>
      <c r="D593" s="71">
        <f t="shared" si="218"/>
        <v>2.0714285714285716</v>
      </c>
    </row>
    <row r="594" spans="2:4" x14ac:dyDescent="0.25">
      <c r="B594">
        <v>38.6</v>
      </c>
      <c r="C594">
        <v>5.0999999999999996</v>
      </c>
      <c r="D594" s="71">
        <f t="shared" si="218"/>
        <v>7.5686274509803928</v>
      </c>
    </row>
    <row r="595" spans="2:4" x14ac:dyDescent="0.25">
      <c r="B595">
        <v>43.2</v>
      </c>
      <c r="C595">
        <v>8.3000000000000007</v>
      </c>
      <c r="D595" s="71">
        <f t="shared" si="218"/>
        <v>5.2048192771084336</v>
      </c>
    </row>
    <row r="596" spans="2:4" x14ac:dyDescent="0.25">
      <c r="B596">
        <v>80.099999999999994</v>
      </c>
      <c r="C596">
        <v>6</v>
      </c>
      <c r="D596" s="71">
        <f t="shared" si="218"/>
        <v>13.35</v>
      </c>
    </row>
    <row r="597" spans="2:4" x14ac:dyDescent="0.25">
      <c r="B597">
        <v>17.2</v>
      </c>
      <c r="C597">
        <v>9.1999999999999993</v>
      </c>
      <c r="D597" s="71">
        <f t="shared" si="218"/>
        <v>1.8695652173913044</v>
      </c>
    </row>
    <row r="598" spans="2:4" x14ac:dyDescent="0.25">
      <c r="B598">
        <v>33.1</v>
      </c>
      <c r="C598">
        <v>9</v>
      </c>
      <c r="D598" s="71">
        <f t="shared" si="218"/>
        <v>3.677777777777778</v>
      </c>
    </row>
    <row r="599" spans="2:4" x14ac:dyDescent="0.25">
      <c r="B599">
        <v>45.5</v>
      </c>
      <c r="C599">
        <v>9.1999999999999993</v>
      </c>
      <c r="D599" s="71">
        <f t="shared" si="218"/>
        <v>4.9456521739130439</v>
      </c>
    </row>
    <row r="600" spans="2:4" x14ac:dyDescent="0.25">
      <c r="B600">
        <v>60.7</v>
      </c>
      <c r="C600">
        <v>9.4</v>
      </c>
      <c r="D600" s="71">
        <f t="shared" si="218"/>
        <v>6.457446808510638</v>
      </c>
    </row>
    <row r="601" spans="2:4" x14ac:dyDescent="0.25">
      <c r="B601">
        <v>96.5</v>
      </c>
      <c r="C601">
        <v>9.1</v>
      </c>
      <c r="D601" s="71">
        <f t="shared" si="218"/>
        <v>10.604395604395604</v>
      </c>
    </row>
    <row r="602" spans="2:4" x14ac:dyDescent="0.25">
      <c r="B602">
        <v>25.5</v>
      </c>
      <c r="C602">
        <v>12.3</v>
      </c>
      <c r="D602" s="71">
        <f t="shared" si="218"/>
        <v>2.0731707317073171</v>
      </c>
    </row>
    <row r="603" spans="2:4" x14ac:dyDescent="0.25">
      <c r="B603">
        <v>29.1</v>
      </c>
      <c r="C603">
        <v>12</v>
      </c>
      <c r="D603" s="71">
        <f t="shared" si="218"/>
        <v>2.4250000000000003</v>
      </c>
    </row>
    <row r="604" spans="2:4" x14ac:dyDescent="0.25">
      <c r="B604">
        <v>39.200000000000003</v>
      </c>
      <c r="C604">
        <v>12.7</v>
      </c>
      <c r="D604" s="71">
        <f t="shared" si="218"/>
        <v>3.0866141732283467</v>
      </c>
    </row>
    <row r="605" spans="2:4" x14ac:dyDescent="0.25">
      <c r="B605">
        <v>65.900000000000006</v>
      </c>
      <c r="C605">
        <v>14</v>
      </c>
      <c r="D605" s="71">
        <f t="shared" si="218"/>
        <v>4.7071428571428573</v>
      </c>
    </row>
    <row r="606" spans="2:4" x14ac:dyDescent="0.25">
      <c r="B606">
        <v>114.7</v>
      </c>
      <c r="C606">
        <v>12.9</v>
      </c>
      <c r="D606" s="71">
        <f t="shared" si="218"/>
        <v>8.8914728682170541</v>
      </c>
    </row>
    <row r="607" spans="2:4" x14ac:dyDescent="0.25">
      <c r="B607">
        <v>5.9</v>
      </c>
      <c r="C607">
        <v>6.2</v>
      </c>
      <c r="D607" s="71">
        <f t="shared" si="218"/>
        <v>0.95161290322580649</v>
      </c>
    </row>
    <row r="608" spans="2:4" x14ac:dyDescent="0.25">
      <c r="B608">
        <v>22.2</v>
      </c>
      <c r="C608">
        <v>7.1</v>
      </c>
      <c r="D608" s="71">
        <f t="shared" si="218"/>
        <v>3.126760563380282</v>
      </c>
    </row>
    <row r="609" spans="1:9" x14ac:dyDescent="0.25">
      <c r="B609">
        <v>61.2</v>
      </c>
      <c r="C609">
        <v>8.3000000000000007</v>
      </c>
      <c r="D609" s="71">
        <f t="shared" si="218"/>
        <v>7.3734939759036138</v>
      </c>
    </row>
    <row r="610" spans="1:9" x14ac:dyDescent="0.25">
      <c r="B610">
        <v>107.4</v>
      </c>
      <c r="C610">
        <v>9.1999999999999993</v>
      </c>
      <c r="D610" s="71">
        <f t="shared" si="218"/>
        <v>11.673913043478262</v>
      </c>
    </row>
    <row r="611" spans="1:9" x14ac:dyDescent="0.25">
      <c r="B611">
        <v>148.80000000000001</v>
      </c>
      <c r="C611">
        <v>10.199999999999999</v>
      </c>
      <c r="D611" s="71">
        <f t="shared" si="218"/>
        <v>14.588235294117649</v>
      </c>
    </row>
    <row r="612" spans="1:9" x14ac:dyDescent="0.25">
      <c r="B612">
        <v>6.5</v>
      </c>
      <c r="C612">
        <v>8.5</v>
      </c>
      <c r="D612" s="71">
        <f t="shared" si="218"/>
        <v>0.76470588235294112</v>
      </c>
    </row>
    <row r="613" spans="1:9" x14ac:dyDescent="0.25">
      <c r="B613">
        <v>21.2</v>
      </c>
      <c r="C613">
        <v>9</v>
      </c>
      <c r="D613" s="71">
        <f t="shared" si="218"/>
        <v>2.3555555555555556</v>
      </c>
    </row>
    <row r="614" spans="1:9" x14ac:dyDescent="0.25">
      <c r="B614">
        <v>39.5</v>
      </c>
      <c r="C614">
        <v>16.399999999999999</v>
      </c>
      <c r="D614" s="71">
        <f t="shared" si="218"/>
        <v>2.4085365853658538</v>
      </c>
    </row>
    <row r="615" spans="1:9" x14ac:dyDescent="0.25">
      <c r="B615">
        <v>103.4</v>
      </c>
      <c r="C615">
        <v>16.399999999999999</v>
      </c>
      <c r="D615" s="71">
        <f t="shared" si="218"/>
        <v>6.3048780487804885</v>
      </c>
    </row>
    <row r="616" spans="1:9" x14ac:dyDescent="0.25">
      <c r="B616">
        <v>106.5</v>
      </c>
      <c r="C616">
        <v>18.399999999999999</v>
      </c>
      <c r="D616" s="71">
        <f t="shared" si="218"/>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9">B624/C624</f>
        <v>4.2105263157894735</v>
      </c>
      <c r="G624" s="71">
        <v>0.56000000000000005</v>
      </c>
      <c r="H624" s="71">
        <f t="shared" ref="H624:H630" si="220">G624/I624</f>
        <v>0.13300000000000001</v>
      </c>
      <c r="I624" s="71">
        <v>4.2105263157894735</v>
      </c>
    </row>
    <row r="625" spans="2:9" x14ac:dyDescent="0.25">
      <c r="B625">
        <v>2.52E-2</v>
      </c>
      <c r="C625">
        <v>2.5000000000000001E-3</v>
      </c>
      <c r="D625">
        <f t="shared" si="219"/>
        <v>10.08</v>
      </c>
      <c r="G625" s="71">
        <v>0.71</v>
      </c>
      <c r="H625" s="71">
        <f t="shared" si="220"/>
        <v>7.0436507936507936E-2</v>
      </c>
      <c r="I625" s="71">
        <v>10.08</v>
      </c>
    </row>
    <row r="626" spans="2:9" x14ac:dyDescent="0.25">
      <c r="B626">
        <v>2.2700000000000001E-2</v>
      </c>
      <c r="C626">
        <v>1.9E-3</v>
      </c>
      <c r="D626">
        <f t="shared" si="219"/>
        <v>11.947368421052632</v>
      </c>
      <c r="G626" s="71">
        <v>1.47</v>
      </c>
      <c r="H626" s="71">
        <f t="shared" si="220"/>
        <v>0.1230396475770925</v>
      </c>
      <c r="I626" s="71">
        <v>11.947368421052632</v>
      </c>
    </row>
    <row r="627" spans="2:9" x14ac:dyDescent="0.25">
      <c r="B627">
        <v>6.7000000000000004E-2</v>
      </c>
      <c r="C627">
        <v>2.3E-3</v>
      </c>
      <c r="D627">
        <f t="shared" si="219"/>
        <v>29.130434782608699</v>
      </c>
      <c r="G627" s="71">
        <v>2.87</v>
      </c>
      <c r="H627" s="71">
        <f t="shared" si="220"/>
        <v>9.8522388059701482E-2</v>
      </c>
      <c r="I627" s="71">
        <v>29.130434782608699</v>
      </c>
    </row>
    <row r="628" spans="2:9" x14ac:dyDescent="0.25">
      <c r="B628">
        <v>1.95E-2</v>
      </c>
      <c r="C628">
        <v>3.5000000000000001E-3</v>
      </c>
      <c r="D628">
        <f t="shared" si="219"/>
        <v>5.5714285714285712</v>
      </c>
      <c r="G628" s="71">
        <v>3.74</v>
      </c>
      <c r="H628" s="71">
        <f t="shared" si="220"/>
        <v>0.67128205128205132</v>
      </c>
      <c r="I628" s="71">
        <v>5.5714285714285712</v>
      </c>
    </row>
    <row r="629" spans="2:9" x14ac:dyDescent="0.25">
      <c r="B629">
        <v>1.4800000000000001E-2</v>
      </c>
      <c r="C629">
        <v>3.3E-3</v>
      </c>
      <c r="D629">
        <f t="shared" si="219"/>
        <v>4.4848484848484853</v>
      </c>
      <c r="G629" s="71">
        <v>4.59</v>
      </c>
      <c r="H629" s="71">
        <f t="shared" si="220"/>
        <v>1.0234459459459457</v>
      </c>
      <c r="I629" s="71">
        <v>4.4848484848484853</v>
      </c>
    </row>
    <row r="630" spans="2:9" x14ac:dyDescent="0.25">
      <c r="B630">
        <v>3.4500000000000003E-2</v>
      </c>
      <c r="C630">
        <v>2.7000000000000001E-3</v>
      </c>
      <c r="D630">
        <f t="shared" si="219"/>
        <v>12.777777777777779</v>
      </c>
      <c r="G630" s="71">
        <v>5.0599999999999996</v>
      </c>
      <c r="H630" s="71">
        <f t="shared" si="220"/>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1">G634/I634</f>
        <v>0.19000000000000003</v>
      </c>
      <c r="I634" s="71">
        <v>4.2105263157894735</v>
      </c>
    </row>
    <row r="635" spans="2:9" x14ac:dyDescent="0.25">
      <c r="G635" s="71">
        <v>1.77</v>
      </c>
      <c r="H635" s="71">
        <f t="shared" si="221"/>
        <v>0.17559523809523808</v>
      </c>
      <c r="I635" s="71">
        <v>10.08</v>
      </c>
    </row>
    <row r="636" spans="2:9" x14ac:dyDescent="0.25">
      <c r="G636" s="71">
        <v>2.8</v>
      </c>
      <c r="H636" s="71">
        <f t="shared" si="221"/>
        <v>0.23436123348017618</v>
      </c>
      <c r="I636" s="71">
        <v>11.947368421052632</v>
      </c>
    </row>
    <row r="637" spans="2:9" x14ac:dyDescent="0.25">
      <c r="G637" s="71">
        <v>4.78</v>
      </c>
      <c r="H637" s="71">
        <f t="shared" si="221"/>
        <v>0.16408955223880595</v>
      </c>
      <c r="I637" s="71">
        <v>29.130434782608699</v>
      </c>
    </row>
    <row r="638" spans="2:9" x14ac:dyDescent="0.25">
      <c r="G638" s="71">
        <v>5.77</v>
      </c>
      <c r="H638" s="71">
        <f t="shared" si="221"/>
        <v>1.0356410256410256</v>
      </c>
      <c r="I638" s="71">
        <v>5.5714285714285712</v>
      </c>
    </row>
    <row r="639" spans="2:9" x14ac:dyDescent="0.25">
      <c r="G639" s="71">
        <v>6.69</v>
      </c>
      <c r="H639" s="71">
        <f t="shared" si="221"/>
        <v>1.491689189189189</v>
      </c>
      <c r="I639" s="71">
        <v>4.4848484848484853</v>
      </c>
    </row>
    <row r="640" spans="2:9" x14ac:dyDescent="0.25">
      <c r="G640" s="71">
        <v>6.96</v>
      </c>
      <c r="H640" s="71">
        <f t="shared" si="221"/>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171</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5">I679*100</f>
        <v>0.77294566448709023</v>
      </c>
      <c r="K679">
        <f t="shared" ref="K679:K699" si="226">E679/G679</f>
        <v>24.2</v>
      </c>
      <c r="N679" s="71">
        <f>J679</f>
        <v>0.77294566448709023</v>
      </c>
      <c r="O679" s="71">
        <f t="shared" ref="O679:O681" si="227">N679/P679</f>
        <v>3.1939903491202078E-2</v>
      </c>
      <c r="P679" s="71">
        <f>K679</f>
        <v>24.2</v>
      </c>
    </row>
    <row r="680" spans="1:16" x14ac:dyDescent="0.25">
      <c r="B680">
        <v>2</v>
      </c>
      <c r="C680" t="s">
        <v>4126</v>
      </c>
      <c r="D680">
        <v>14</v>
      </c>
      <c r="E680">
        <v>13.7</v>
      </c>
      <c r="F680">
        <f t="shared" ref="F680:F699" si="228">E680/100</f>
        <v>0.13699999999999998</v>
      </c>
      <c r="G680">
        <v>0.4</v>
      </c>
      <c r="I680" s="79">
        <f>(1+F680-F679)^(1/(D680-D679))-1</f>
        <v>1.9901956072249094E-2</v>
      </c>
      <c r="J680">
        <f t="shared" si="225"/>
        <v>1.9901956072249094</v>
      </c>
      <c r="K680">
        <f t="shared" si="226"/>
        <v>34.249999999999993</v>
      </c>
      <c r="N680" s="71">
        <f>J680</f>
        <v>1.9901956072249094</v>
      </c>
      <c r="O680" s="71">
        <f t="shared" si="227"/>
        <v>5.8107900940873279E-2</v>
      </c>
      <c r="P680" s="71">
        <f>K680</f>
        <v>34.249999999999993</v>
      </c>
    </row>
    <row r="681" spans="1:16" x14ac:dyDescent="0.25">
      <c r="B681">
        <v>2</v>
      </c>
      <c r="C681" t="s">
        <v>4127</v>
      </c>
      <c r="D681">
        <v>16</v>
      </c>
      <c r="E681">
        <v>26.9</v>
      </c>
      <c r="F681">
        <f t="shared" si="228"/>
        <v>0.26899999999999996</v>
      </c>
      <c r="G681">
        <v>0.5</v>
      </c>
      <c r="I681" s="79">
        <f>(1+F681-F680)^(1/(D681-D680))-1</f>
        <v>6.3954886261630817E-2</v>
      </c>
      <c r="J681">
        <f t="shared" si="225"/>
        <v>6.3954886261630817</v>
      </c>
      <c r="K681">
        <f t="shared" si="226"/>
        <v>53.8</v>
      </c>
      <c r="N681" s="71">
        <f>J681</f>
        <v>6.3954886261630817</v>
      </c>
      <c r="O681" s="71">
        <f t="shared" si="227"/>
        <v>0.11887525327440673</v>
      </c>
      <c r="P681" s="71">
        <f>K681</f>
        <v>53.8</v>
      </c>
    </row>
    <row r="682" spans="1:16" x14ac:dyDescent="0.25">
      <c r="B682">
        <v>3</v>
      </c>
      <c r="C682" t="s">
        <v>4125</v>
      </c>
      <c r="D682">
        <v>12</v>
      </c>
      <c r="E682">
        <v>10.3</v>
      </c>
      <c r="F682">
        <f t="shared" si="228"/>
        <v>0.10300000000000001</v>
      </c>
      <c r="G682">
        <v>0.4</v>
      </c>
      <c r="I682" s="79">
        <f>(1+F682)^(1/D682)-1</f>
        <v>8.2029396024936307E-3</v>
      </c>
      <c r="J682">
        <f t="shared" ref="J682:J699" si="229">I682*100</f>
        <v>0.82029396024936307</v>
      </c>
      <c r="K682">
        <f t="shared" si="226"/>
        <v>25.75</v>
      </c>
      <c r="N682" s="71">
        <f t="shared" ref="N682:N699" si="230">J682</f>
        <v>0.82029396024936307</v>
      </c>
      <c r="O682" s="71">
        <f t="shared" ref="O682:O699" si="231">N682/P682</f>
        <v>3.1856076126188855E-2</v>
      </c>
      <c r="P682" s="71">
        <f t="shared" ref="P682:P699" si="232">K682</f>
        <v>25.75</v>
      </c>
    </row>
    <row r="683" spans="1:16" x14ac:dyDescent="0.25">
      <c r="B683">
        <v>3</v>
      </c>
      <c r="C683" t="s">
        <v>4126</v>
      </c>
      <c r="D683">
        <v>14</v>
      </c>
      <c r="E683">
        <v>14.5</v>
      </c>
      <c r="F683">
        <f t="shared" si="228"/>
        <v>0.14499999999999999</v>
      </c>
      <c r="G683">
        <v>0.4</v>
      </c>
      <c r="I683" s="79">
        <f>(1+F683-F682)^(1/(D683-D682))-1</f>
        <v>2.0784012413987529E-2</v>
      </c>
      <c r="J683">
        <f t="shared" si="229"/>
        <v>2.0784012413987529</v>
      </c>
      <c r="K683">
        <f t="shared" si="226"/>
        <v>36.25</v>
      </c>
      <c r="N683" s="71">
        <f t="shared" si="230"/>
        <v>2.0784012413987529</v>
      </c>
      <c r="O683" s="71">
        <f t="shared" si="231"/>
        <v>5.7335206659275946E-2</v>
      </c>
      <c r="P683" s="71">
        <f t="shared" si="232"/>
        <v>36.25</v>
      </c>
    </row>
    <row r="684" spans="1:16" x14ac:dyDescent="0.25">
      <c r="B684">
        <v>3</v>
      </c>
      <c r="C684" t="s">
        <v>4127</v>
      </c>
      <c r="D684">
        <v>16</v>
      </c>
      <c r="E684">
        <v>28.4</v>
      </c>
      <c r="F684">
        <f t="shared" si="228"/>
        <v>0.28399999999999997</v>
      </c>
      <c r="G684">
        <v>0.5</v>
      </c>
      <c r="I684" s="79">
        <f>(1+F684-F683)^(1/(D684-D683))-1</f>
        <v>6.7239429556460895E-2</v>
      </c>
      <c r="J684">
        <f t="shared" si="229"/>
        <v>6.7239429556460895</v>
      </c>
      <c r="K684">
        <f t="shared" si="226"/>
        <v>56.8</v>
      </c>
      <c r="N684" s="71">
        <f t="shared" si="230"/>
        <v>6.7239429556460895</v>
      </c>
      <c r="O684" s="71">
        <f t="shared" si="231"/>
        <v>0.11837927738813539</v>
      </c>
      <c r="P684" s="71">
        <f t="shared" si="232"/>
        <v>56.8</v>
      </c>
    </row>
    <row r="685" spans="1:16" x14ac:dyDescent="0.25">
      <c r="B685">
        <v>4</v>
      </c>
      <c r="C685" t="s">
        <v>4125</v>
      </c>
      <c r="D685">
        <v>12</v>
      </c>
      <c r="E685">
        <v>9.94</v>
      </c>
      <c r="F685">
        <f t="shared" si="228"/>
        <v>9.9399999999999988E-2</v>
      </c>
      <c r="G685">
        <v>0.4</v>
      </c>
      <c r="I685" s="79">
        <f>(1+F685)^(1/D685)-1</f>
        <v>7.9283119642756805E-3</v>
      </c>
      <c r="J685">
        <f t="shared" si="229"/>
        <v>0.79283119642756805</v>
      </c>
      <c r="K685">
        <f t="shared" si="226"/>
        <v>24.849999999999998</v>
      </c>
      <c r="N685" s="71">
        <f t="shared" si="230"/>
        <v>0.79283119642756805</v>
      </c>
      <c r="O685" s="71">
        <f t="shared" si="231"/>
        <v>3.1904675912578194E-2</v>
      </c>
      <c r="P685" s="71">
        <f t="shared" si="232"/>
        <v>24.849999999999998</v>
      </c>
    </row>
    <row r="686" spans="1:16" x14ac:dyDescent="0.25">
      <c r="B686">
        <v>4</v>
      </c>
      <c r="C686" t="s">
        <v>4126</v>
      </c>
      <c r="D686">
        <v>14</v>
      </c>
      <c r="E686">
        <v>13.9</v>
      </c>
      <c r="F686">
        <f t="shared" si="228"/>
        <v>0.13900000000000001</v>
      </c>
      <c r="G686">
        <v>0.4</v>
      </c>
      <c r="I686" s="79">
        <f>(1+F686-F685)^(1/(D686-D685))-1</f>
        <v>1.9607767722470859E-2</v>
      </c>
      <c r="J686">
        <f t="shared" si="229"/>
        <v>1.9607767722470859</v>
      </c>
      <c r="K686">
        <f t="shared" si="226"/>
        <v>34.75</v>
      </c>
      <c r="N686" s="71">
        <f t="shared" si="230"/>
        <v>1.9607767722470859</v>
      </c>
      <c r="O686" s="71">
        <f t="shared" si="231"/>
        <v>5.6425230856031246E-2</v>
      </c>
      <c r="P686" s="71">
        <f t="shared" si="232"/>
        <v>34.75</v>
      </c>
    </row>
    <row r="687" spans="1:16" x14ac:dyDescent="0.25">
      <c r="B687">
        <v>4</v>
      </c>
      <c r="C687" t="s">
        <v>4127</v>
      </c>
      <c r="D687">
        <v>16</v>
      </c>
      <c r="E687">
        <v>27.7</v>
      </c>
      <c r="F687">
        <f t="shared" si="228"/>
        <v>0.27699999999999997</v>
      </c>
      <c r="G687">
        <v>0.5</v>
      </c>
      <c r="I687" s="79">
        <f>(1+F687-F686)^(1/(D687-D686))-1</f>
        <v>6.6770828247566971E-2</v>
      </c>
      <c r="J687">
        <f t="shared" si="229"/>
        <v>6.6770828247566971</v>
      </c>
      <c r="K687">
        <f t="shared" si="226"/>
        <v>55.4</v>
      </c>
      <c r="N687" s="71">
        <f t="shared" si="230"/>
        <v>6.6770828247566971</v>
      </c>
      <c r="O687" s="71">
        <f t="shared" si="231"/>
        <v>0.12052496073568046</v>
      </c>
      <c r="P687" s="71">
        <f t="shared" si="232"/>
        <v>55.4</v>
      </c>
    </row>
    <row r="688" spans="1:16" x14ac:dyDescent="0.25">
      <c r="B688" t="s">
        <v>4131</v>
      </c>
      <c r="C688" t="s">
        <v>4125</v>
      </c>
      <c r="D688">
        <v>12</v>
      </c>
      <c r="E688">
        <v>5.5</v>
      </c>
      <c r="F688">
        <f t="shared" si="228"/>
        <v>5.5E-2</v>
      </c>
      <c r="G688">
        <v>1</v>
      </c>
      <c r="I688" s="79">
        <f>(1+F688)^(1/D688)-1</f>
        <v>4.471698917043021E-3</v>
      </c>
      <c r="J688">
        <f t="shared" si="229"/>
        <v>0.4471698917043021</v>
      </c>
      <c r="K688">
        <f t="shared" si="226"/>
        <v>5.5</v>
      </c>
      <c r="N688" s="71">
        <f t="shared" si="230"/>
        <v>0.4471698917043021</v>
      </c>
      <c r="O688" s="71">
        <f t="shared" si="231"/>
        <v>8.130361667350948E-2</v>
      </c>
      <c r="P688" s="71">
        <f t="shared" si="232"/>
        <v>5.5</v>
      </c>
    </row>
    <row r="689" spans="1:16" x14ac:dyDescent="0.25">
      <c r="B689" t="s">
        <v>4131</v>
      </c>
      <c r="C689" t="s">
        <v>4126</v>
      </c>
      <c r="D689">
        <v>14</v>
      </c>
      <c r="E689">
        <v>11</v>
      </c>
      <c r="F689">
        <f t="shared" si="228"/>
        <v>0.11</v>
      </c>
      <c r="G689">
        <v>1.2</v>
      </c>
      <c r="I689" s="79">
        <f>(1+F689-F688)^(1/(D689-D688))-1</f>
        <v>2.7131929208706884E-2</v>
      </c>
      <c r="J689">
        <f t="shared" si="229"/>
        <v>2.7131929208706884</v>
      </c>
      <c r="K689">
        <f t="shared" si="226"/>
        <v>9.1666666666666679</v>
      </c>
      <c r="N689" s="71">
        <f t="shared" si="230"/>
        <v>2.7131929208706884</v>
      </c>
      <c r="O689" s="71">
        <f t="shared" si="231"/>
        <v>0.29598468227680236</v>
      </c>
      <c r="P689" s="71">
        <f t="shared" si="232"/>
        <v>9.1666666666666679</v>
      </c>
    </row>
    <row r="690" spans="1:16" x14ac:dyDescent="0.25">
      <c r="B690" t="s">
        <v>4131</v>
      </c>
      <c r="C690" t="s">
        <v>4127</v>
      </c>
      <c r="D690">
        <v>16</v>
      </c>
      <c r="E690">
        <v>21.9</v>
      </c>
      <c r="F690">
        <f t="shared" si="228"/>
        <v>0.21899999999999997</v>
      </c>
      <c r="G690">
        <v>1.7</v>
      </c>
      <c r="I690" s="79">
        <f>(1+F690-F689)^(1/(D690-D689))-1</f>
        <v>5.3090689352061293E-2</v>
      </c>
      <c r="J690">
        <f t="shared" si="229"/>
        <v>5.3090689352061293</v>
      </c>
      <c r="K690">
        <f t="shared" si="226"/>
        <v>12.882352941176469</v>
      </c>
      <c r="N690" s="71">
        <f t="shared" si="230"/>
        <v>5.3090689352061293</v>
      </c>
      <c r="O690" s="71">
        <f t="shared" si="231"/>
        <v>0.41211950638586398</v>
      </c>
      <c r="P690" s="71">
        <f t="shared" si="232"/>
        <v>12.882352941176469</v>
      </c>
    </row>
    <row r="691" spans="1:16" x14ac:dyDescent="0.25">
      <c r="B691" t="s">
        <v>4132</v>
      </c>
      <c r="C691" t="s">
        <v>4125</v>
      </c>
      <c r="D691">
        <v>12</v>
      </c>
      <c r="E691">
        <v>6.1</v>
      </c>
      <c r="F691">
        <f t="shared" si="228"/>
        <v>6.0999999999999999E-2</v>
      </c>
      <c r="G691">
        <v>1</v>
      </c>
      <c r="I691" s="79">
        <f>(1+F691)^(1/D691)-1</f>
        <v>4.946515448805977E-3</v>
      </c>
      <c r="J691">
        <f t="shared" si="229"/>
        <v>0.4946515448805977</v>
      </c>
      <c r="K691">
        <f t="shared" si="226"/>
        <v>6.1</v>
      </c>
      <c r="N691" s="71">
        <f t="shared" si="230"/>
        <v>0.4946515448805977</v>
      </c>
      <c r="O691" s="71">
        <f t="shared" si="231"/>
        <v>8.1090417193540612E-2</v>
      </c>
      <c r="P691" s="71">
        <f t="shared" si="232"/>
        <v>6.1</v>
      </c>
    </row>
    <row r="692" spans="1:16" x14ac:dyDescent="0.25">
      <c r="B692" t="s">
        <v>4132</v>
      </c>
      <c r="C692" t="s">
        <v>4126</v>
      </c>
      <c r="D692">
        <v>14</v>
      </c>
      <c r="E692">
        <v>12.2</v>
      </c>
      <c r="F692">
        <f t="shared" si="228"/>
        <v>0.122</v>
      </c>
      <c r="G692">
        <v>1.2</v>
      </c>
      <c r="I692" s="79">
        <f>(1+F692-F691)^(1/(D692-D691))-1</f>
        <v>3.0048542545447088E-2</v>
      </c>
      <c r="J692">
        <f t="shared" si="229"/>
        <v>3.0048542545447088</v>
      </c>
      <c r="K692">
        <f t="shared" si="226"/>
        <v>10.166666666666666</v>
      </c>
      <c r="N692" s="71">
        <f t="shared" si="230"/>
        <v>3.0048542545447088</v>
      </c>
      <c r="O692" s="71">
        <f t="shared" si="231"/>
        <v>0.29555943487325004</v>
      </c>
      <c r="P692" s="71">
        <f t="shared" si="232"/>
        <v>10.166666666666666</v>
      </c>
    </row>
    <row r="693" spans="1:16" x14ac:dyDescent="0.25">
      <c r="B693" t="s">
        <v>4132</v>
      </c>
      <c r="C693" t="s">
        <v>4127</v>
      </c>
      <c r="D693">
        <v>16</v>
      </c>
      <c r="E693">
        <v>24.6</v>
      </c>
      <c r="F693">
        <f t="shared" si="228"/>
        <v>0.24600000000000002</v>
      </c>
      <c r="G693">
        <v>1.7</v>
      </c>
      <c r="I693" s="79">
        <f>(1+F693-F692)^(1/(D693-D692))-1</f>
        <v>6.0188662455885833E-2</v>
      </c>
      <c r="J693">
        <f t="shared" si="229"/>
        <v>6.0188662455885833</v>
      </c>
      <c r="K693">
        <f t="shared" si="226"/>
        <v>14.47058823529412</v>
      </c>
      <c r="N693" s="71">
        <f t="shared" si="230"/>
        <v>6.0188662455885833</v>
      </c>
      <c r="O693" s="71">
        <f t="shared" si="231"/>
        <v>0.41593791128051177</v>
      </c>
      <c r="P693" s="71">
        <f t="shared" si="232"/>
        <v>14.47058823529412</v>
      </c>
    </row>
    <row r="694" spans="1:16" x14ac:dyDescent="0.25">
      <c r="B694">
        <v>5</v>
      </c>
      <c r="C694" t="s">
        <v>4125</v>
      </c>
      <c r="D694">
        <v>12</v>
      </c>
      <c r="E694">
        <v>4.8</v>
      </c>
      <c r="F694">
        <f t="shared" si="228"/>
        <v>4.8000000000000001E-2</v>
      </c>
      <c r="G694">
        <v>0.9</v>
      </c>
      <c r="I694" s="79">
        <f>(1+F694)^(1/D694)-1</f>
        <v>3.914607630530309E-3</v>
      </c>
      <c r="J694">
        <f t="shared" si="229"/>
        <v>0.3914607630530309</v>
      </c>
      <c r="K694">
        <f t="shared" si="226"/>
        <v>5.333333333333333</v>
      </c>
      <c r="N694" s="71">
        <f t="shared" si="230"/>
        <v>0.3914607630530309</v>
      </c>
      <c r="O694" s="71">
        <f t="shared" si="231"/>
        <v>7.3398893072443294E-2</v>
      </c>
      <c r="P694" s="71">
        <f t="shared" si="232"/>
        <v>5.333333333333333</v>
      </c>
    </row>
    <row r="695" spans="1:16" x14ac:dyDescent="0.25">
      <c r="B695">
        <v>5</v>
      </c>
      <c r="C695" t="s">
        <v>4126</v>
      </c>
      <c r="D695">
        <v>14</v>
      </c>
      <c r="E695">
        <v>10.8</v>
      </c>
      <c r="F695">
        <f t="shared" si="228"/>
        <v>0.10800000000000001</v>
      </c>
      <c r="G695">
        <v>1.1000000000000001</v>
      </c>
      <c r="I695" s="79">
        <f>(1+F695-F694)^(1/(D695-D694))-1</f>
        <v>2.9563014098699991E-2</v>
      </c>
      <c r="J695">
        <f t="shared" si="229"/>
        <v>2.9563014098699991</v>
      </c>
      <c r="K695">
        <f t="shared" si="226"/>
        <v>9.8181818181818183</v>
      </c>
      <c r="N695" s="71">
        <f t="shared" si="230"/>
        <v>2.9563014098699991</v>
      </c>
      <c r="O695" s="71">
        <f t="shared" si="231"/>
        <v>0.3011047732274999</v>
      </c>
      <c r="P695" s="71">
        <f t="shared" si="232"/>
        <v>9.8181818181818183</v>
      </c>
    </row>
    <row r="696" spans="1:16" x14ac:dyDescent="0.25">
      <c r="B696">
        <v>5</v>
      </c>
      <c r="C696" t="s">
        <v>4127</v>
      </c>
      <c r="D696">
        <v>16</v>
      </c>
      <c r="E696">
        <v>22.4</v>
      </c>
      <c r="F696">
        <f t="shared" si="228"/>
        <v>0.22399999999999998</v>
      </c>
      <c r="G696">
        <v>1.6</v>
      </c>
      <c r="I696" s="79">
        <f>(1+F696-F695)^(1/(D696-D695))-1</f>
        <v>5.6409011699540601E-2</v>
      </c>
      <c r="J696">
        <f t="shared" si="229"/>
        <v>5.6409011699540601</v>
      </c>
      <c r="K696">
        <f t="shared" si="226"/>
        <v>13.999999999999998</v>
      </c>
      <c r="N696" s="71">
        <f t="shared" si="230"/>
        <v>5.6409011699540601</v>
      </c>
      <c r="O696" s="71">
        <f t="shared" si="231"/>
        <v>0.40292151213957578</v>
      </c>
      <c r="P696" s="71">
        <f t="shared" si="232"/>
        <v>13.999999999999998</v>
      </c>
    </row>
    <row r="697" spans="1:16" x14ac:dyDescent="0.25">
      <c r="B697">
        <v>6</v>
      </c>
      <c r="C697" t="s">
        <v>4125</v>
      </c>
      <c r="D697">
        <v>12</v>
      </c>
      <c r="E697">
        <v>5.3</v>
      </c>
      <c r="F697">
        <f t="shared" si="228"/>
        <v>5.2999999999999999E-2</v>
      </c>
      <c r="G697">
        <v>1.1000000000000001</v>
      </c>
      <c r="I697" s="79">
        <f>(1+F697)^(1/D697)-1</f>
        <v>4.3128765598297036E-3</v>
      </c>
      <c r="J697">
        <f t="shared" si="229"/>
        <v>0.43128765598297036</v>
      </c>
      <c r="K697">
        <f t="shared" si="226"/>
        <v>4.8181818181818175</v>
      </c>
      <c r="N697" s="71">
        <f t="shared" si="230"/>
        <v>0.43128765598297036</v>
      </c>
      <c r="O697" s="71">
        <f t="shared" si="231"/>
        <v>8.9512532373824047E-2</v>
      </c>
      <c r="P697" s="71">
        <f t="shared" si="232"/>
        <v>4.8181818181818175</v>
      </c>
    </row>
    <row r="698" spans="1:16" x14ac:dyDescent="0.25">
      <c r="B698">
        <v>6</v>
      </c>
      <c r="C698" t="s">
        <v>4126</v>
      </c>
      <c r="D698">
        <v>14</v>
      </c>
      <c r="E698">
        <v>12</v>
      </c>
      <c r="F698">
        <f t="shared" si="228"/>
        <v>0.12</v>
      </c>
      <c r="G698">
        <v>1.3</v>
      </c>
      <c r="I698" s="79">
        <f>(1+F698-F697)^(1/(D698-D697))-1</f>
        <v>3.2956920689338309E-2</v>
      </c>
      <c r="J698">
        <f t="shared" si="229"/>
        <v>3.2956920689338309</v>
      </c>
      <c r="K698">
        <f t="shared" si="226"/>
        <v>9.2307692307692299</v>
      </c>
      <c r="N698" s="71">
        <f t="shared" si="230"/>
        <v>3.2956920689338309</v>
      </c>
      <c r="O698" s="71">
        <f t="shared" si="231"/>
        <v>0.35703330746783174</v>
      </c>
      <c r="P698" s="71">
        <f t="shared" si="232"/>
        <v>9.2307692307692299</v>
      </c>
    </row>
    <row r="699" spans="1:16" x14ac:dyDescent="0.25">
      <c r="B699">
        <v>6</v>
      </c>
      <c r="C699" t="s">
        <v>4127</v>
      </c>
      <c r="D699">
        <v>16</v>
      </c>
      <c r="E699">
        <v>22.6</v>
      </c>
      <c r="F699">
        <f t="shared" si="228"/>
        <v>0.22600000000000001</v>
      </c>
      <c r="G699">
        <v>1.8</v>
      </c>
      <c r="I699" s="79">
        <f>(1+F699-F698)^(1/(D699-D698))-1</f>
        <v>5.1665346010792534E-2</v>
      </c>
      <c r="J699">
        <f t="shared" si="229"/>
        <v>5.1665346010792534</v>
      </c>
      <c r="K699">
        <f t="shared" si="226"/>
        <v>12.555555555555555</v>
      </c>
      <c r="N699" s="71">
        <f t="shared" si="230"/>
        <v>5.1665346010792534</v>
      </c>
      <c r="O699" s="71">
        <f t="shared" si="231"/>
        <v>0.41149390628064852</v>
      </c>
      <c r="P699" s="71">
        <f t="shared" si="232"/>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3">(1+F708)^(1/E708)-1</f>
        <v>5.4462081991112576E-2</v>
      </c>
      <c r="J708">
        <f t="shared" ref="J708" si="234">I708*100</f>
        <v>5.4462081991112576</v>
      </c>
      <c r="K708">
        <f t="shared" ref="K708:K739" si="235">F708/G708</f>
        <v>30.294871794871799</v>
      </c>
      <c r="N708" s="71">
        <f t="shared" ref="N708:N739" si="236">J708</f>
        <v>5.4462081991112576</v>
      </c>
      <c r="O708" s="71">
        <f t="shared" ref="O708" si="237">N708/P708</f>
        <v>0.17977327106672791</v>
      </c>
      <c r="P708" s="71">
        <f t="shared" ref="P708:P739" si="238">K708</f>
        <v>30.294871794871799</v>
      </c>
    </row>
    <row r="709" spans="3:16" x14ac:dyDescent="0.25">
      <c r="C709">
        <v>1981</v>
      </c>
      <c r="D709" t="s">
        <v>4141</v>
      </c>
      <c r="E709">
        <v>4</v>
      </c>
      <c r="F709">
        <v>0.24310000000000001</v>
      </c>
      <c r="G709">
        <v>8.6999999999999994E-3</v>
      </c>
      <c r="I709" s="79">
        <f t="shared" si="233"/>
        <v>5.5909060847234127E-2</v>
      </c>
      <c r="J709">
        <f t="shared" ref="J709:J715" si="239">I709*100</f>
        <v>5.5909060847234127</v>
      </c>
      <c r="K709">
        <f t="shared" si="235"/>
        <v>27.942528735632187</v>
      </c>
      <c r="N709" s="71">
        <f t="shared" si="236"/>
        <v>5.5909060847234127</v>
      </c>
      <c r="O709" s="71">
        <f t="shared" ref="O709:O715" si="240">N709/P709</f>
        <v>0.20008590266184156</v>
      </c>
      <c r="P709" s="71">
        <f t="shared" si="238"/>
        <v>27.942528735632187</v>
      </c>
    </row>
    <row r="710" spans="3:16" x14ac:dyDescent="0.25">
      <c r="C710">
        <v>1982</v>
      </c>
      <c r="D710" t="s">
        <v>4141</v>
      </c>
      <c r="E710">
        <v>4</v>
      </c>
      <c r="F710">
        <v>0.28349999999999997</v>
      </c>
      <c r="G710">
        <v>8.8000000000000005E-3</v>
      </c>
      <c r="I710" s="79">
        <f t="shared" si="233"/>
        <v>6.4385545770590191E-2</v>
      </c>
      <c r="J710">
        <f t="shared" si="239"/>
        <v>6.4385545770590191</v>
      </c>
      <c r="K710">
        <f t="shared" si="235"/>
        <v>32.215909090909086</v>
      </c>
      <c r="N710" s="71">
        <f t="shared" si="236"/>
        <v>6.4385545770590191</v>
      </c>
      <c r="O710" s="71">
        <f t="shared" si="240"/>
        <v>0.19985636782405425</v>
      </c>
      <c r="P710" s="71">
        <f t="shared" si="238"/>
        <v>32.215909090909086</v>
      </c>
    </row>
    <row r="711" spans="3:16" x14ac:dyDescent="0.25">
      <c r="C711">
        <v>1983</v>
      </c>
      <c r="D711" t="s">
        <v>4141</v>
      </c>
      <c r="E711">
        <v>4</v>
      </c>
      <c r="F711">
        <v>0.30230000000000001</v>
      </c>
      <c r="G711">
        <v>8.6E-3</v>
      </c>
      <c r="I711" s="79">
        <f t="shared" si="233"/>
        <v>6.8261951066597826E-2</v>
      </c>
      <c r="J711">
        <f t="shared" si="239"/>
        <v>6.8261951066597826</v>
      </c>
      <c r="K711">
        <f t="shared" si="235"/>
        <v>35.151162790697676</v>
      </c>
      <c r="N711" s="71">
        <f t="shared" si="236"/>
        <v>6.8261951066597826</v>
      </c>
      <c r="O711" s="71">
        <f t="shared" si="240"/>
        <v>0.19419542810874671</v>
      </c>
      <c r="P711" s="71">
        <f t="shared" si="238"/>
        <v>35.151162790697676</v>
      </c>
    </row>
    <row r="712" spans="3:16" x14ac:dyDescent="0.25">
      <c r="C712">
        <v>1984</v>
      </c>
      <c r="D712" t="s">
        <v>4141</v>
      </c>
      <c r="E712">
        <v>4</v>
      </c>
      <c r="F712">
        <v>0.30880000000000002</v>
      </c>
      <c r="G712">
        <v>8.3999999999999995E-3</v>
      </c>
      <c r="I712" s="79">
        <f t="shared" si="233"/>
        <v>6.9592432511565328E-2</v>
      </c>
      <c r="J712">
        <f t="shared" si="239"/>
        <v>6.9592432511565328</v>
      </c>
      <c r="K712">
        <f t="shared" si="235"/>
        <v>36.761904761904766</v>
      </c>
      <c r="N712" s="71">
        <f t="shared" si="236"/>
        <v>6.9592432511565328</v>
      </c>
      <c r="O712" s="71">
        <f t="shared" si="240"/>
        <v>0.1893058397335326</v>
      </c>
      <c r="P712" s="71">
        <f t="shared" si="238"/>
        <v>36.761904761904766</v>
      </c>
    </row>
    <row r="713" spans="3:16" x14ac:dyDescent="0.25">
      <c r="C713">
        <v>1985</v>
      </c>
      <c r="D713" t="s">
        <v>4141</v>
      </c>
      <c r="E713">
        <v>4</v>
      </c>
      <c r="F713">
        <v>0.33189999999999997</v>
      </c>
      <c r="G713">
        <v>8.3999999999999995E-3</v>
      </c>
      <c r="I713" s="79">
        <f t="shared" si="233"/>
        <v>7.4281024662567585E-2</v>
      </c>
      <c r="J713">
        <f t="shared" si="239"/>
        <v>7.4281024662567585</v>
      </c>
      <c r="K713">
        <f t="shared" si="235"/>
        <v>39.511904761904759</v>
      </c>
      <c r="N713" s="71">
        <f t="shared" si="236"/>
        <v>7.4281024662567585</v>
      </c>
      <c r="O713" s="71">
        <f t="shared" si="240"/>
        <v>0.18799656738944495</v>
      </c>
      <c r="P713" s="71">
        <f t="shared" si="238"/>
        <v>39.511904761904759</v>
      </c>
    </row>
    <row r="714" spans="3:16" x14ac:dyDescent="0.25">
      <c r="C714">
        <v>1986</v>
      </c>
      <c r="D714" t="s">
        <v>4141</v>
      </c>
      <c r="E714">
        <v>4</v>
      </c>
      <c r="F714">
        <v>0.3367</v>
      </c>
      <c r="G714">
        <v>8.6E-3</v>
      </c>
      <c r="I714" s="79">
        <f t="shared" si="233"/>
        <v>7.524761275100178E-2</v>
      </c>
      <c r="J714">
        <f t="shared" si="239"/>
        <v>7.524761275100178</v>
      </c>
      <c r="K714">
        <f t="shared" si="235"/>
        <v>39.151162790697676</v>
      </c>
      <c r="N714" s="71">
        <f t="shared" si="236"/>
        <v>7.524761275100178</v>
      </c>
      <c r="O714" s="71">
        <f t="shared" si="240"/>
        <v>0.19219764468625342</v>
      </c>
      <c r="P714" s="71">
        <f t="shared" si="238"/>
        <v>39.151162790697676</v>
      </c>
    </row>
    <row r="715" spans="3:16" x14ac:dyDescent="0.25">
      <c r="C715">
        <v>1987</v>
      </c>
      <c r="D715" t="s">
        <v>4141</v>
      </c>
      <c r="E715">
        <v>4</v>
      </c>
      <c r="F715">
        <v>0.33939999999999998</v>
      </c>
      <c r="G715">
        <v>8.2000000000000007E-3</v>
      </c>
      <c r="I715" s="79">
        <f t="shared" si="233"/>
        <v>7.5790175050109099E-2</v>
      </c>
      <c r="J715">
        <f t="shared" si="239"/>
        <v>7.5790175050109099</v>
      </c>
      <c r="K715">
        <f t="shared" si="235"/>
        <v>41.390243902439018</v>
      </c>
      <c r="N715" s="71">
        <f t="shared" si="236"/>
        <v>7.5790175050109099</v>
      </c>
      <c r="O715" s="71">
        <f t="shared" si="240"/>
        <v>0.18311120666201966</v>
      </c>
      <c r="P715" s="71">
        <f t="shared" si="238"/>
        <v>41.390243902439018</v>
      </c>
    </row>
    <row r="716" spans="3:16" x14ac:dyDescent="0.25">
      <c r="C716">
        <v>1988</v>
      </c>
      <c r="D716" t="s">
        <v>4141</v>
      </c>
      <c r="E716">
        <v>4</v>
      </c>
      <c r="F716">
        <v>0.3402</v>
      </c>
      <c r="G716">
        <v>9.1000000000000004E-3</v>
      </c>
      <c r="I716" s="79">
        <f t="shared" si="233"/>
        <v>7.59507767079457E-2</v>
      </c>
      <c r="J716">
        <f t="shared" ref="J716" si="241">I716*100</f>
        <v>7.59507767079457</v>
      </c>
      <c r="K716">
        <f t="shared" si="235"/>
        <v>37.38461538461538</v>
      </c>
      <c r="N716" s="71">
        <f t="shared" si="236"/>
        <v>7.59507767079457</v>
      </c>
      <c r="O716" s="71">
        <f t="shared" ref="O716" si="242">N716/P716</f>
        <v>0.20316051382783831</v>
      </c>
      <c r="P716" s="71">
        <f t="shared" si="238"/>
        <v>37.38461538461538</v>
      </c>
    </row>
    <row r="717" spans="3:16" x14ac:dyDescent="0.25">
      <c r="C717">
        <v>1989</v>
      </c>
      <c r="D717" t="s">
        <v>4141</v>
      </c>
      <c r="E717">
        <v>4</v>
      </c>
      <c r="F717">
        <v>0.36809999999999998</v>
      </c>
      <c r="G717">
        <v>8.3999999999999995E-3</v>
      </c>
      <c r="I717" s="79">
        <f t="shared" si="233"/>
        <v>8.1507313749599408E-2</v>
      </c>
      <c r="J717">
        <f t="shared" ref="J717:J722" si="243">I717*100</f>
        <v>8.1507313749599408</v>
      </c>
      <c r="K717">
        <f t="shared" si="235"/>
        <v>43.821428571428569</v>
      </c>
      <c r="N717" s="71">
        <f t="shared" si="236"/>
        <v>8.1507313749599408</v>
      </c>
      <c r="O717" s="71">
        <f t="shared" ref="O717:O722" si="244">N717/P717</f>
        <v>0.18599875998278595</v>
      </c>
      <c r="P717" s="71">
        <f t="shared" si="238"/>
        <v>43.821428571428569</v>
      </c>
    </row>
    <row r="718" spans="3:16" x14ac:dyDescent="0.25">
      <c r="C718">
        <v>1990</v>
      </c>
      <c r="D718" t="s">
        <v>4141</v>
      </c>
      <c r="E718">
        <v>4</v>
      </c>
      <c r="F718">
        <v>0.37640000000000001</v>
      </c>
      <c r="G718">
        <v>8.6E-3</v>
      </c>
      <c r="I718" s="79">
        <f t="shared" si="233"/>
        <v>8.3143919377751674E-2</v>
      </c>
      <c r="J718">
        <f t="shared" si="243"/>
        <v>8.3143919377751665</v>
      </c>
      <c r="K718">
        <f t="shared" si="235"/>
        <v>43.767441860465119</v>
      </c>
      <c r="N718" s="71">
        <f t="shared" si="236"/>
        <v>8.3143919377751665</v>
      </c>
      <c r="O718" s="71">
        <f t="shared" si="244"/>
        <v>0.18996750973662707</v>
      </c>
      <c r="P718" s="71">
        <f t="shared" si="238"/>
        <v>43.767441860465119</v>
      </c>
    </row>
    <row r="719" spans="3:16" x14ac:dyDescent="0.25">
      <c r="C719">
        <v>1991</v>
      </c>
      <c r="D719" t="s">
        <v>4141</v>
      </c>
      <c r="E719">
        <v>4</v>
      </c>
      <c r="F719">
        <v>0.39329999999999998</v>
      </c>
      <c r="G719">
        <v>8.6999999999999994E-3</v>
      </c>
      <c r="I719" s="79">
        <f t="shared" si="233"/>
        <v>8.6453539884810304E-2</v>
      </c>
      <c r="J719">
        <f t="shared" si="243"/>
        <v>8.6453539884810304</v>
      </c>
      <c r="K719">
        <f t="shared" si="235"/>
        <v>45.206896551724142</v>
      </c>
      <c r="N719" s="71">
        <f t="shared" si="236"/>
        <v>8.6453539884810304</v>
      </c>
      <c r="O719" s="71">
        <f t="shared" si="244"/>
        <v>0.19123971446678098</v>
      </c>
      <c r="P719" s="71">
        <f t="shared" si="238"/>
        <v>45.206896551724142</v>
      </c>
    </row>
    <row r="720" spans="3:16" x14ac:dyDescent="0.25">
      <c r="C720">
        <v>1992</v>
      </c>
      <c r="D720" t="s">
        <v>4141</v>
      </c>
      <c r="E720">
        <v>4</v>
      </c>
      <c r="F720">
        <v>0.39660000000000001</v>
      </c>
      <c r="G720">
        <v>8.6999999999999994E-3</v>
      </c>
      <c r="I720" s="79">
        <f t="shared" si="233"/>
        <v>8.7096279547539179E-2</v>
      </c>
      <c r="J720">
        <f t="shared" si="243"/>
        <v>8.7096279547539179</v>
      </c>
      <c r="K720">
        <f t="shared" si="235"/>
        <v>45.58620689655173</v>
      </c>
      <c r="N720" s="71">
        <f t="shared" si="236"/>
        <v>8.7096279547539179</v>
      </c>
      <c r="O720" s="71">
        <f t="shared" si="244"/>
        <v>0.1910584044537546</v>
      </c>
      <c r="P720" s="71">
        <f t="shared" si="238"/>
        <v>45.58620689655173</v>
      </c>
    </row>
    <row r="721" spans="3:16" x14ac:dyDescent="0.25">
      <c r="C721">
        <v>1993</v>
      </c>
      <c r="D721" t="s">
        <v>4141</v>
      </c>
      <c r="E721">
        <v>4</v>
      </c>
      <c r="F721">
        <v>0.3962</v>
      </c>
      <c r="G721">
        <v>9.1999999999999998E-3</v>
      </c>
      <c r="I721" s="79">
        <f t="shared" si="233"/>
        <v>8.7018432414701197E-2</v>
      </c>
      <c r="J721">
        <f t="shared" si="243"/>
        <v>8.7018432414701188</v>
      </c>
      <c r="K721">
        <f t="shared" si="235"/>
        <v>43.065217391304351</v>
      </c>
      <c r="N721" s="71">
        <f t="shared" si="236"/>
        <v>8.7018432414701188</v>
      </c>
      <c r="O721" s="71">
        <f t="shared" si="244"/>
        <v>0.20206198339607542</v>
      </c>
      <c r="P721" s="71">
        <f t="shared" si="238"/>
        <v>43.065217391304351</v>
      </c>
    </row>
    <row r="722" spans="3:16" x14ac:dyDescent="0.25">
      <c r="C722">
        <v>1994</v>
      </c>
      <c r="D722" t="s">
        <v>4141</v>
      </c>
      <c r="E722">
        <v>4</v>
      </c>
      <c r="F722">
        <v>0.3957</v>
      </c>
      <c r="G722">
        <v>9.1000000000000004E-3</v>
      </c>
      <c r="I722" s="79">
        <f t="shared" si="233"/>
        <v>8.692109997289732E-2</v>
      </c>
      <c r="J722">
        <f t="shared" si="243"/>
        <v>8.692109997289732</v>
      </c>
      <c r="K722">
        <f t="shared" si="235"/>
        <v>43.483516483516482</v>
      </c>
      <c r="N722" s="71">
        <f t="shared" si="236"/>
        <v>8.692109997289732</v>
      </c>
      <c r="O722" s="71">
        <f t="shared" si="244"/>
        <v>0.19989436688232642</v>
      </c>
      <c r="P722" s="71">
        <f t="shared" si="238"/>
        <v>43.483516483516482</v>
      </c>
    </row>
    <row r="723" spans="3:16" x14ac:dyDescent="0.25">
      <c r="C723">
        <v>1995</v>
      </c>
      <c r="D723" t="s">
        <v>4141</v>
      </c>
      <c r="E723">
        <v>4</v>
      </c>
      <c r="F723">
        <v>0.44519999999999998</v>
      </c>
      <c r="G723">
        <v>1.01E-2</v>
      </c>
      <c r="I723" s="79">
        <f t="shared" si="233"/>
        <v>9.643272213661036E-2</v>
      </c>
      <c r="J723">
        <f t="shared" ref="J723" si="245">I723*100</f>
        <v>9.6432722136610352</v>
      </c>
      <c r="K723">
        <f t="shared" si="235"/>
        <v>44.079207920792079</v>
      </c>
      <c r="N723" s="71">
        <f t="shared" si="236"/>
        <v>9.6432722136610352</v>
      </c>
      <c r="O723" s="71">
        <f t="shared" ref="O723" si="246">N723/P723</f>
        <v>0.21877144959114209</v>
      </c>
      <c r="P723" s="71">
        <f t="shared" si="238"/>
        <v>44.079207920792079</v>
      </c>
    </row>
    <row r="724" spans="3:16" x14ac:dyDescent="0.25">
      <c r="C724">
        <v>1996</v>
      </c>
      <c r="D724" t="s">
        <v>4141</v>
      </c>
      <c r="E724">
        <v>4</v>
      </c>
      <c r="F724">
        <v>0.4365</v>
      </c>
      <c r="G724">
        <v>1.03E-2</v>
      </c>
      <c r="I724" s="79">
        <f t="shared" si="233"/>
        <v>9.4778872397561109E-2</v>
      </c>
      <c r="J724">
        <f t="shared" ref="J724:J769" si="247">I724*100</f>
        <v>9.4778872397561109</v>
      </c>
      <c r="K724">
        <f t="shared" si="235"/>
        <v>42.378640776699029</v>
      </c>
      <c r="N724" s="71">
        <f t="shared" si="236"/>
        <v>9.4778872397561109</v>
      </c>
      <c r="O724" s="71">
        <f t="shared" ref="O724:O769" si="248">N724/P724</f>
        <v>0.22364774013628394</v>
      </c>
      <c r="P724" s="71">
        <f t="shared" si="238"/>
        <v>42.378640776699029</v>
      </c>
    </row>
    <row r="725" spans="3:16" x14ac:dyDescent="0.25">
      <c r="C725">
        <v>1997</v>
      </c>
      <c r="D725" t="s">
        <v>4141</v>
      </c>
      <c r="E725">
        <v>4</v>
      </c>
      <c r="F725">
        <v>0.44890000000000002</v>
      </c>
      <c r="G725">
        <v>9.9000000000000008E-3</v>
      </c>
      <c r="I725" s="79">
        <f t="shared" si="233"/>
        <v>9.7133820954460548E-2</v>
      </c>
      <c r="J725">
        <f t="shared" si="247"/>
        <v>9.7133820954460539</v>
      </c>
      <c r="K725">
        <f t="shared" si="235"/>
        <v>45.343434343434339</v>
      </c>
      <c r="N725" s="71">
        <f t="shared" si="236"/>
        <v>9.7133820954460539</v>
      </c>
      <c r="O725" s="71">
        <f t="shared" si="248"/>
        <v>0.2142180502225795</v>
      </c>
      <c r="P725" s="71">
        <f t="shared" si="238"/>
        <v>45.343434343434339</v>
      </c>
    </row>
    <row r="726" spans="3:16" x14ac:dyDescent="0.25">
      <c r="C726">
        <v>1998</v>
      </c>
      <c r="D726" t="s">
        <v>4141</v>
      </c>
      <c r="E726">
        <v>4</v>
      </c>
      <c r="F726">
        <v>0.47420000000000001</v>
      </c>
      <c r="G726">
        <v>0.01</v>
      </c>
      <c r="I726" s="79">
        <f t="shared" si="233"/>
        <v>0.10189218197194028</v>
      </c>
      <c r="J726">
        <f t="shared" si="247"/>
        <v>10.189218197194027</v>
      </c>
      <c r="K726">
        <f t="shared" si="235"/>
        <v>47.42</v>
      </c>
      <c r="N726" s="71">
        <f t="shared" si="236"/>
        <v>10.189218197194027</v>
      </c>
      <c r="O726" s="71">
        <f t="shared" si="248"/>
        <v>0.21487174603951975</v>
      </c>
      <c r="P726" s="71">
        <f t="shared" si="238"/>
        <v>47.42</v>
      </c>
    </row>
    <row r="727" spans="3:16" x14ac:dyDescent="0.25">
      <c r="C727">
        <v>1999</v>
      </c>
      <c r="D727" t="s">
        <v>4141</v>
      </c>
      <c r="E727">
        <v>4</v>
      </c>
      <c r="F727">
        <v>0.4793</v>
      </c>
      <c r="G727">
        <v>9.7000000000000003E-3</v>
      </c>
      <c r="I727" s="79">
        <f t="shared" si="233"/>
        <v>0.10284394807490371</v>
      </c>
      <c r="J727">
        <f t="shared" si="247"/>
        <v>10.284394807490372</v>
      </c>
      <c r="K727">
        <f t="shared" si="235"/>
        <v>49.412371134020617</v>
      </c>
      <c r="N727" s="71">
        <f t="shared" si="236"/>
        <v>10.284394807490372</v>
      </c>
      <c r="O727" s="71">
        <f t="shared" si="248"/>
        <v>0.20813400716181224</v>
      </c>
      <c r="P727" s="71">
        <f t="shared" si="238"/>
        <v>49.412371134020617</v>
      </c>
    </row>
    <row r="728" spans="3:16" x14ac:dyDescent="0.25">
      <c r="C728">
        <v>2000</v>
      </c>
      <c r="D728" t="s">
        <v>4141</v>
      </c>
      <c r="E728">
        <v>4</v>
      </c>
      <c r="F728">
        <v>0.50680000000000003</v>
      </c>
      <c r="G728">
        <v>8.8000000000000005E-3</v>
      </c>
      <c r="I728" s="79">
        <f t="shared" si="233"/>
        <v>0.10793403262313972</v>
      </c>
      <c r="J728">
        <f t="shared" si="247"/>
        <v>10.793403262313973</v>
      </c>
      <c r="K728">
        <f t="shared" si="235"/>
        <v>57.590909090909093</v>
      </c>
      <c r="N728" s="71">
        <f t="shared" si="236"/>
        <v>10.793403262313973</v>
      </c>
      <c r="O728" s="71">
        <f t="shared" si="248"/>
        <v>0.18741505270000583</v>
      </c>
      <c r="P728" s="71">
        <f t="shared" si="238"/>
        <v>57.590909090909093</v>
      </c>
    </row>
    <row r="729" spans="3:16" x14ac:dyDescent="0.25">
      <c r="C729">
        <v>2001</v>
      </c>
      <c r="D729" t="s">
        <v>4141</v>
      </c>
      <c r="E729">
        <v>4</v>
      </c>
      <c r="F729">
        <v>0.52710000000000001</v>
      </c>
      <c r="G729">
        <v>8.8000000000000005E-3</v>
      </c>
      <c r="I729" s="79">
        <f t="shared" si="233"/>
        <v>0.11164692063472725</v>
      </c>
      <c r="J729">
        <f t="shared" si="247"/>
        <v>11.164692063472724</v>
      </c>
      <c r="K729">
        <f t="shared" si="235"/>
        <v>59.897727272727273</v>
      </c>
      <c r="N729" s="71">
        <f t="shared" si="236"/>
        <v>11.164692063472724</v>
      </c>
      <c r="O729" s="71">
        <f t="shared" si="248"/>
        <v>0.18639592137841013</v>
      </c>
      <c r="P729" s="71">
        <f t="shared" si="238"/>
        <v>59.897727272727273</v>
      </c>
    </row>
    <row r="730" spans="3:16" x14ac:dyDescent="0.25">
      <c r="C730">
        <v>2002</v>
      </c>
      <c r="D730" t="s">
        <v>4141</v>
      </c>
      <c r="E730">
        <v>4</v>
      </c>
      <c r="F730">
        <v>0.502</v>
      </c>
      <c r="G730">
        <v>8.8000000000000005E-3</v>
      </c>
      <c r="I730" s="79">
        <f t="shared" si="233"/>
        <v>0.10705062936989584</v>
      </c>
      <c r="J730">
        <f t="shared" si="247"/>
        <v>10.705062936989584</v>
      </c>
      <c r="K730">
        <f t="shared" si="235"/>
        <v>57.04545454545454</v>
      </c>
      <c r="N730" s="71">
        <f t="shared" si="236"/>
        <v>10.705062936989584</v>
      </c>
      <c r="O730" s="71">
        <f t="shared" si="248"/>
        <v>0.18765847379583336</v>
      </c>
      <c r="P730" s="71">
        <f t="shared" si="238"/>
        <v>57.04545454545454</v>
      </c>
    </row>
    <row r="731" spans="3:16" x14ac:dyDescent="0.25">
      <c r="C731">
        <v>2003</v>
      </c>
      <c r="D731" t="s">
        <v>4141</v>
      </c>
      <c r="E731">
        <v>4</v>
      </c>
      <c r="F731">
        <v>0.48780000000000001</v>
      </c>
      <c r="G731">
        <v>8.9999999999999993E-3</v>
      </c>
      <c r="I731" s="79">
        <f t="shared" si="233"/>
        <v>0.10442477044561516</v>
      </c>
      <c r="J731">
        <f t="shared" si="247"/>
        <v>10.442477044561516</v>
      </c>
      <c r="K731">
        <f t="shared" si="235"/>
        <v>54.2</v>
      </c>
      <c r="N731" s="71">
        <f t="shared" si="236"/>
        <v>10.442477044561516</v>
      </c>
      <c r="O731" s="71">
        <f t="shared" si="248"/>
        <v>0.19266562812844124</v>
      </c>
      <c r="P731" s="71">
        <f t="shared" si="238"/>
        <v>54.2</v>
      </c>
    </row>
    <row r="732" spans="3:16" x14ac:dyDescent="0.25">
      <c r="C732">
        <v>2004</v>
      </c>
      <c r="D732" t="s">
        <v>4141</v>
      </c>
      <c r="E732">
        <v>4</v>
      </c>
      <c r="F732">
        <v>0.51980000000000004</v>
      </c>
      <c r="G732">
        <v>9.1999999999999998E-3</v>
      </c>
      <c r="I732" s="79">
        <f t="shared" si="233"/>
        <v>0.11031603033322845</v>
      </c>
      <c r="J732">
        <f t="shared" si="247"/>
        <v>11.031603033322845</v>
      </c>
      <c r="K732">
        <f t="shared" si="235"/>
        <v>56.500000000000007</v>
      </c>
      <c r="N732" s="71">
        <f t="shared" si="236"/>
        <v>11.031603033322845</v>
      </c>
      <c r="O732" s="71">
        <f t="shared" si="248"/>
        <v>0.19524961120925388</v>
      </c>
      <c r="P732" s="71">
        <f t="shared" si="238"/>
        <v>56.500000000000007</v>
      </c>
    </row>
    <row r="733" spans="3:16" x14ac:dyDescent="0.25">
      <c r="C733">
        <v>2005</v>
      </c>
      <c r="D733" t="s">
        <v>4141</v>
      </c>
      <c r="E733">
        <v>4</v>
      </c>
      <c r="F733">
        <v>0.54369999999999996</v>
      </c>
      <c r="G733">
        <v>8.8999999999999999E-3</v>
      </c>
      <c r="I733" s="79">
        <f t="shared" si="233"/>
        <v>0.11465566105639846</v>
      </c>
      <c r="J733">
        <f t="shared" si="247"/>
        <v>11.465566105639846</v>
      </c>
      <c r="K733">
        <f t="shared" si="235"/>
        <v>61.089887640449433</v>
      </c>
      <c r="N733" s="71">
        <f t="shared" si="236"/>
        <v>11.465566105639846</v>
      </c>
      <c r="O733" s="71">
        <f t="shared" si="248"/>
        <v>0.18768353566340745</v>
      </c>
      <c r="P733" s="71">
        <f t="shared" si="238"/>
        <v>61.089887640449433</v>
      </c>
    </row>
    <row r="734" spans="3:16" x14ac:dyDescent="0.25">
      <c r="C734">
        <v>2006</v>
      </c>
      <c r="D734" t="s">
        <v>4141</v>
      </c>
      <c r="E734">
        <v>4</v>
      </c>
      <c r="F734">
        <v>0.53879999999999995</v>
      </c>
      <c r="G734">
        <v>9.1999999999999998E-3</v>
      </c>
      <c r="I734" s="79">
        <f t="shared" si="233"/>
        <v>0.11377007348772694</v>
      </c>
      <c r="J734">
        <f t="shared" si="247"/>
        <v>11.377007348772693</v>
      </c>
      <c r="K734">
        <f t="shared" si="235"/>
        <v>58.565217391304344</v>
      </c>
      <c r="N734" s="71">
        <f t="shared" si="236"/>
        <v>11.377007348772693</v>
      </c>
      <c r="O734" s="71">
        <f t="shared" si="248"/>
        <v>0.19426218932574013</v>
      </c>
      <c r="P734" s="71">
        <f t="shared" si="238"/>
        <v>58.565217391304344</v>
      </c>
    </row>
    <row r="735" spans="3:16" x14ac:dyDescent="0.25">
      <c r="C735">
        <v>2007</v>
      </c>
      <c r="D735" t="s">
        <v>4141</v>
      </c>
      <c r="E735">
        <v>4</v>
      </c>
      <c r="F735">
        <v>0.53820000000000001</v>
      </c>
      <c r="G735">
        <v>8.6999999999999994E-3</v>
      </c>
      <c r="I735" s="79">
        <f t="shared" si="233"/>
        <v>0.11366148891238392</v>
      </c>
      <c r="J735">
        <f t="shared" si="247"/>
        <v>11.366148891238392</v>
      </c>
      <c r="K735">
        <f t="shared" si="235"/>
        <v>61.862068965517246</v>
      </c>
      <c r="N735" s="71">
        <f t="shared" si="236"/>
        <v>11.366148891238392</v>
      </c>
      <c r="O735" s="71">
        <f t="shared" si="248"/>
        <v>0.18373373347040878</v>
      </c>
      <c r="P735" s="71">
        <f t="shared" si="238"/>
        <v>61.862068965517246</v>
      </c>
    </row>
    <row r="736" spans="3:16" x14ac:dyDescent="0.25">
      <c r="C736">
        <v>2008</v>
      </c>
      <c r="D736" t="s">
        <v>4141</v>
      </c>
      <c r="E736">
        <v>4</v>
      </c>
      <c r="F736">
        <v>0.54690000000000005</v>
      </c>
      <c r="G736">
        <v>8.8000000000000005E-3</v>
      </c>
      <c r="I736" s="79">
        <f t="shared" si="233"/>
        <v>0.11523286658922505</v>
      </c>
      <c r="J736">
        <f t="shared" si="247"/>
        <v>11.523286658922505</v>
      </c>
      <c r="K736">
        <f t="shared" si="235"/>
        <v>62.147727272727273</v>
      </c>
      <c r="N736" s="71">
        <f t="shared" si="236"/>
        <v>11.523286658922505</v>
      </c>
      <c r="O736" s="71">
        <f t="shared" si="248"/>
        <v>0.18541766794389841</v>
      </c>
      <c r="P736" s="71">
        <f t="shared" si="238"/>
        <v>62.147727272727273</v>
      </c>
    </row>
    <row r="737" spans="3:16" x14ac:dyDescent="0.25">
      <c r="C737">
        <v>2009</v>
      </c>
      <c r="D737" t="s">
        <v>4141</v>
      </c>
      <c r="E737">
        <v>4</v>
      </c>
      <c r="F737">
        <v>0.54969999999999997</v>
      </c>
      <c r="G737">
        <v>9.1999999999999998E-3</v>
      </c>
      <c r="I737" s="79">
        <f t="shared" si="233"/>
        <v>0.11573718727537075</v>
      </c>
      <c r="J737">
        <f t="shared" si="247"/>
        <v>11.573718727537074</v>
      </c>
      <c r="K737">
        <f t="shared" si="235"/>
        <v>59.75</v>
      </c>
      <c r="N737" s="71">
        <f t="shared" si="236"/>
        <v>11.573718727537074</v>
      </c>
      <c r="O737" s="71">
        <f t="shared" si="248"/>
        <v>0.19370240548179202</v>
      </c>
      <c r="P737" s="71">
        <f t="shared" si="238"/>
        <v>59.75</v>
      </c>
    </row>
    <row r="738" spans="3:16" x14ac:dyDescent="0.25">
      <c r="C738">
        <v>2010</v>
      </c>
      <c r="D738" t="s">
        <v>4141</v>
      </c>
      <c r="E738">
        <v>4</v>
      </c>
      <c r="F738">
        <v>0.55030000000000001</v>
      </c>
      <c r="G738">
        <v>8.8000000000000005E-3</v>
      </c>
      <c r="I738" s="79">
        <f t="shared" si="233"/>
        <v>0.1158451670679741</v>
      </c>
      <c r="J738">
        <f t="shared" si="247"/>
        <v>11.584516706797409</v>
      </c>
      <c r="K738">
        <f t="shared" si="235"/>
        <v>62.534090909090907</v>
      </c>
      <c r="N738" s="71">
        <f t="shared" si="236"/>
        <v>11.584516706797409</v>
      </c>
      <c r="O738" s="71">
        <f t="shared" si="248"/>
        <v>0.18525122118811049</v>
      </c>
      <c r="P738" s="71">
        <f t="shared" si="238"/>
        <v>62.534090909090907</v>
      </c>
    </row>
    <row r="739" spans="3:16" x14ac:dyDescent="0.25">
      <c r="C739">
        <v>1980</v>
      </c>
      <c r="D739" t="s">
        <v>4141</v>
      </c>
      <c r="E739">
        <v>4</v>
      </c>
      <c r="F739">
        <v>0.15379999999999999</v>
      </c>
      <c r="G739">
        <v>1.0500000000000001E-2</v>
      </c>
      <c r="I739" s="79">
        <f t="shared" si="233"/>
        <v>3.6412479372035289E-2</v>
      </c>
      <c r="J739">
        <f t="shared" si="247"/>
        <v>3.6412479372035289</v>
      </c>
      <c r="K739">
        <f t="shared" si="235"/>
        <v>14.647619047619045</v>
      </c>
      <c r="N739" s="71">
        <f t="shared" si="236"/>
        <v>3.6412479372035289</v>
      </c>
      <c r="O739" s="71">
        <f t="shared" si="248"/>
        <v>0.24858974863873251</v>
      </c>
      <c r="P739" s="71">
        <f t="shared" si="238"/>
        <v>14.647619047619045</v>
      </c>
    </row>
    <row r="740" spans="3:16" x14ac:dyDescent="0.25">
      <c r="C740">
        <v>1981</v>
      </c>
      <c r="D740" t="s">
        <v>4141</v>
      </c>
      <c r="E740">
        <v>4</v>
      </c>
      <c r="F740">
        <v>0.14280000000000001</v>
      </c>
      <c r="G740">
        <v>1.15E-2</v>
      </c>
      <c r="I740" s="79">
        <f t="shared" ref="I740:I769" si="249">(1+F740)^(1/E740)-1</f>
        <v>3.3933383343153878E-2</v>
      </c>
      <c r="J740">
        <f t="shared" si="247"/>
        <v>3.3933383343153878</v>
      </c>
      <c r="K740">
        <f t="shared" ref="K740:K769" si="250">F740/G740</f>
        <v>12.417391304347827</v>
      </c>
      <c r="N740" s="71">
        <f t="shared" ref="N740:N769" si="251">J740</f>
        <v>3.3933383343153878</v>
      </c>
      <c r="O740" s="71">
        <f t="shared" si="248"/>
        <v>0.27327304513044087</v>
      </c>
      <c r="P740" s="71">
        <f t="shared" ref="P740:P769" si="252">K740</f>
        <v>12.417391304347827</v>
      </c>
    </row>
    <row r="741" spans="3:16" x14ac:dyDescent="0.25">
      <c r="C741">
        <v>1982</v>
      </c>
      <c r="D741" t="s">
        <v>4141</v>
      </c>
      <c r="E741">
        <v>4</v>
      </c>
      <c r="F741">
        <v>0.18959999999999999</v>
      </c>
      <c r="G741">
        <v>1.1599999999999999E-2</v>
      </c>
      <c r="I741" s="79">
        <f t="shared" si="249"/>
        <v>4.4360022384464237E-2</v>
      </c>
      <c r="J741">
        <f t="shared" si="247"/>
        <v>4.4360022384464237</v>
      </c>
      <c r="K741">
        <f t="shared" si="250"/>
        <v>16.344827586206897</v>
      </c>
      <c r="N741" s="71">
        <f t="shared" si="251"/>
        <v>4.4360022384464237</v>
      </c>
      <c r="O741" s="71">
        <f t="shared" si="248"/>
        <v>0.27140098083322001</v>
      </c>
      <c r="P741" s="71">
        <f t="shared" si="252"/>
        <v>16.344827586206897</v>
      </c>
    </row>
    <row r="742" spans="3:16" x14ac:dyDescent="0.25">
      <c r="C742">
        <v>1983</v>
      </c>
      <c r="D742" t="s">
        <v>4141</v>
      </c>
      <c r="E742">
        <v>4</v>
      </c>
      <c r="F742">
        <v>0.1908</v>
      </c>
      <c r="G742">
        <v>1.1299999999999999E-2</v>
      </c>
      <c r="I742" s="79">
        <f t="shared" si="249"/>
        <v>4.4623295382741901E-2</v>
      </c>
      <c r="J742">
        <f t="shared" si="247"/>
        <v>4.4623295382741901</v>
      </c>
      <c r="K742">
        <f t="shared" si="250"/>
        <v>16.884955752212392</v>
      </c>
      <c r="N742" s="71">
        <f t="shared" si="251"/>
        <v>4.4623295382741901</v>
      </c>
      <c r="O742" s="71">
        <f t="shared" si="248"/>
        <v>0.2642784265330102</v>
      </c>
      <c r="P742" s="71">
        <f t="shared" si="252"/>
        <v>16.884955752212392</v>
      </c>
    </row>
    <row r="743" spans="3:16" x14ac:dyDescent="0.25">
      <c r="C743">
        <v>1984</v>
      </c>
      <c r="D743" t="s">
        <v>4141</v>
      </c>
      <c r="E743">
        <v>4</v>
      </c>
      <c r="F743">
        <v>0.18179999999999999</v>
      </c>
      <c r="G743">
        <v>1.0999999999999999E-2</v>
      </c>
      <c r="I743" s="79">
        <f t="shared" si="249"/>
        <v>4.2643875231113793E-2</v>
      </c>
      <c r="J743">
        <f t="shared" si="247"/>
        <v>4.2643875231113793</v>
      </c>
      <c r="K743">
        <f t="shared" si="250"/>
        <v>16.527272727272727</v>
      </c>
      <c r="N743" s="71">
        <f t="shared" si="251"/>
        <v>4.2643875231113793</v>
      </c>
      <c r="O743" s="71">
        <f t="shared" si="248"/>
        <v>0.25802124727296571</v>
      </c>
      <c r="P743" s="71">
        <f t="shared" si="252"/>
        <v>16.527272727272727</v>
      </c>
    </row>
    <row r="744" spans="3:16" x14ac:dyDescent="0.25">
      <c r="C744">
        <v>1985</v>
      </c>
      <c r="D744" t="s">
        <v>4141</v>
      </c>
      <c r="E744">
        <v>4</v>
      </c>
      <c r="F744">
        <v>0.2137</v>
      </c>
      <c r="G744">
        <v>1.17E-2</v>
      </c>
      <c r="I744" s="79">
        <f t="shared" si="249"/>
        <v>4.9609705774644963E-2</v>
      </c>
      <c r="J744">
        <f t="shared" si="247"/>
        <v>4.9609705774644963</v>
      </c>
      <c r="K744">
        <f t="shared" si="250"/>
        <v>18.264957264957264</v>
      </c>
      <c r="N744" s="71">
        <f t="shared" si="251"/>
        <v>4.9609705774644963</v>
      </c>
      <c r="O744" s="71">
        <f t="shared" si="248"/>
        <v>0.27161139801747597</v>
      </c>
      <c r="P744" s="71">
        <f t="shared" si="252"/>
        <v>18.264957264957264</v>
      </c>
    </row>
    <row r="745" spans="3:16" x14ac:dyDescent="0.25">
      <c r="C745">
        <v>1986</v>
      </c>
      <c r="D745" t="s">
        <v>4141</v>
      </c>
      <c r="E745">
        <v>4</v>
      </c>
      <c r="F745">
        <v>0.20030000000000001</v>
      </c>
      <c r="G745">
        <v>1.14E-2</v>
      </c>
      <c r="I745" s="79">
        <f t="shared" si="249"/>
        <v>4.6700547956584071E-2</v>
      </c>
      <c r="J745">
        <f t="shared" si="247"/>
        <v>4.6700547956584071</v>
      </c>
      <c r="K745">
        <f t="shared" si="250"/>
        <v>17.57017543859649</v>
      </c>
      <c r="N745" s="71">
        <f t="shared" si="251"/>
        <v>4.6700547956584071</v>
      </c>
      <c r="O745" s="71">
        <f t="shared" si="248"/>
        <v>0.26579443170497175</v>
      </c>
      <c r="P745" s="71">
        <f t="shared" si="252"/>
        <v>17.57017543859649</v>
      </c>
    </row>
    <row r="746" spans="3:16" x14ac:dyDescent="0.25">
      <c r="C746">
        <v>1987</v>
      </c>
      <c r="D746" t="s">
        <v>4141</v>
      </c>
      <c r="E746">
        <v>4</v>
      </c>
      <c r="F746">
        <v>0.20619999999999999</v>
      </c>
      <c r="G746">
        <v>1.0800000000000001E-2</v>
      </c>
      <c r="I746" s="79">
        <f t="shared" si="249"/>
        <v>4.7984431666746152E-2</v>
      </c>
      <c r="J746">
        <f t="shared" si="247"/>
        <v>4.7984431666746152</v>
      </c>
      <c r="K746">
        <f t="shared" si="250"/>
        <v>19.092592592592592</v>
      </c>
      <c r="N746" s="71">
        <f t="shared" si="251"/>
        <v>4.7984431666746152</v>
      </c>
      <c r="O746" s="71">
        <f t="shared" si="248"/>
        <v>0.25132486033019324</v>
      </c>
      <c r="P746" s="71">
        <f t="shared" si="252"/>
        <v>19.092592592592592</v>
      </c>
    </row>
    <row r="747" spans="3:16" x14ac:dyDescent="0.25">
      <c r="C747">
        <v>1988</v>
      </c>
      <c r="D747" t="s">
        <v>4141</v>
      </c>
      <c r="E747">
        <v>4</v>
      </c>
      <c r="F747">
        <v>0.18629999999999999</v>
      </c>
      <c r="G747">
        <v>1.2200000000000001E-2</v>
      </c>
      <c r="I747" s="79">
        <f t="shared" si="249"/>
        <v>4.3634993163400804E-2</v>
      </c>
      <c r="J747">
        <f t="shared" si="247"/>
        <v>4.3634993163400804</v>
      </c>
      <c r="K747">
        <f t="shared" si="250"/>
        <v>15.270491803278688</v>
      </c>
      <c r="N747" s="71">
        <f t="shared" si="251"/>
        <v>4.3634993163400804</v>
      </c>
      <c r="O747" s="71">
        <f t="shared" si="248"/>
        <v>0.28574713719457318</v>
      </c>
      <c r="P747" s="71">
        <f t="shared" si="252"/>
        <v>15.270491803278688</v>
      </c>
    </row>
    <row r="748" spans="3:16" x14ac:dyDescent="0.25">
      <c r="C748">
        <v>1989</v>
      </c>
      <c r="D748" t="s">
        <v>4141</v>
      </c>
      <c r="E748">
        <v>4</v>
      </c>
      <c r="F748">
        <v>0.21820000000000001</v>
      </c>
      <c r="G748">
        <v>1.1299999999999999E-2</v>
      </c>
      <c r="I748" s="79">
        <f t="shared" si="249"/>
        <v>5.0581257796572965E-2</v>
      </c>
      <c r="J748">
        <f t="shared" si="247"/>
        <v>5.0581257796572965</v>
      </c>
      <c r="K748">
        <f t="shared" si="250"/>
        <v>19.309734513274339</v>
      </c>
      <c r="N748" s="71">
        <f t="shared" si="251"/>
        <v>5.0581257796572965</v>
      </c>
      <c r="O748" s="71">
        <f t="shared" si="248"/>
        <v>0.26194693542679853</v>
      </c>
      <c r="P748" s="71">
        <f t="shared" si="252"/>
        <v>19.309734513274339</v>
      </c>
    </row>
    <row r="749" spans="3:16" x14ac:dyDescent="0.25">
      <c r="C749">
        <v>1990</v>
      </c>
      <c r="D749" t="s">
        <v>4141</v>
      </c>
      <c r="E749">
        <v>4</v>
      </c>
      <c r="F749">
        <v>0.21690000000000001</v>
      </c>
      <c r="G749">
        <v>1.17E-2</v>
      </c>
      <c r="I749" s="79">
        <f t="shared" si="249"/>
        <v>5.030086407540324E-2</v>
      </c>
      <c r="J749">
        <f t="shared" si="247"/>
        <v>5.030086407540324</v>
      </c>
      <c r="K749">
        <f t="shared" si="250"/>
        <v>18.53846153846154</v>
      </c>
      <c r="N749" s="71">
        <f t="shared" si="251"/>
        <v>5.030086407540324</v>
      </c>
      <c r="O749" s="71">
        <f t="shared" si="248"/>
        <v>0.27133246181752785</v>
      </c>
      <c r="P749" s="71">
        <f t="shared" si="252"/>
        <v>18.53846153846154</v>
      </c>
    </row>
    <row r="750" spans="3:16" x14ac:dyDescent="0.25">
      <c r="C750">
        <v>1991</v>
      </c>
      <c r="D750" t="s">
        <v>4141</v>
      </c>
      <c r="E750">
        <v>4</v>
      </c>
      <c r="F750">
        <v>0.21840000000000001</v>
      </c>
      <c r="G750">
        <v>1.1900000000000001E-2</v>
      </c>
      <c r="I750" s="79">
        <f t="shared" si="249"/>
        <v>5.0624375371012498E-2</v>
      </c>
      <c r="J750">
        <f t="shared" si="247"/>
        <v>5.0624375371012498</v>
      </c>
      <c r="K750">
        <f t="shared" si="250"/>
        <v>18.352941176470587</v>
      </c>
      <c r="N750" s="71">
        <f t="shared" si="251"/>
        <v>5.0624375371012498</v>
      </c>
      <c r="O750" s="71">
        <f t="shared" si="248"/>
        <v>0.27583794272667067</v>
      </c>
      <c r="P750" s="71">
        <f t="shared" si="252"/>
        <v>18.352941176470587</v>
      </c>
    </row>
    <row r="751" spans="3:16" x14ac:dyDescent="0.25">
      <c r="C751">
        <v>1992</v>
      </c>
      <c r="D751" t="s">
        <v>4141</v>
      </c>
      <c r="E751">
        <v>4</v>
      </c>
      <c r="F751">
        <v>0.20269999999999999</v>
      </c>
      <c r="G751">
        <v>1.2E-2</v>
      </c>
      <c r="I751" s="79">
        <f t="shared" si="249"/>
        <v>4.7223375566132431E-2</v>
      </c>
      <c r="J751">
        <f t="shared" si="247"/>
        <v>4.7223375566132431</v>
      </c>
      <c r="K751">
        <f t="shared" si="250"/>
        <v>16.891666666666666</v>
      </c>
      <c r="N751" s="71">
        <f t="shared" si="251"/>
        <v>4.7223375566132431</v>
      </c>
      <c r="O751" s="71">
        <f t="shared" si="248"/>
        <v>0.27956611089964933</v>
      </c>
      <c r="P751" s="71">
        <f t="shared" si="252"/>
        <v>16.891666666666666</v>
      </c>
    </row>
    <row r="752" spans="3:16" x14ac:dyDescent="0.25">
      <c r="C752">
        <v>1993</v>
      </c>
      <c r="D752" t="s">
        <v>4141</v>
      </c>
      <c r="E752">
        <v>4</v>
      </c>
      <c r="F752">
        <v>0.21340000000000001</v>
      </c>
      <c r="G752">
        <v>1.23E-2</v>
      </c>
      <c r="I752" s="79">
        <f t="shared" si="249"/>
        <v>4.954483964154055E-2</v>
      </c>
      <c r="J752">
        <f t="shared" si="247"/>
        <v>4.954483964154055</v>
      </c>
      <c r="K752">
        <f t="shared" si="250"/>
        <v>17.349593495934961</v>
      </c>
      <c r="N752" s="71">
        <f t="shared" si="251"/>
        <v>4.954483964154055</v>
      </c>
      <c r="O752" s="71">
        <f t="shared" si="248"/>
        <v>0.28556772614383724</v>
      </c>
      <c r="P752" s="71">
        <f t="shared" si="252"/>
        <v>17.349593495934961</v>
      </c>
    </row>
    <row r="753" spans="3:16" x14ac:dyDescent="0.25">
      <c r="C753">
        <v>1994</v>
      </c>
      <c r="D753" t="s">
        <v>4141</v>
      </c>
      <c r="E753">
        <v>4</v>
      </c>
      <c r="F753">
        <v>0.21190000000000001</v>
      </c>
      <c r="G753">
        <v>1.2E-2</v>
      </c>
      <c r="I753" s="79">
        <f t="shared" si="249"/>
        <v>4.922032843381019E-2</v>
      </c>
      <c r="J753">
        <f t="shared" si="247"/>
        <v>4.922032843381019</v>
      </c>
      <c r="K753">
        <f t="shared" si="250"/>
        <v>17.658333333333335</v>
      </c>
      <c r="N753" s="71">
        <f t="shared" si="251"/>
        <v>4.922032843381019</v>
      </c>
      <c r="O753" s="71">
        <f t="shared" si="248"/>
        <v>0.27873711241421528</v>
      </c>
      <c r="P753" s="71">
        <f t="shared" si="252"/>
        <v>17.658333333333335</v>
      </c>
    </row>
    <row r="754" spans="3:16" x14ac:dyDescent="0.25">
      <c r="C754">
        <v>1995</v>
      </c>
      <c r="D754" t="s">
        <v>4142</v>
      </c>
      <c r="E754">
        <v>4</v>
      </c>
      <c r="F754">
        <v>0.24110000000000001</v>
      </c>
      <c r="G754">
        <v>1.37E-2</v>
      </c>
      <c r="I754" s="79">
        <f t="shared" si="249"/>
        <v>5.5484096354667223E-2</v>
      </c>
      <c r="J754">
        <f t="shared" si="247"/>
        <v>5.5484096354667223</v>
      </c>
      <c r="K754">
        <f t="shared" si="250"/>
        <v>17.598540145985403</v>
      </c>
      <c r="N754" s="71">
        <f t="shared" si="251"/>
        <v>5.5484096354667223</v>
      </c>
      <c r="O754" s="71">
        <f t="shared" si="248"/>
        <v>0.31527669848981371</v>
      </c>
      <c r="P754" s="71">
        <f t="shared" si="252"/>
        <v>17.598540145985403</v>
      </c>
    </row>
    <row r="755" spans="3:16" x14ac:dyDescent="0.25">
      <c r="C755">
        <v>1996</v>
      </c>
      <c r="D755" t="s">
        <v>4142</v>
      </c>
      <c r="E755">
        <v>4</v>
      </c>
      <c r="F755">
        <v>0.2283</v>
      </c>
      <c r="G755">
        <v>1.3599999999999999E-2</v>
      </c>
      <c r="I755" s="79">
        <f t="shared" si="249"/>
        <v>5.2752091638231802E-2</v>
      </c>
      <c r="J755">
        <f t="shared" si="247"/>
        <v>5.2752091638231802</v>
      </c>
      <c r="K755">
        <f t="shared" si="250"/>
        <v>16.786764705882355</v>
      </c>
      <c r="N755" s="71">
        <f t="shared" si="251"/>
        <v>5.2752091638231802</v>
      </c>
      <c r="O755" s="71">
        <f t="shared" si="248"/>
        <v>0.31424811488390381</v>
      </c>
      <c r="P755" s="71">
        <f t="shared" si="252"/>
        <v>16.786764705882355</v>
      </c>
    </row>
    <row r="756" spans="3:16" x14ac:dyDescent="0.25">
      <c r="C756">
        <v>1997</v>
      </c>
      <c r="D756" t="s">
        <v>4142</v>
      </c>
      <c r="E756">
        <v>4</v>
      </c>
      <c r="F756">
        <v>0.25369999999999998</v>
      </c>
      <c r="G756">
        <v>1.3100000000000001E-2</v>
      </c>
      <c r="I756" s="79">
        <f t="shared" si="249"/>
        <v>5.8152851147362128E-2</v>
      </c>
      <c r="J756">
        <f t="shared" si="247"/>
        <v>5.8152851147362128</v>
      </c>
      <c r="K756">
        <f t="shared" si="250"/>
        <v>19.366412213740457</v>
      </c>
      <c r="N756" s="71">
        <f t="shared" si="251"/>
        <v>5.8152851147362128</v>
      </c>
      <c r="O756" s="71">
        <f t="shared" si="248"/>
        <v>0.30027684273963101</v>
      </c>
      <c r="P756" s="71">
        <f t="shared" si="252"/>
        <v>19.366412213740457</v>
      </c>
    </row>
    <row r="757" spans="3:16" x14ac:dyDescent="0.25">
      <c r="C757">
        <v>1998</v>
      </c>
      <c r="D757" t="s">
        <v>4142</v>
      </c>
      <c r="E757">
        <v>4</v>
      </c>
      <c r="F757">
        <v>0.25</v>
      </c>
      <c r="G757">
        <v>1.2999999999999999E-2</v>
      </c>
      <c r="I757" s="79">
        <f t="shared" si="249"/>
        <v>5.7371263440564091E-2</v>
      </c>
      <c r="J757">
        <f t="shared" si="247"/>
        <v>5.7371263440564091</v>
      </c>
      <c r="K757">
        <f t="shared" si="250"/>
        <v>19.23076923076923</v>
      </c>
      <c r="N757" s="71">
        <f t="shared" si="251"/>
        <v>5.7371263440564091</v>
      </c>
      <c r="O757" s="71">
        <f t="shared" si="248"/>
        <v>0.29833056989093326</v>
      </c>
      <c r="P757" s="71">
        <f t="shared" si="252"/>
        <v>19.23076923076923</v>
      </c>
    </row>
    <row r="758" spans="3:16" x14ac:dyDescent="0.25">
      <c r="C758">
        <v>1999</v>
      </c>
      <c r="D758" t="s">
        <v>4142</v>
      </c>
      <c r="E758">
        <v>4</v>
      </c>
      <c r="F758">
        <v>0.25590000000000002</v>
      </c>
      <c r="G758">
        <v>1.2800000000000001E-2</v>
      </c>
      <c r="I758" s="79">
        <f t="shared" si="249"/>
        <v>5.8616759166673305E-2</v>
      </c>
      <c r="J758">
        <f t="shared" si="247"/>
        <v>5.8616759166673305</v>
      </c>
      <c r="K758">
        <f t="shared" si="250"/>
        <v>19.9921875</v>
      </c>
      <c r="N758" s="71">
        <f t="shared" si="251"/>
        <v>5.8616759166673305</v>
      </c>
      <c r="O758" s="71">
        <f t="shared" si="248"/>
        <v>0.29319832642962812</v>
      </c>
      <c r="P758" s="71">
        <f t="shared" si="252"/>
        <v>19.9921875</v>
      </c>
    </row>
    <row r="759" spans="3:16" x14ac:dyDescent="0.25">
      <c r="C759">
        <v>2000</v>
      </c>
      <c r="D759" t="s">
        <v>4142</v>
      </c>
      <c r="E759">
        <v>4</v>
      </c>
      <c r="F759">
        <v>0.26229999999999998</v>
      </c>
      <c r="G759">
        <v>1.11E-2</v>
      </c>
      <c r="I759" s="79">
        <f t="shared" si="249"/>
        <v>5.9962853290306706E-2</v>
      </c>
      <c r="J759">
        <f t="shared" si="247"/>
        <v>5.9962853290306706</v>
      </c>
      <c r="K759">
        <f t="shared" si="250"/>
        <v>23.630630630630627</v>
      </c>
      <c r="N759" s="71">
        <f t="shared" si="251"/>
        <v>5.9962853290306706</v>
      </c>
      <c r="O759" s="71">
        <f t="shared" si="248"/>
        <v>0.25375054194525526</v>
      </c>
      <c r="P759" s="71">
        <f t="shared" si="252"/>
        <v>23.630630630630627</v>
      </c>
    </row>
    <row r="760" spans="3:16" x14ac:dyDescent="0.25">
      <c r="C760">
        <v>2001</v>
      </c>
      <c r="D760" t="s">
        <v>4142</v>
      </c>
      <c r="E760">
        <v>4</v>
      </c>
      <c r="F760">
        <v>0.27760000000000001</v>
      </c>
      <c r="G760">
        <v>1.12E-2</v>
      </c>
      <c r="I760" s="79">
        <f t="shared" si="249"/>
        <v>6.3160238193464169E-2</v>
      </c>
      <c r="J760">
        <f t="shared" si="247"/>
        <v>6.3160238193464169</v>
      </c>
      <c r="K760">
        <f t="shared" si="250"/>
        <v>24.785714285714288</v>
      </c>
      <c r="N760" s="71">
        <f t="shared" si="251"/>
        <v>6.3160238193464169</v>
      </c>
      <c r="O760" s="71">
        <f t="shared" si="248"/>
        <v>0.25482516850388998</v>
      </c>
      <c r="P760" s="71">
        <f t="shared" si="252"/>
        <v>24.785714285714288</v>
      </c>
    </row>
    <row r="761" spans="3:16" x14ac:dyDescent="0.25">
      <c r="C761">
        <v>2002</v>
      </c>
      <c r="D761" t="s">
        <v>4142</v>
      </c>
      <c r="E761">
        <v>4</v>
      </c>
      <c r="F761">
        <v>0.27350000000000002</v>
      </c>
      <c r="G761">
        <v>1.18E-2</v>
      </c>
      <c r="I761" s="79">
        <f t="shared" si="249"/>
        <v>6.2306251712867189E-2</v>
      </c>
      <c r="J761">
        <f t="shared" si="247"/>
        <v>6.2306251712867189</v>
      </c>
      <c r="K761">
        <f t="shared" si="250"/>
        <v>23.177966101694917</v>
      </c>
      <c r="N761" s="71">
        <f t="shared" si="251"/>
        <v>6.2306251712867189</v>
      </c>
      <c r="O761" s="71">
        <f t="shared" si="248"/>
        <v>0.26881673499518566</v>
      </c>
      <c r="P761" s="71">
        <f t="shared" si="252"/>
        <v>23.177966101694917</v>
      </c>
    </row>
    <row r="762" spans="3:16" x14ac:dyDescent="0.25">
      <c r="C762">
        <v>2003</v>
      </c>
      <c r="D762" t="s">
        <v>4142</v>
      </c>
      <c r="E762">
        <v>4</v>
      </c>
      <c r="F762">
        <v>0.20880000000000001</v>
      </c>
      <c r="G762">
        <v>1.1599999999999999E-2</v>
      </c>
      <c r="I762" s="79">
        <f t="shared" si="249"/>
        <v>4.8548716155229599E-2</v>
      </c>
      <c r="J762">
        <f t="shared" si="247"/>
        <v>4.8548716155229599</v>
      </c>
      <c r="K762">
        <f t="shared" si="250"/>
        <v>18.000000000000004</v>
      </c>
      <c r="N762" s="71">
        <f t="shared" si="251"/>
        <v>4.8548716155229599</v>
      </c>
      <c r="O762" s="71">
        <f t="shared" si="248"/>
        <v>0.26971508975127551</v>
      </c>
      <c r="P762" s="71">
        <f t="shared" si="252"/>
        <v>18.000000000000004</v>
      </c>
    </row>
    <row r="763" spans="3:16" x14ac:dyDescent="0.25">
      <c r="C763">
        <v>2004</v>
      </c>
      <c r="D763" t="s">
        <v>4142</v>
      </c>
      <c r="E763">
        <v>4</v>
      </c>
      <c r="F763">
        <v>0.2651</v>
      </c>
      <c r="G763">
        <v>1.14E-2</v>
      </c>
      <c r="I763" s="79">
        <f t="shared" si="249"/>
        <v>6.0550160277257126E-2</v>
      </c>
      <c r="J763">
        <f t="shared" si="247"/>
        <v>6.0550160277257126</v>
      </c>
      <c r="K763">
        <f t="shared" si="250"/>
        <v>23.254385964912281</v>
      </c>
      <c r="N763" s="71">
        <f t="shared" si="251"/>
        <v>6.0550160277257126</v>
      </c>
      <c r="O763" s="71">
        <f t="shared" si="248"/>
        <v>0.26038167754082658</v>
      </c>
      <c r="P763" s="71">
        <f t="shared" si="252"/>
        <v>23.254385964912281</v>
      </c>
    </row>
    <row r="764" spans="3:16" x14ac:dyDescent="0.25">
      <c r="C764">
        <v>2005</v>
      </c>
      <c r="D764" t="s">
        <v>4142</v>
      </c>
      <c r="E764">
        <v>4</v>
      </c>
      <c r="F764">
        <v>0.26740000000000003</v>
      </c>
      <c r="G764">
        <v>1.1299999999999999E-2</v>
      </c>
      <c r="I764" s="79">
        <f t="shared" si="249"/>
        <v>6.1031862143922533E-2</v>
      </c>
      <c r="J764">
        <f t="shared" si="247"/>
        <v>6.1031862143922533</v>
      </c>
      <c r="K764">
        <f t="shared" si="250"/>
        <v>23.663716814159297</v>
      </c>
      <c r="N764" s="71">
        <f t="shared" si="251"/>
        <v>6.1031862143922533</v>
      </c>
      <c r="O764" s="71">
        <f t="shared" si="248"/>
        <v>0.25791325438531204</v>
      </c>
      <c r="P764" s="71">
        <f t="shared" si="252"/>
        <v>23.663716814159297</v>
      </c>
    </row>
    <row r="765" spans="3:16" x14ac:dyDescent="0.25">
      <c r="C765">
        <v>2006</v>
      </c>
      <c r="D765" t="s">
        <v>4142</v>
      </c>
      <c r="E765">
        <v>4</v>
      </c>
      <c r="F765">
        <v>0.26040000000000002</v>
      </c>
      <c r="G765">
        <v>1.1599999999999999E-2</v>
      </c>
      <c r="I765" s="79">
        <f t="shared" si="249"/>
        <v>5.956376686582443E-2</v>
      </c>
      <c r="J765">
        <f t="shared" si="247"/>
        <v>5.956376686582443</v>
      </c>
      <c r="K765">
        <f t="shared" si="250"/>
        <v>22.448275862068968</v>
      </c>
      <c r="N765" s="71">
        <f t="shared" si="251"/>
        <v>5.956376686582443</v>
      </c>
      <c r="O765" s="71">
        <f t="shared" si="248"/>
        <v>0.26533782474791218</v>
      </c>
      <c r="P765" s="71">
        <f t="shared" si="252"/>
        <v>22.448275862068968</v>
      </c>
    </row>
    <row r="766" spans="3:16" x14ac:dyDescent="0.25">
      <c r="C766">
        <v>2007</v>
      </c>
      <c r="D766" t="s">
        <v>4142</v>
      </c>
      <c r="E766">
        <v>4</v>
      </c>
      <c r="F766">
        <v>0.25879999999999997</v>
      </c>
      <c r="G766">
        <v>1.12E-2</v>
      </c>
      <c r="I766" s="79">
        <f t="shared" si="249"/>
        <v>5.9227343973171864E-2</v>
      </c>
      <c r="J766">
        <f t="shared" si="247"/>
        <v>5.9227343973171864</v>
      </c>
      <c r="K766">
        <f t="shared" si="250"/>
        <v>23.107142857142854</v>
      </c>
      <c r="N766" s="71">
        <f t="shared" si="251"/>
        <v>5.9227343973171864</v>
      </c>
      <c r="O766" s="71">
        <f t="shared" si="248"/>
        <v>0.25631617175406685</v>
      </c>
      <c r="P766" s="71">
        <f t="shared" si="252"/>
        <v>23.107142857142854</v>
      </c>
    </row>
    <row r="767" spans="3:16" x14ac:dyDescent="0.25">
      <c r="C767">
        <v>2008</v>
      </c>
      <c r="D767" t="s">
        <v>4142</v>
      </c>
      <c r="E767">
        <v>4</v>
      </c>
      <c r="F767">
        <v>0.28289999999999998</v>
      </c>
      <c r="G767">
        <v>1.15E-2</v>
      </c>
      <c r="I767" s="79">
        <f t="shared" si="249"/>
        <v>6.4261131413112293E-2</v>
      </c>
      <c r="J767">
        <f t="shared" si="247"/>
        <v>6.4261131413112293</v>
      </c>
      <c r="K767">
        <f t="shared" si="250"/>
        <v>24.599999999999998</v>
      </c>
      <c r="N767" s="71">
        <f t="shared" si="251"/>
        <v>6.4261131413112293</v>
      </c>
      <c r="O767" s="71">
        <f t="shared" si="248"/>
        <v>0.26122411143541585</v>
      </c>
      <c r="P767" s="71">
        <f t="shared" si="252"/>
        <v>24.599999999999998</v>
      </c>
    </row>
    <row r="768" spans="3:16" x14ac:dyDescent="0.25">
      <c r="C768">
        <v>2009</v>
      </c>
      <c r="D768" t="s">
        <v>4142</v>
      </c>
      <c r="E768">
        <v>4</v>
      </c>
      <c r="F768">
        <v>0.26850000000000002</v>
      </c>
      <c r="G768">
        <v>1.1299999999999999E-2</v>
      </c>
      <c r="I768" s="79">
        <f t="shared" si="249"/>
        <v>6.126200956654837E-2</v>
      </c>
      <c r="J768">
        <f t="shared" si="247"/>
        <v>6.126200956654837</v>
      </c>
      <c r="K768">
        <f t="shared" si="250"/>
        <v>23.761061946902657</v>
      </c>
      <c r="N768" s="71">
        <f t="shared" si="251"/>
        <v>6.126200956654837</v>
      </c>
      <c r="O768" s="71">
        <f t="shared" si="248"/>
        <v>0.25782521717020351</v>
      </c>
      <c r="P768" s="71">
        <f t="shared" si="252"/>
        <v>23.761061946902657</v>
      </c>
    </row>
    <row r="769" spans="1:16" x14ac:dyDescent="0.25">
      <c r="C769">
        <v>2010</v>
      </c>
      <c r="D769" t="s">
        <v>4142</v>
      </c>
      <c r="E769">
        <v>4</v>
      </c>
      <c r="F769">
        <v>0.27460000000000001</v>
      </c>
      <c r="G769">
        <v>1.14E-2</v>
      </c>
      <c r="I769" s="79">
        <f t="shared" si="249"/>
        <v>6.2535572200919542E-2</v>
      </c>
      <c r="J769">
        <f t="shared" si="247"/>
        <v>6.2535572200919542</v>
      </c>
      <c r="K769">
        <f t="shared" si="250"/>
        <v>24.087719298245613</v>
      </c>
      <c r="N769" s="71">
        <f t="shared" si="251"/>
        <v>6.2535572200919542</v>
      </c>
      <c r="O769" s="71">
        <f t="shared" si="248"/>
        <v>0.25961599529879198</v>
      </c>
      <c r="P769" s="71">
        <f t="shared" si="252"/>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3">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4">I776*100</f>
        <v>8.1329403363969099</v>
      </c>
      <c r="K776">
        <f t="shared" ref="K776" si="255">F776/G776</f>
        <v>33.75</v>
      </c>
      <c r="N776" s="71">
        <f t="shared" si="253"/>
        <v>8.1329403363969099</v>
      </c>
      <c r="O776" s="71">
        <f t="shared" ref="O776" si="256">N776/P776</f>
        <v>0.24097600996731586</v>
      </c>
      <c r="P776" s="71">
        <f t="shared" ref="P776" si="257">K776</f>
        <v>33.75</v>
      </c>
    </row>
    <row r="777" spans="1:16" x14ac:dyDescent="0.25">
      <c r="B777" t="s">
        <v>4169</v>
      </c>
      <c r="C777" t="s">
        <v>4176</v>
      </c>
      <c r="D777">
        <v>4</v>
      </c>
      <c r="E777">
        <v>8</v>
      </c>
      <c r="F777">
        <v>0.69072</v>
      </c>
      <c r="G777">
        <v>1.619E-2</v>
      </c>
      <c r="I777" s="79">
        <f t="shared" ref="I777:I782" si="258">(1+F777)^(1/E777)-1</f>
        <v>6.7846826330989263E-2</v>
      </c>
      <c r="J777">
        <f t="shared" ref="J777:J782" si="259">I777*100</f>
        <v>6.7846826330989263</v>
      </c>
      <c r="K777">
        <f t="shared" ref="K777:K782" si="260">F777/G777</f>
        <v>42.663372452130943</v>
      </c>
      <c r="N777" s="71">
        <f t="shared" ref="N777:N782" si="261">J777</f>
        <v>6.7846826330989263</v>
      </c>
      <c r="O777" s="71">
        <f t="shared" ref="O777:O782" si="262">N777/P777</f>
        <v>0.15902827749286486</v>
      </c>
      <c r="P777" s="71">
        <f t="shared" ref="P777:P782" si="263">K777</f>
        <v>42.663372452130943</v>
      </c>
    </row>
    <row r="778" spans="1:16" x14ac:dyDescent="0.25">
      <c r="B778" t="s">
        <v>4170</v>
      </c>
      <c r="C778" t="s">
        <v>4177</v>
      </c>
      <c r="D778">
        <v>3</v>
      </c>
      <c r="E778">
        <v>11</v>
      </c>
      <c r="F778">
        <v>1.18726</v>
      </c>
      <c r="G778">
        <v>2.266E-2</v>
      </c>
      <c r="I778" s="79">
        <f t="shared" si="258"/>
        <v>7.3742237934721233E-2</v>
      </c>
      <c r="J778">
        <f t="shared" si="259"/>
        <v>7.3742237934721233</v>
      </c>
      <c r="K778">
        <f t="shared" si="260"/>
        <v>52.394527802294796</v>
      </c>
      <c r="N778" s="71">
        <f t="shared" si="261"/>
        <v>7.3742237934721233</v>
      </c>
      <c r="O778" s="71">
        <f t="shared" si="262"/>
        <v>0.1407441597965722</v>
      </c>
      <c r="P778" s="71">
        <f t="shared" si="263"/>
        <v>52.394527802294796</v>
      </c>
    </row>
    <row r="779" spans="1:16" x14ac:dyDescent="0.25">
      <c r="B779" t="s">
        <v>4171</v>
      </c>
      <c r="C779" t="s">
        <v>4178</v>
      </c>
      <c r="D779">
        <v>3</v>
      </c>
      <c r="E779">
        <v>11</v>
      </c>
      <c r="F779">
        <v>1.1603699999999999</v>
      </c>
      <c r="G779">
        <v>2.7810000000000001E-2</v>
      </c>
      <c r="I779" s="79">
        <f t="shared" si="258"/>
        <v>7.2535433382302061E-2</v>
      </c>
      <c r="J779">
        <f t="shared" si="259"/>
        <v>7.2535433382302061</v>
      </c>
      <c r="K779">
        <f t="shared" si="260"/>
        <v>41.724919093851128</v>
      </c>
      <c r="N779" s="71">
        <f t="shared" si="261"/>
        <v>7.2535433382302061</v>
      </c>
      <c r="O779" s="71">
        <f t="shared" si="262"/>
        <v>0.17384199887637741</v>
      </c>
      <c r="P779" s="71">
        <f t="shared" si="263"/>
        <v>41.724919093851128</v>
      </c>
    </row>
    <row r="780" spans="1:16" x14ac:dyDescent="0.25">
      <c r="B780" t="s">
        <v>4172</v>
      </c>
      <c r="C780" t="s">
        <v>4179</v>
      </c>
      <c r="D780">
        <v>4</v>
      </c>
      <c r="E780">
        <v>15</v>
      </c>
      <c r="F780">
        <v>2.3220299999999998</v>
      </c>
      <c r="G780">
        <v>3.9969999999999999E-2</v>
      </c>
      <c r="I780" s="79">
        <f t="shared" si="258"/>
        <v>8.3328669719881399E-2</v>
      </c>
      <c r="J780">
        <f t="shared" si="259"/>
        <v>8.332866971988139</v>
      </c>
      <c r="K780">
        <f t="shared" si="260"/>
        <v>58.094320740555411</v>
      </c>
      <c r="N780" s="71">
        <f t="shared" si="261"/>
        <v>8.332866971988139</v>
      </c>
      <c r="O780" s="71">
        <f t="shared" si="262"/>
        <v>0.1434368603637188</v>
      </c>
      <c r="P780" s="71">
        <f t="shared" si="263"/>
        <v>58.094320740555411</v>
      </c>
    </row>
    <row r="781" spans="1:16" x14ac:dyDescent="0.25">
      <c r="B781" t="s">
        <v>4173</v>
      </c>
      <c r="C781" t="s">
        <v>4180</v>
      </c>
      <c r="D781">
        <v>4</v>
      </c>
      <c r="E781">
        <v>15</v>
      </c>
      <c r="F781">
        <v>2.09362</v>
      </c>
      <c r="G781">
        <v>4.2680000000000003E-2</v>
      </c>
      <c r="I781" s="79">
        <f t="shared" si="258"/>
        <v>7.8196202278534077E-2</v>
      </c>
      <c r="J781">
        <f t="shared" si="259"/>
        <v>7.8196202278534077</v>
      </c>
      <c r="K781">
        <f t="shared" si="260"/>
        <v>49.05388940955951</v>
      </c>
      <c r="N781" s="71">
        <f t="shared" si="261"/>
        <v>7.8196202278534077</v>
      </c>
      <c r="O781" s="71">
        <f t="shared" si="262"/>
        <v>0.15940877108777307</v>
      </c>
      <c r="P781" s="71">
        <f t="shared" si="263"/>
        <v>49.05388940955951</v>
      </c>
    </row>
    <row r="782" spans="1:16" x14ac:dyDescent="0.25">
      <c r="B782" t="s">
        <v>4174</v>
      </c>
      <c r="C782" t="s">
        <v>4181</v>
      </c>
      <c r="D782">
        <v>4</v>
      </c>
      <c r="E782">
        <v>15</v>
      </c>
      <c r="F782">
        <v>1.72776</v>
      </c>
      <c r="G782">
        <v>4.8939999999999997E-2</v>
      </c>
      <c r="I782" s="79">
        <f t="shared" si="258"/>
        <v>6.9187182530897173E-2</v>
      </c>
      <c r="J782">
        <f t="shared" si="259"/>
        <v>6.9187182530897173</v>
      </c>
      <c r="K782">
        <f t="shared" si="260"/>
        <v>35.30363710666122</v>
      </c>
      <c r="N782" s="71">
        <f t="shared" si="261"/>
        <v>6.9187182530897173</v>
      </c>
      <c r="O782" s="71">
        <f t="shared" si="262"/>
        <v>0.19597749184273899</v>
      </c>
      <c r="P782" s="71">
        <f t="shared" si="263"/>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(1+G790)^(1/F790)-1</f>
        <v>6.8845274530016765E-2</v>
      </c>
      <c r="K790">
        <f t="shared" ref="K790:K819" si="264">J790*100</f>
        <v>6.8845274530016765</v>
      </c>
      <c r="O790" s="71">
        <f t="shared" ref="O790" si="265">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 t="shared" ref="J791:J819" si="266">(1+G791)^(1/F791)-1</f>
        <v>6.1912547640321947E-2</v>
      </c>
      <c r="K791">
        <f t="shared" si="264"/>
        <v>6.1912547640321947</v>
      </c>
      <c r="O791" s="71">
        <f t="shared" ref="O791:O819" si="267">K791</f>
        <v>6.1912547640321947</v>
      </c>
      <c r="P791" s="71">
        <f t="shared" ref="P791:P819" si="268">O791/Q791</f>
        <v>9.5001607549979966E-2</v>
      </c>
      <c r="Q791" s="71">
        <f t="shared" ref="Q791:Q819" si="269">H791</f>
        <v>65.17</v>
      </c>
    </row>
    <row r="792" spans="1:17" x14ac:dyDescent="0.25">
      <c r="B792" t="s">
        <v>181</v>
      </c>
      <c r="C792" t="s">
        <v>4194</v>
      </c>
      <c r="D792" t="s">
        <v>168</v>
      </c>
      <c r="E792">
        <v>2</v>
      </c>
      <c r="F792">
        <v>10</v>
      </c>
      <c r="G792">
        <v>0.96299999999999997</v>
      </c>
      <c r="H792">
        <v>95.27</v>
      </c>
      <c r="J792" s="79">
        <f t="shared" si="266"/>
        <v>6.9773978944610127E-2</v>
      </c>
      <c r="K792">
        <f t="shared" si="264"/>
        <v>6.9773978944610127</v>
      </c>
      <c r="O792" s="71">
        <f t="shared" si="267"/>
        <v>6.9773978944610127</v>
      </c>
      <c r="P792" s="71">
        <f t="shared" si="268"/>
        <v>7.323814311389748E-2</v>
      </c>
      <c r="Q792" s="71">
        <f t="shared" si="269"/>
        <v>95.27</v>
      </c>
    </row>
    <row r="793" spans="1:17" x14ac:dyDescent="0.25">
      <c r="B793" t="s">
        <v>181</v>
      </c>
      <c r="C793" t="s">
        <v>4194</v>
      </c>
      <c r="D793" t="s">
        <v>4190</v>
      </c>
      <c r="E793">
        <v>2</v>
      </c>
      <c r="F793">
        <v>12</v>
      </c>
      <c r="G793">
        <v>1.149</v>
      </c>
      <c r="H793">
        <v>90.04</v>
      </c>
      <c r="J793" s="79">
        <f t="shared" si="266"/>
        <v>6.5826141471972077E-2</v>
      </c>
      <c r="K793">
        <f t="shared" si="264"/>
        <v>6.5826141471972077</v>
      </c>
      <c r="O793" s="71">
        <f t="shared" si="267"/>
        <v>6.5826141471972077</v>
      </c>
      <c r="P793" s="71">
        <f t="shared" si="268"/>
        <v>7.310766489557094E-2</v>
      </c>
      <c r="Q793" s="71">
        <f t="shared" si="269"/>
        <v>90.04</v>
      </c>
    </row>
    <row r="794" spans="1:17" x14ac:dyDescent="0.25">
      <c r="B794" t="s">
        <v>181</v>
      </c>
      <c r="C794" t="s">
        <v>4194</v>
      </c>
      <c r="D794" t="s">
        <v>4191</v>
      </c>
      <c r="E794">
        <v>3</v>
      </c>
      <c r="F794">
        <v>15</v>
      </c>
      <c r="G794">
        <v>1.5</v>
      </c>
      <c r="H794">
        <v>142.78</v>
      </c>
      <c r="J794" s="79">
        <f t="shared" si="266"/>
        <v>6.2990379289539433E-2</v>
      </c>
      <c r="K794">
        <f t="shared" si="264"/>
        <v>6.2990379289539433</v>
      </c>
      <c r="O794" s="71">
        <f t="shared" si="267"/>
        <v>6.2990379289539433</v>
      </c>
      <c r="P794" s="71">
        <f t="shared" si="268"/>
        <v>4.411708873059212E-2</v>
      </c>
      <c r="Q794" s="71">
        <f t="shared" si="269"/>
        <v>142.78</v>
      </c>
    </row>
    <row r="795" spans="1:17" x14ac:dyDescent="0.25">
      <c r="B795" t="s">
        <v>4196</v>
      </c>
      <c r="C795" t="s">
        <v>4194</v>
      </c>
      <c r="D795" t="s">
        <v>171</v>
      </c>
      <c r="E795">
        <v>5</v>
      </c>
      <c r="F795">
        <v>5</v>
      </c>
      <c r="G795">
        <v>0.38800000000000001</v>
      </c>
      <c r="H795">
        <v>40.74</v>
      </c>
      <c r="J795" s="79">
        <f t="shared" si="266"/>
        <v>6.7770438721748372E-2</v>
      </c>
      <c r="K795">
        <f t="shared" si="264"/>
        <v>6.7770438721748372</v>
      </c>
      <c r="O795" s="71">
        <f t="shared" si="267"/>
        <v>6.7770438721748372</v>
      </c>
      <c r="P795" s="71">
        <f t="shared" si="268"/>
        <v>0.16634864683787032</v>
      </c>
      <c r="Q795" s="71">
        <f t="shared" si="269"/>
        <v>40.74</v>
      </c>
    </row>
    <row r="796" spans="1:17" x14ac:dyDescent="0.25">
      <c r="B796" t="s">
        <v>4196</v>
      </c>
      <c r="C796" t="s">
        <v>4194</v>
      </c>
      <c r="D796" t="s">
        <v>167</v>
      </c>
      <c r="E796">
        <v>3</v>
      </c>
      <c r="F796">
        <v>8</v>
      </c>
      <c r="G796">
        <v>0.61</v>
      </c>
      <c r="H796">
        <v>64.02</v>
      </c>
      <c r="J796" s="79">
        <f t="shared" si="266"/>
        <v>6.133682837398613E-2</v>
      </c>
      <c r="K796">
        <f t="shared" si="264"/>
        <v>6.133682837398613</v>
      </c>
      <c r="O796" s="71">
        <f t="shared" si="267"/>
        <v>6.133682837398613</v>
      </c>
      <c r="P796" s="71">
        <f t="shared" si="268"/>
        <v>9.5808854067457247E-2</v>
      </c>
      <c r="Q796" s="71">
        <f t="shared" si="269"/>
        <v>64.02</v>
      </c>
    </row>
    <row r="797" spans="1:17" x14ac:dyDescent="0.25">
      <c r="B797" t="s">
        <v>4196</v>
      </c>
      <c r="C797" t="s">
        <v>4194</v>
      </c>
      <c r="D797" t="s">
        <v>168</v>
      </c>
      <c r="E797">
        <v>2</v>
      </c>
      <c r="F797">
        <v>10</v>
      </c>
      <c r="G797">
        <v>0.96299999999999997</v>
      </c>
      <c r="H797">
        <v>95.05</v>
      </c>
      <c r="J797" s="79">
        <f t="shared" si="266"/>
        <v>6.9773978944610127E-2</v>
      </c>
      <c r="K797">
        <f t="shared" si="264"/>
        <v>6.9773978944610127</v>
      </c>
      <c r="O797" s="71">
        <f t="shared" si="267"/>
        <v>6.9773978944610127</v>
      </c>
      <c r="P797" s="71">
        <f t="shared" si="268"/>
        <v>7.3407658016423072E-2</v>
      </c>
      <c r="Q797" s="71">
        <f t="shared" si="269"/>
        <v>95.05</v>
      </c>
    </row>
    <row r="798" spans="1:17" x14ac:dyDescent="0.25">
      <c r="B798" t="s">
        <v>4196</v>
      </c>
      <c r="C798" t="s">
        <v>4194</v>
      </c>
      <c r="D798" t="s">
        <v>4190</v>
      </c>
      <c r="E798">
        <v>2</v>
      </c>
      <c r="F798">
        <v>12</v>
      </c>
      <c r="G798">
        <v>1.1559999999999999</v>
      </c>
      <c r="H798">
        <v>90.15</v>
      </c>
      <c r="J798" s="79">
        <f t="shared" si="266"/>
        <v>6.6115022641344501E-2</v>
      </c>
      <c r="K798">
        <f t="shared" si="264"/>
        <v>6.6115022641344501</v>
      </c>
      <c r="O798" s="71">
        <f t="shared" si="267"/>
        <v>6.6115022641344501</v>
      </c>
      <c r="P798" s="71">
        <f t="shared" si="268"/>
        <v>7.3338904760226836E-2</v>
      </c>
      <c r="Q798" s="71">
        <f t="shared" si="269"/>
        <v>90.15</v>
      </c>
    </row>
    <row r="799" spans="1:17" x14ac:dyDescent="0.25">
      <c r="B799" t="s">
        <v>4196</v>
      </c>
      <c r="C799" t="s">
        <v>4194</v>
      </c>
      <c r="D799" t="s">
        <v>4191</v>
      </c>
      <c r="E799">
        <v>3</v>
      </c>
      <c r="F799">
        <v>15</v>
      </c>
      <c r="G799">
        <v>1.5369999999999999</v>
      </c>
      <c r="H799">
        <v>132.28</v>
      </c>
      <c r="J799" s="79">
        <f t="shared" si="266"/>
        <v>6.4032020981969806E-2</v>
      </c>
      <c r="K799">
        <f t="shared" si="264"/>
        <v>6.4032020981969806</v>
      </c>
      <c r="O799" s="71">
        <f t="shared" si="267"/>
        <v>6.4032020981969806</v>
      </c>
      <c r="P799" s="71">
        <f t="shared" si="268"/>
        <v>4.8406426505873755E-2</v>
      </c>
      <c r="Q799" s="71">
        <f t="shared" si="269"/>
        <v>132.28</v>
      </c>
    </row>
    <row r="800" spans="1:17" x14ac:dyDescent="0.25">
      <c r="B800" t="s">
        <v>181</v>
      </c>
      <c r="C800" t="s">
        <v>318</v>
      </c>
      <c r="D800" t="s">
        <v>171</v>
      </c>
      <c r="E800">
        <v>5</v>
      </c>
      <c r="F800">
        <v>5</v>
      </c>
      <c r="G800">
        <v>0.313</v>
      </c>
      <c r="H800">
        <v>30.46</v>
      </c>
      <c r="J800" s="79">
        <f t="shared" si="266"/>
        <v>5.5973319208808325E-2</v>
      </c>
      <c r="K800">
        <f t="shared" si="264"/>
        <v>5.5973319208808325</v>
      </c>
      <c r="O800" s="71">
        <f t="shared" si="267"/>
        <v>5.5973319208808325</v>
      </c>
      <c r="P800" s="71">
        <f t="shared" si="268"/>
        <v>0.18376007619438059</v>
      </c>
      <c r="Q800" s="71">
        <f t="shared" si="269"/>
        <v>30.46</v>
      </c>
    </row>
    <row r="801" spans="2:17" x14ac:dyDescent="0.25">
      <c r="B801" t="s">
        <v>181</v>
      </c>
      <c r="C801" t="s">
        <v>318</v>
      </c>
      <c r="D801" t="s">
        <v>167</v>
      </c>
      <c r="E801">
        <v>3</v>
      </c>
      <c r="F801">
        <v>8</v>
      </c>
      <c r="G801">
        <v>0.50600000000000001</v>
      </c>
      <c r="H801">
        <v>49.66</v>
      </c>
      <c r="J801" s="79">
        <f t="shared" si="266"/>
        <v>5.2514582065212645E-2</v>
      </c>
      <c r="K801">
        <f t="shared" si="264"/>
        <v>5.2514582065212645</v>
      </c>
      <c r="O801" s="71">
        <f t="shared" si="267"/>
        <v>5.2514582065212645</v>
      </c>
      <c r="P801" s="71">
        <f t="shared" si="268"/>
        <v>0.10574825224569603</v>
      </c>
      <c r="Q801" s="71">
        <f t="shared" si="269"/>
        <v>49.66</v>
      </c>
    </row>
    <row r="802" spans="2:17" x14ac:dyDescent="0.25">
      <c r="B802" t="s">
        <v>181</v>
      </c>
      <c r="C802" t="s">
        <v>318</v>
      </c>
      <c r="D802" t="s">
        <v>168</v>
      </c>
      <c r="E802">
        <v>2</v>
      </c>
      <c r="F802">
        <v>10</v>
      </c>
      <c r="G802">
        <v>0.82</v>
      </c>
      <c r="H802">
        <v>74.760000000000005</v>
      </c>
      <c r="J802" s="79">
        <f t="shared" si="266"/>
        <v>6.1713009165691446E-2</v>
      </c>
      <c r="K802">
        <f t="shared" si="264"/>
        <v>6.1713009165691446</v>
      </c>
      <c r="O802" s="71">
        <f t="shared" si="267"/>
        <v>6.1713009165691446</v>
      </c>
      <c r="P802" s="71">
        <f t="shared" si="268"/>
        <v>8.2548166353252336E-2</v>
      </c>
      <c r="Q802" s="71">
        <f t="shared" si="269"/>
        <v>74.760000000000005</v>
      </c>
    </row>
    <row r="803" spans="2:17" x14ac:dyDescent="0.25">
      <c r="B803" t="s">
        <v>181</v>
      </c>
      <c r="C803" t="s">
        <v>318</v>
      </c>
      <c r="D803" t="s">
        <v>4190</v>
      </c>
      <c r="E803">
        <v>2</v>
      </c>
      <c r="F803">
        <v>12</v>
      </c>
      <c r="G803">
        <v>0.999</v>
      </c>
      <c r="H803">
        <v>72.19</v>
      </c>
      <c r="J803" s="79">
        <f t="shared" si="266"/>
        <v>5.9418939944062998E-2</v>
      </c>
      <c r="K803">
        <f t="shared" si="264"/>
        <v>5.9418939944062998</v>
      </c>
      <c r="O803" s="71">
        <f t="shared" si="267"/>
        <v>5.9418939944062998</v>
      </c>
      <c r="P803" s="71">
        <f t="shared" si="268"/>
        <v>8.2309100906029928E-2</v>
      </c>
      <c r="Q803" s="71">
        <f t="shared" si="269"/>
        <v>72.19</v>
      </c>
    </row>
    <row r="804" spans="2:17" x14ac:dyDescent="0.25">
      <c r="B804" t="s">
        <v>181</v>
      </c>
      <c r="C804" t="s">
        <v>318</v>
      </c>
      <c r="D804" t="s">
        <v>4191</v>
      </c>
      <c r="E804">
        <v>3</v>
      </c>
      <c r="F804">
        <v>15</v>
      </c>
      <c r="G804">
        <v>1.3720000000000001</v>
      </c>
      <c r="H804">
        <v>118.33</v>
      </c>
      <c r="J804" s="79">
        <f t="shared" si="266"/>
        <v>5.9272373239351639E-2</v>
      </c>
      <c r="K804">
        <f t="shared" si="264"/>
        <v>5.9272373239351639</v>
      </c>
      <c r="O804" s="71">
        <f t="shared" si="267"/>
        <v>5.9272373239351639</v>
      </c>
      <c r="P804" s="71">
        <f t="shared" si="268"/>
        <v>5.0090740504818425E-2</v>
      </c>
      <c r="Q804" s="71">
        <f t="shared" si="269"/>
        <v>118.33</v>
      </c>
    </row>
    <row r="805" spans="2:17" x14ac:dyDescent="0.25">
      <c r="B805" t="s">
        <v>4196</v>
      </c>
      <c r="C805" t="s">
        <v>318</v>
      </c>
      <c r="D805" t="s">
        <v>171</v>
      </c>
      <c r="E805">
        <v>5</v>
      </c>
      <c r="F805">
        <v>5</v>
      </c>
      <c r="G805">
        <v>0.30199999999999999</v>
      </c>
      <c r="H805">
        <v>28.66</v>
      </c>
      <c r="J805" s="79">
        <f t="shared" si="266"/>
        <v>5.4198021604014546E-2</v>
      </c>
      <c r="K805">
        <f t="shared" si="264"/>
        <v>5.4198021604014546</v>
      </c>
      <c r="O805" s="71">
        <f t="shared" si="267"/>
        <v>5.4198021604014546</v>
      </c>
      <c r="P805" s="71">
        <f t="shared" si="268"/>
        <v>0.189106844396422</v>
      </c>
      <c r="Q805" s="71">
        <f t="shared" si="269"/>
        <v>28.66</v>
      </c>
    </row>
    <row r="806" spans="2:17" x14ac:dyDescent="0.25">
      <c r="B806" t="s">
        <v>4196</v>
      </c>
      <c r="C806" t="s">
        <v>318</v>
      </c>
      <c r="D806" t="s">
        <v>167</v>
      </c>
      <c r="E806">
        <v>3</v>
      </c>
      <c r="F806">
        <v>8</v>
      </c>
      <c r="G806">
        <v>0.49099999999999999</v>
      </c>
      <c r="H806">
        <v>46.15</v>
      </c>
      <c r="J806" s="79">
        <f t="shared" si="266"/>
        <v>5.1198434474882371E-2</v>
      </c>
      <c r="K806">
        <f t="shared" si="264"/>
        <v>5.1198434474882371</v>
      </c>
      <c r="O806" s="71">
        <f t="shared" si="267"/>
        <v>5.1198434474882371</v>
      </c>
      <c r="P806" s="71">
        <f t="shared" si="268"/>
        <v>0.11093918629443635</v>
      </c>
      <c r="Q806" s="71">
        <f t="shared" si="269"/>
        <v>46.15</v>
      </c>
    </row>
    <row r="807" spans="2:17" x14ac:dyDescent="0.25">
      <c r="B807" t="s">
        <v>4196</v>
      </c>
      <c r="C807" t="s">
        <v>318</v>
      </c>
      <c r="D807" t="s">
        <v>168</v>
      </c>
      <c r="E807">
        <v>2</v>
      </c>
      <c r="F807">
        <v>10</v>
      </c>
      <c r="G807">
        <v>0.80800000000000005</v>
      </c>
      <c r="H807">
        <v>71.290000000000006</v>
      </c>
      <c r="J807" s="79">
        <f t="shared" si="266"/>
        <v>6.1010892881542933E-2</v>
      </c>
      <c r="K807">
        <f t="shared" si="264"/>
        <v>6.1010892881542933</v>
      </c>
      <c r="O807" s="71">
        <f t="shared" si="267"/>
        <v>6.1010892881542933</v>
      </c>
      <c r="P807" s="71">
        <f t="shared" si="268"/>
        <v>8.5581277712923176E-2</v>
      </c>
      <c r="Q807" s="71">
        <f t="shared" si="269"/>
        <v>71.290000000000006</v>
      </c>
    </row>
    <row r="808" spans="2:17" x14ac:dyDescent="0.25">
      <c r="B808" t="s">
        <v>4196</v>
      </c>
      <c r="C808" t="s">
        <v>318</v>
      </c>
      <c r="D808" t="s">
        <v>4190</v>
      </c>
      <c r="E808">
        <v>2</v>
      </c>
      <c r="F808">
        <v>12</v>
      </c>
      <c r="G808">
        <v>0.98799999999999999</v>
      </c>
      <c r="H808">
        <v>70.16</v>
      </c>
      <c r="J808" s="79">
        <f t="shared" si="266"/>
        <v>5.8931900441560936E-2</v>
      </c>
      <c r="K808">
        <f t="shared" si="264"/>
        <v>5.8931900441560936</v>
      </c>
      <c r="O808" s="71">
        <f t="shared" si="267"/>
        <v>5.8931900441560936</v>
      </c>
      <c r="P808" s="71">
        <f t="shared" si="268"/>
        <v>8.3996437345440336E-2</v>
      </c>
      <c r="Q808" s="71">
        <f t="shared" si="269"/>
        <v>70.16</v>
      </c>
    </row>
    <row r="809" spans="2:17" x14ac:dyDescent="0.25">
      <c r="B809" t="s">
        <v>4196</v>
      </c>
      <c r="C809" t="s">
        <v>318</v>
      </c>
      <c r="D809" t="s">
        <v>4191</v>
      </c>
      <c r="E809">
        <v>3</v>
      </c>
      <c r="F809">
        <v>15</v>
      </c>
      <c r="G809">
        <v>1.3779999999999999</v>
      </c>
      <c r="H809">
        <v>117.96</v>
      </c>
      <c r="J809" s="79">
        <f t="shared" si="266"/>
        <v>5.9450792126696017E-2</v>
      </c>
      <c r="K809">
        <f t="shared" si="264"/>
        <v>5.9450792126696017</v>
      </c>
      <c r="O809" s="71">
        <f t="shared" si="267"/>
        <v>5.9450792126696017</v>
      </c>
      <c r="P809" s="71">
        <f t="shared" si="268"/>
        <v>5.0399111670647694E-2</v>
      </c>
      <c r="Q809" s="71">
        <f t="shared" si="269"/>
        <v>117.96</v>
      </c>
    </row>
    <row r="810" spans="2:17" x14ac:dyDescent="0.25">
      <c r="B810" t="s">
        <v>181</v>
      </c>
      <c r="C810" t="s">
        <v>319</v>
      </c>
      <c r="D810" t="s">
        <v>171</v>
      </c>
      <c r="E810">
        <v>5</v>
      </c>
      <c r="F810">
        <v>5</v>
      </c>
      <c r="G810">
        <v>0.192</v>
      </c>
      <c r="H810">
        <v>8.42</v>
      </c>
      <c r="J810" s="79">
        <f t="shared" si="266"/>
        <v>3.5750737198698701E-2</v>
      </c>
      <c r="K810">
        <f t="shared" si="264"/>
        <v>3.5750737198698701</v>
      </c>
      <c r="O810" s="71">
        <f t="shared" si="267"/>
        <v>3.5750737198698701</v>
      </c>
      <c r="P810" s="71">
        <f t="shared" si="268"/>
        <v>0.42459307836934324</v>
      </c>
      <c r="Q810" s="71">
        <f t="shared" si="269"/>
        <v>8.42</v>
      </c>
    </row>
    <row r="811" spans="2:17" x14ac:dyDescent="0.25">
      <c r="B811" t="s">
        <v>181</v>
      </c>
      <c r="C811" t="s">
        <v>319</v>
      </c>
      <c r="D811" t="s">
        <v>167</v>
      </c>
      <c r="E811">
        <v>3</v>
      </c>
      <c r="F811">
        <v>8</v>
      </c>
      <c r="G811">
        <v>0.502</v>
      </c>
      <c r="H811">
        <v>19.59</v>
      </c>
      <c r="J811" s="79">
        <f t="shared" si="266"/>
        <v>5.2164734901287035E-2</v>
      </c>
      <c r="K811">
        <f t="shared" si="264"/>
        <v>5.2164734901287035</v>
      </c>
      <c r="O811" s="71">
        <f t="shared" si="267"/>
        <v>5.2164734901287035</v>
      </c>
      <c r="P811" s="71">
        <f t="shared" si="268"/>
        <v>0.26628246503975006</v>
      </c>
      <c r="Q811" s="71">
        <f t="shared" si="269"/>
        <v>19.59</v>
      </c>
    </row>
    <row r="812" spans="2:17" x14ac:dyDescent="0.25">
      <c r="B812" t="s">
        <v>181</v>
      </c>
      <c r="C812" t="s">
        <v>319</v>
      </c>
      <c r="D812" t="s">
        <v>168</v>
      </c>
      <c r="E812">
        <v>2</v>
      </c>
      <c r="F812">
        <v>10</v>
      </c>
      <c r="G812">
        <v>1.1759999999999999</v>
      </c>
      <c r="H812">
        <v>48.28</v>
      </c>
      <c r="J812" s="79">
        <f t="shared" si="266"/>
        <v>8.0851150324888543E-2</v>
      </c>
      <c r="K812">
        <f t="shared" si="264"/>
        <v>8.0851150324888543</v>
      </c>
      <c r="O812" s="71">
        <f t="shared" si="267"/>
        <v>8.0851150324888543</v>
      </c>
      <c r="P812" s="71">
        <f t="shared" si="268"/>
        <v>0.16746302884193981</v>
      </c>
      <c r="Q812" s="71">
        <f t="shared" si="269"/>
        <v>48.28</v>
      </c>
    </row>
    <row r="813" spans="2:17" x14ac:dyDescent="0.25">
      <c r="B813" t="s">
        <v>181</v>
      </c>
      <c r="C813" t="s">
        <v>319</v>
      </c>
      <c r="D813" t="s">
        <v>4190</v>
      </c>
      <c r="E813">
        <v>2</v>
      </c>
      <c r="F813">
        <v>12</v>
      </c>
      <c r="G813">
        <v>1.411</v>
      </c>
      <c r="H813">
        <v>47.17</v>
      </c>
      <c r="J813" s="79">
        <f t="shared" si="266"/>
        <v>7.6092903906898268E-2</v>
      </c>
      <c r="K813">
        <f t="shared" si="264"/>
        <v>7.6092903906898268</v>
      </c>
      <c r="O813" s="71">
        <f t="shared" si="267"/>
        <v>7.6092903906898268</v>
      </c>
      <c r="P813" s="71">
        <f t="shared" si="268"/>
        <v>0.16131631101738025</v>
      </c>
      <c r="Q813" s="71">
        <f t="shared" si="269"/>
        <v>47.17</v>
      </c>
    </row>
    <row r="814" spans="2:17" x14ac:dyDescent="0.25">
      <c r="B814" t="s">
        <v>181</v>
      </c>
      <c r="C814" t="s">
        <v>319</v>
      </c>
      <c r="D814" t="s">
        <v>4191</v>
      </c>
      <c r="E814">
        <v>3</v>
      </c>
      <c r="F814">
        <v>15</v>
      </c>
      <c r="G814">
        <v>1.6839999999999999</v>
      </c>
      <c r="H814">
        <v>73.97</v>
      </c>
      <c r="J814" s="79">
        <f t="shared" si="266"/>
        <v>6.8035038880768672E-2</v>
      </c>
      <c r="K814">
        <f t="shared" si="264"/>
        <v>6.8035038880768672</v>
      </c>
      <c r="O814" s="71">
        <f t="shared" si="267"/>
        <v>6.8035038880768672</v>
      </c>
      <c r="P814" s="71">
        <f t="shared" si="268"/>
        <v>9.1976529513003474E-2</v>
      </c>
      <c r="Q814" s="71">
        <f t="shared" si="269"/>
        <v>73.97</v>
      </c>
    </row>
    <row r="815" spans="2:17" x14ac:dyDescent="0.25">
      <c r="B815" t="s">
        <v>4196</v>
      </c>
      <c r="C815" t="s">
        <v>319</v>
      </c>
      <c r="D815" t="s">
        <v>171</v>
      </c>
      <c r="E815">
        <v>5</v>
      </c>
      <c r="F815">
        <v>5</v>
      </c>
      <c r="G815">
        <v>0.155</v>
      </c>
      <c r="H815">
        <v>6.27</v>
      </c>
      <c r="J815" s="79">
        <f t="shared" si="266"/>
        <v>2.9239385530068329E-2</v>
      </c>
      <c r="K815">
        <f t="shared" si="264"/>
        <v>2.9239385530068329</v>
      </c>
      <c r="O815" s="71">
        <f t="shared" si="267"/>
        <v>2.9239385530068329</v>
      </c>
      <c r="P815" s="71">
        <f t="shared" si="268"/>
        <v>0.46633788724191916</v>
      </c>
      <c r="Q815" s="71">
        <f t="shared" si="269"/>
        <v>6.27</v>
      </c>
    </row>
    <row r="816" spans="2:17" x14ac:dyDescent="0.25">
      <c r="B816" t="s">
        <v>4196</v>
      </c>
      <c r="C816" t="s">
        <v>319</v>
      </c>
      <c r="D816" t="s">
        <v>167</v>
      </c>
      <c r="E816">
        <v>3</v>
      </c>
      <c r="F816">
        <v>8</v>
      </c>
      <c r="G816">
        <v>0.46</v>
      </c>
      <c r="H816">
        <v>16.41</v>
      </c>
      <c r="J816" s="79">
        <f t="shared" si="266"/>
        <v>4.8441267930804388E-2</v>
      </c>
      <c r="K816">
        <f t="shared" si="264"/>
        <v>4.8441267930804388</v>
      </c>
      <c r="O816" s="71">
        <f t="shared" si="267"/>
        <v>4.8441267930804388</v>
      </c>
      <c r="P816" s="71">
        <f t="shared" si="268"/>
        <v>0.29519358885316505</v>
      </c>
      <c r="Q816" s="71">
        <f t="shared" si="269"/>
        <v>16.41</v>
      </c>
    </row>
    <row r="817" spans="1:17" x14ac:dyDescent="0.25">
      <c r="B817" t="s">
        <v>4196</v>
      </c>
      <c r="C817" t="s">
        <v>319</v>
      </c>
      <c r="D817" t="s">
        <v>168</v>
      </c>
      <c r="E817">
        <v>2</v>
      </c>
      <c r="F817">
        <v>10</v>
      </c>
      <c r="G817">
        <v>1.157</v>
      </c>
      <c r="H817">
        <v>46.37</v>
      </c>
      <c r="J817" s="79">
        <f t="shared" si="266"/>
        <v>7.9903663549820703E-2</v>
      </c>
      <c r="K817">
        <f t="shared" si="264"/>
        <v>7.9903663549820703</v>
      </c>
      <c r="O817" s="71">
        <f t="shared" si="267"/>
        <v>7.9903663549820703</v>
      </c>
      <c r="P817" s="71">
        <f t="shared" si="268"/>
        <v>0.17231758367440309</v>
      </c>
      <c r="Q817" s="71">
        <f t="shared" si="269"/>
        <v>46.37</v>
      </c>
    </row>
    <row r="818" spans="1:17" x14ac:dyDescent="0.25">
      <c r="B818" t="s">
        <v>4196</v>
      </c>
      <c r="C818" t="s">
        <v>319</v>
      </c>
      <c r="D818" t="s">
        <v>4190</v>
      </c>
      <c r="E818">
        <v>2</v>
      </c>
      <c r="F818">
        <v>12</v>
      </c>
      <c r="G818">
        <v>1.419</v>
      </c>
      <c r="H818">
        <v>47.09</v>
      </c>
      <c r="J818" s="79">
        <f t="shared" si="266"/>
        <v>7.639000326671419E-2</v>
      </c>
      <c r="K818">
        <f t="shared" si="264"/>
        <v>7.639000326671419</v>
      </c>
      <c r="O818" s="71">
        <f t="shared" si="267"/>
        <v>7.639000326671419</v>
      </c>
      <c r="P818" s="71">
        <f t="shared" si="268"/>
        <v>0.16222128534022975</v>
      </c>
      <c r="Q818" s="71">
        <f t="shared" si="269"/>
        <v>47.09</v>
      </c>
    </row>
    <row r="819" spans="1:17" x14ac:dyDescent="0.25">
      <c r="B819" t="s">
        <v>4196</v>
      </c>
      <c r="C819" t="s">
        <v>319</v>
      </c>
      <c r="D819" t="s">
        <v>4191</v>
      </c>
      <c r="E819">
        <v>3</v>
      </c>
      <c r="F819">
        <v>15</v>
      </c>
      <c r="G819">
        <v>1.73</v>
      </c>
      <c r="H819">
        <v>66.95</v>
      </c>
      <c r="J819" s="79">
        <f t="shared" si="266"/>
        <v>6.9245693591726498E-2</v>
      </c>
      <c r="K819">
        <f t="shared" si="264"/>
        <v>6.9245693591726498</v>
      </c>
      <c r="O819" s="71">
        <f t="shared" si="267"/>
        <v>6.9245693591726498</v>
      </c>
      <c r="P819" s="71">
        <f t="shared" si="268"/>
        <v>0.10342896727666392</v>
      </c>
      <c r="Q819" s="71">
        <f t="shared" si="269"/>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70">(1+G826)^(1/F826)-1</f>
        <v>2.5182910509144119E-2</v>
      </c>
      <c r="K826">
        <f t="shared" ref="K826:K828" si="271">J826*100</f>
        <v>2.5182910509144119</v>
      </c>
      <c r="L826">
        <f t="shared" ref="L826:L828" si="272">G826/H826</f>
        <v>2.6842105263157894</v>
      </c>
      <c r="O826" s="71">
        <f t="shared" ref="O826:O828" si="273">K826</f>
        <v>2.5182910509144119</v>
      </c>
      <c r="P826" s="71">
        <f t="shared" ref="P826:P828" si="274">O826/Q826</f>
        <v>0.93818686210536917</v>
      </c>
      <c r="Q826" s="71">
        <f t="shared" ref="Q826:Q828" si="275">L826</f>
        <v>2.6842105263157894</v>
      </c>
    </row>
    <row r="827" spans="1:17" x14ac:dyDescent="0.25">
      <c r="B827">
        <v>1979</v>
      </c>
      <c r="C827">
        <v>2</v>
      </c>
      <c r="D827" t="s">
        <v>4205</v>
      </c>
      <c r="E827">
        <v>2</v>
      </c>
      <c r="F827">
        <v>2</v>
      </c>
      <c r="G827">
        <v>5.1999999999999998E-2</v>
      </c>
      <c r="H827">
        <v>1.4E-2</v>
      </c>
      <c r="J827" s="79">
        <f t="shared" si="270"/>
        <v>2.567051239664675E-2</v>
      </c>
      <c r="K827">
        <f t="shared" si="271"/>
        <v>2.567051239664675</v>
      </c>
      <c r="L827">
        <f t="shared" si="272"/>
        <v>3.714285714285714</v>
      </c>
      <c r="O827" s="71">
        <f t="shared" si="273"/>
        <v>2.567051239664675</v>
      </c>
      <c r="P827" s="71">
        <f t="shared" si="274"/>
        <v>0.69112917990972023</v>
      </c>
      <c r="Q827" s="71">
        <f t="shared" si="275"/>
        <v>3.714285714285714</v>
      </c>
    </row>
    <row r="828" spans="1:17" x14ac:dyDescent="0.25">
      <c r="B828">
        <v>1979</v>
      </c>
      <c r="C828">
        <v>2</v>
      </c>
      <c r="D828" t="s">
        <v>215</v>
      </c>
      <c r="E828">
        <v>4</v>
      </c>
      <c r="F828">
        <v>4</v>
      </c>
      <c r="G828">
        <v>0.14399999999999999</v>
      </c>
      <c r="H828">
        <v>1.7000000000000001E-2</v>
      </c>
      <c r="J828" s="79">
        <f t="shared" si="270"/>
        <v>3.4204697615358493E-2</v>
      </c>
      <c r="K828">
        <f t="shared" si="271"/>
        <v>3.4204697615358493</v>
      </c>
      <c r="L828">
        <f t="shared" si="272"/>
        <v>8.470588235294116</v>
      </c>
      <c r="O828" s="71">
        <f t="shared" si="273"/>
        <v>3.4204697615358493</v>
      </c>
      <c r="P828" s="71">
        <f t="shared" si="274"/>
        <v>0.40380545795909339</v>
      </c>
      <c r="Q828" s="71">
        <f t="shared" si="275"/>
        <v>8.470588235294116</v>
      </c>
    </row>
    <row r="829" spans="1:17" x14ac:dyDescent="0.25">
      <c r="B829">
        <v>1979</v>
      </c>
      <c r="C829">
        <v>2</v>
      </c>
      <c r="D829" t="s">
        <v>4206</v>
      </c>
      <c r="E829">
        <v>3</v>
      </c>
      <c r="F829">
        <v>7</v>
      </c>
      <c r="G829">
        <v>0.20200000000000001</v>
      </c>
      <c r="H829">
        <v>2.1999999999999999E-2</v>
      </c>
      <c r="J829" s="79">
        <f t="shared" ref="J829:J837" si="276">(1+G829)^(1/F829)-1</f>
        <v>2.6632299999280518E-2</v>
      </c>
      <c r="K829">
        <f t="shared" ref="K829:K837" si="277">J829*100</f>
        <v>2.6632299999280518</v>
      </c>
      <c r="L829">
        <f t="shared" ref="L829:L837" si="278">G829/H829</f>
        <v>9.1818181818181834</v>
      </c>
      <c r="O829" s="71">
        <f t="shared" ref="O829:O837" si="279">K829</f>
        <v>2.6632299999280518</v>
      </c>
      <c r="P829" s="71">
        <f t="shared" ref="P829:P837" si="280">O829/Q829</f>
        <v>0.29005475246741153</v>
      </c>
      <c r="Q829" s="71">
        <f t="shared" ref="Q829:Q837" si="281">L829</f>
        <v>9.1818181818181834</v>
      </c>
    </row>
    <row r="830" spans="1:17" x14ac:dyDescent="0.25">
      <c r="B830">
        <v>1979</v>
      </c>
      <c r="C830">
        <v>3</v>
      </c>
      <c r="D830" t="s">
        <v>4204</v>
      </c>
      <c r="E830">
        <v>2</v>
      </c>
      <c r="F830">
        <v>2</v>
      </c>
      <c r="G830">
        <v>5.2999999999999999E-2</v>
      </c>
      <c r="H830">
        <v>1.9E-2</v>
      </c>
      <c r="J830" s="79">
        <f t="shared" si="276"/>
        <v>2.6157882589224135E-2</v>
      </c>
      <c r="K830">
        <f t="shared" si="277"/>
        <v>2.6157882589224135</v>
      </c>
      <c r="L830">
        <f t="shared" si="278"/>
        <v>2.7894736842105261</v>
      </c>
      <c r="O830" s="71">
        <f t="shared" si="279"/>
        <v>2.6157882589224135</v>
      </c>
      <c r="P830" s="71">
        <f t="shared" si="280"/>
        <v>0.93773541357595969</v>
      </c>
      <c r="Q830" s="71">
        <f t="shared" si="281"/>
        <v>2.7894736842105261</v>
      </c>
    </row>
    <row r="831" spans="1:17" x14ac:dyDescent="0.25">
      <c r="B831">
        <v>1979</v>
      </c>
      <c r="C831">
        <v>3</v>
      </c>
      <c r="D831" t="s">
        <v>4205</v>
      </c>
      <c r="E831">
        <v>2</v>
      </c>
      <c r="F831">
        <v>2</v>
      </c>
      <c r="G831">
        <v>5.0999999999999997E-2</v>
      </c>
      <c r="H831">
        <v>1.4E-2</v>
      </c>
      <c r="J831" s="79">
        <f t="shared" si="276"/>
        <v>2.5182910509144119E-2</v>
      </c>
      <c r="K831">
        <f t="shared" si="277"/>
        <v>2.5182910509144119</v>
      </c>
      <c r="L831">
        <f t="shared" si="278"/>
        <v>3.6428571428571423</v>
      </c>
      <c r="O831" s="71">
        <f t="shared" si="279"/>
        <v>2.5182910509144119</v>
      </c>
      <c r="P831" s="71">
        <f t="shared" si="280"/>
        <v>0.69129558260395629</v>
      </c>
      <c r="Q831" s="71">
        <f t="shared" si="281"/>
        <v>3.6428571428571423</v>
      </c>
    </row>
    <row r="832" spans="1:17" x14ac:dyDescent="0.25">
      <c r="B832">
        <v>1979</v>
      </c>
      <c r="C832">
        <v>3</v>
      </c>
      <c r="D832" t="s">
        <v>215</v>
      </c>
      <c r="E832">
        <v>4</v>
      </c>
      <c r="F832">
        <v>4</v>
      </c>
      <c r="G832">
        <v>0.14000000000000001</v>
      </c>
      <c r="H832">
        <v>1.7999999999999999E-2</v>
      </c>
      <c r="J832" s="79">
        <f t="shared" si="276"/>
        <v>3.3299484758959608E-2</v>
      </c>
      <c r="K832">
        <f t="shared" si="277"/>
        <v>3.3299484758959608</v>
      </c>
      <c r="L832">
        <f t="shared" si="278"/>
        <v>7.7777777777777795</v>
      </c>
      <c r="O832" s="71">
        <f t="shared" si="279"/>
        <v>3.3299484758959608</v>
      </c>
      <c r="P832" s="71">
        <f t="shared" si="280"/>
        <v>0.42813623261519484</v>
      </c>
      <c r="Q832" s="71">
        <f t="shared" si="281"/>
        <v>7.7777777777777795</v>
      </c>
    </row>
    <row r="833" spans="2:97" x14ac:dyDescent="0.25">
      <c r="B833">
        <v>1979</v>
      </c>
      <c r="C833">
        <v>3</v>
      </c>
      <c r="D833" t="s">
        <v>4206</v>
      </c>
      <c r="E833">
        <v>3</v>
      </c>
      <c r="F833">
        <v>7</v>
      </c>
      <c r="G833">
        <v>0.19600000000000001</v>
      </c>
      <c r="H833">
        <v>2.9000000000000001E-2</v>
      </c>
      <c r="J833" s="79">
        <f t="shared" si="276"/>
        <v>2.5898640353314795E-2</v>
      </c>
      <c r="K833">
        <f t="shared" si="277"/>
        <v>2.5898640353314795</v>
      </c>
      <c r="L833">
        <f t="shared" si="278"/>
        <v>6.7586206896551726</v>
      </c>
      <c r="O833" s="71">
        <f t="shared" si="279"/>
        <v>2.5898640353314795</v>
      </c>
      <c r="P833" s="71">
        <f t="shared" si="280"/>
        <v>0.38319416849292298</v>
      </c>
      <c r="Q833" s="71">
        <f t="shared" si="281"/>
        <v>6.7586206896551726</v>
      </c>
    </row>
    <row r="834" spans="2:97" x14ac:dyDescent="0.25">
      <c r="B834">
        <v>1979</v>
      </c>
      <c r="C834">
        <v>4</v>
      </c>
      <c r="D834" t="s">
        <v>4204</v>
      </c>
      <c r="E834">
        <v>2</v>
      </c>
      <c r="F834">
        <v>2</v>
      </c>
      <c r="G834">
        <v>4.8000000000000001E-2</v>
      </c>
      <c r="H834">
        <v>1.9E-2</v>
      </c>
      <c r="J834" s="79">
        <f t="shared" si="276"/>
        <v>2.3718711365578127E-2</v>
      </c>
      <c r="K834">
        <f t="shared" si="277"/>
        <v>2.3718711365578127</v>
      </c>
      <c r="L834">
        <f t="shared" si="278"/>
        <v>2.5263157894736845</v>
      </c>
      <c r="O834" s="71">
        <f t="shared" si="279"/>
        <v>2.3718711365578127</v>
      </c>
      <c r="P834" s="71">
        <f t="shared" si="280"/>
        <v>0.9388656582208007</v>
      </c>
      <c r="Q834" s="71">
        <f t="shared" si="281"/>
        <v>2.5263157894736845</v>
      </c>
    </row>
    <row r="835" spans="2:97" x14ac:dyDescent="0.25">
      <c r="B835">
        <v>1979</v>
      </c>
      <c r="C835">
        <v>4</v>
      </c>
      <c r="D835" t="s">
        <v>4205</v>
      </c>
      <c r="E835">
        <v>2</v>
      </c>
      <c r="F835">
        <v>2</v>
      </c>
      <c r="G835">
        <v>4.3999999999999997E-2</v>
      </c>
      <c r="H835">
        <v>1.4E-2</v>
      </c>
      <c r="J835" s="79">
        <f t="shared" si="276"/>
        <v>2.1763181955584132E-2</v>
      </c>
      <c r="K835">
        <f t="shared" si="277"/>
        <v>2.1763181955584132</v>
      </c>
      <c r="L835">
        <f t="shared" si="278"/>
        <v>3.1428571428571428</v>
      </c>
      <c r="O835" s="71">
        <f t="shared" si="279"/>
        <v>2.1763181955584132</v>
      </c>
      <c r="P835" s="71">
        <f t="shared" si="280"/>
        <v>0.69246488040494969</v>
      </c>
      <c r="Q835" s="71">
        <f t="shared" si="281"/>
        <v>3.1428571428571428</v>
      </c>
    </row>
    <row r="836" spans="2:97" x14ac:dyDescent="0.25">
      <c r="B836">
        <v>1979</v>
      </c>
      <c r="C836">
        <v>4</v>
      </c>
      <c r="D836" t="s">
        <v>215</v>
      </c>
      <c r="E836">
        <v>4</v>
      </c>
      <c r="F836">
        <v>4</v>
      </c>
      <c r="G836">
        <v>0.128</v>
      </c>
      <c r="H836">
        <v>1.7999999999999999E-2</v>
      </c>
      <c r="J836" s="79">
        <f t="shared" si="276"/>
        <v>3.0569475478553265E-2</v>
      </c>
      <c r="K836">
        <f t="shared" si="277"/>
        <v>3.0569475478553265</v>
      </c>
      <c r="L836">
        <f t="shared" si="278"/>
        <v>7.1111111111111116</v>
      </c>
      <c r="O836" s="71">
        <f t="shared" si="279"/>
        <v>3.0569475478553265</v>
      </c>
      <c r="P836" s="71">
        <f t="shared" si="280"/>
        <v>0.42988324891715524</v>
      </c>
      <c r="Q836" s="71">
        <f t="shared" si="281"/>
        <v>7.1111111111111116</v>
      </c>
    </row>
    <row r="837" spans="2:97" x14ac:dyDescent="0.25">
      <c r="B837">
        <v>1979</v>
      </c>
      <c r="C837">
        <v>4</v>
      </c>
      <c r="D837" t="s">
        <v>4206</v>
      </c>
      <c r="E837">
        <v>3</v>
      </c>
      <c r="F837">
        <v>7</v>
      </c>
      <c r="G837">
        <v>0.17899999999999999</v>
      </c>
      <c r="H837">
        <v>2.9000000000000001E-2</v>
      </c>
      <c r="J837" s="79">
        <f t="shared" si="276"/>
        <v>2.3802670112758939E-2</v>
      </c>
      <c r="K837">
        <f t="shared" si="277"/>
        <v>2.3802670112758939</v>
      </c>
      <c r="L837">
        <f t="shared" si="278"/>
        <v>6.1724137931034475</v>
      </c>
      <c r="O837" s="71">
        <f t="shared" si="279"/>
        <v>2.3802670112758939</v>
      </c>
      <c r="P837" s="71">
        <f t="shared" si="280"/>
        <v>0.38562985098883201</v>
      </c>
      <c r="Q837" s="71">
        <f t="shared" si="281"/>
        <v>6.1724137931034475</v>
      </c>
    </row>
    <row r="838" spans="2:97" x14ac:dyDescent="0.25">
      <c r="B838">
        <v>1986</v>
      </c>
      <c r="C838">
        <v>2</v>
      </c>
      <c r="D838" t="s">
        <v>4204</v>
      </c>
      <c r="E838">
        <v>2</v>
      </c>
      <c r="F838">
        <v>2</v>
      </c>
      <c r="G838">
        <v>3.1E-2</v>
      </c>
      <c r="H838">
        <v>2.7E-2</v>
      </c>
      <c r="J838" s="79">
        <f t="shared" ref="J838:J849" si="282">(1+G838)^(1/F838)-1</f>
        <v>1.5381701627520838E-2</v>
      </c>
      <c r="K838">
        <f t="shared" ref="K838:K849" si="283">J838*100</f>
        <v>1.5381701627520838</v>
      </c>
      <c r="L838">
        <f t="shared" ref="L838:L849" si="284">G838/H838</f>
        <v>1.1481481481481481</v>
      </c>
      <c r="O838" s="71">
        <f t="shared" ref="O838:O849" si="285">K838</f>
        <v>1.5381701627520838</v>
      </c>
      <c r="P838" s="71">
        <f t="shared" ref="P838:P849" si="286">O838/Q838</f>
        <v>1.3396965933647182</v>
      </c>
      <c r="Q838" s="71">
        <f t="shared" ref="Q838:Q849" si="287">L838</f>
        <v>1.1481481481481481</v>
      </c>
    </row>
    <row r="839" spans="2:97" x14ac:dyDescent="0.25">
      <c r="B839">
        <v>1986</v>
      </c>
      <c r="C839">
        <v>2</v>
      </c>
      <c r="D839" t="s">
        <v>4205</v>
      </c>
      <c r="E839">
        <v>2</v>
      </c>
      <c r="F839">
        <v>2</v>
      </c>
      <c r="G839">
        <v>9.4E-2</v>
      </c>
      <c r="H839">
        <v>2.3E-2</v>
      </c>
      <c r="J839" s="79">
        <f t="shared" si="282"/>
        <v>4.5944549199430584E-2</v>
      </c>
      <c r="K839">
        <f t="shared" si="283"/>
        <v>4.5944549199430584</v>
      </c>
      <c r="L839">
        <f t="shared" si="284"/>
        <v>4.0869565217391308</v>
      </c>
      <c r="O839" s="71">
        <f t="shared" si="285"/>
        <v>4.5944549199430584</v>
      </c>
      <c r="P839" s="71">
        <f t="shared" si="286"/>
        <v>1.1241751399860673</v>
      </c>
      <c r="Q839" s="71">
        <f t="shared" si="287"/>
        <v>4.0869565217391308</v>
      </c>
    </row>
    <row r="840" spans="2:97" x14ac:dyDescent="0.25">
      <c r="B840">
        <v>1986</v>
      </c>
      <c r="C840">
        <v>2</v>
      </c>
      <c r="D840" t="s">
        <v>215</v>
      </c>
      <c r="E840">
        <v>4</v>
      </c>
      <c r="F840">
        <v>4</v>
      </c>
      <c r="G840">
        <v>0.21</v>
      </c>
      <c r="H840">
        <v>2.7E-2</v>
      </c>
      <c r="J840" s="79">
        <f t="shared" si="282"/>
        <v>4.8808848170151631E-2</v>
      </c>
      <c r="K840">
        <f t="shared" si="283"/>
        <v>4.8808848170151631</v>
      </c>
      <c r="L840">
        <f t="shared" si="284"/>
        <v>7.7777777777777777</v>
      </c>
      <c r="O840" s="71">
        <f t="shared" si="285"/>
        <v>4.8808848170151631</v>
      </c>
      <c r="P840" s="71">
        <f t="shared" si="286"/>
        <v>0.62754233361623524</v>
      </c>
      <c r="Q840" s="71">
        <f t="shared" si="287"/>
        <v>7.7777777777777777</v>
      </c>
    </row>
    <row r="841" spans="2:97" x14ac:dyDescent="0.25">
      <c r="B841">
        <v>1986</v>
      </c>
      <c r="C841">
        <v>2</v>
      </c>
      <c r="D841" t="s">
        <v>4206</v>
      </c>
      <c r="E841">
        <v>3</v>
      </c>
      <c r="F841">
        <v>7</v>
      </c>
      <c r="G841">
        <v>0.316</v>
      </c>
      <c r="H841">
        <v>3.4000000000000002E-2</v>
      </c>
      <c r="J841" s="79">
        <f t="shared" si="282"/>
        <v>4.0007702094714936E-2</v>
      </c>
      <c r="K841">
        <f t="shared" si="283"/>
        <v>4.0007702094714936</v>
      </c>
      <c r="L841">
        <f t="shared" si="284"/>
        <v>9.2941176470588225</v>
      </c>
      <c r="O841" s="71">
        <f t="shared" si="285"/>
        <v>4.0007702094714936</v>
      </c>
      <c r="P841" s="71">
        <f t="shared" si="286"/>
        <v>0.43046261747478098</v>
      </c>
      <c r="Q841" s="71">
        <f t="shared" si="287"/>
        <v>9.2941176470588225</v>
      </c>
    </row>
    <row r="842" spans="2:97" x14ac:dyDescent="0.25">
      <c r="B842">
        <v>1986</v>
      </c>
      <c r="C842">
        <v>3</v>
      </c>
      <c r="D842" t="s">
        <v>4204</v>
      </c>
      <c r="E842">
        <v>2</v>
      </c>
      <c r="F842">
        <v>2</v>
      </c>
      <c r="G842">
        <v>2.8000000000000001E-2</v>
      </c>
      <c r="H842">
        <v>2.7E-2</v>
      </c>
      <c r="J842" s="79">
        <f t="shared" si="282"/>
        <v>1.3903348450926112E-2</v>
      </c>
      <c r="K842">
        <f t="shared" si="283"/>
        <v>1.3903348450926112</v>
      </c>
      <c r="L842">
        <f t="shared" si="284"/>
        <v>1.037037037037037</v>
      </c>
      <c r="O842" s="71">
        <f t="shared" si="285"/>
        <v>1.3903348450926112</v>
      </c>
      <c r="P842" s="71">
        <f t="shared" si="286"/>
        <v>1.3406800291964465</v>
      </c>
      <c r="Q842" s="71">
        <f t="shared" si="287"/>
        <v>1.037037037037037</v>
      </c>
    </row>
    <row r="843" spans="2:97" x14ac:dyDescent="0.25">
      <c r="B843">
        <v>1986</v>
      </c>
      <c r="C843">
        <v>3</v>
      </c>
      <c r="D843" t="s">
        <v>4205</v>
      </c>
      <c r="E843">
        <v>2</v>
      </c>
      <c r="F843">
        <v>2</v>
      </c>
      <c r="G843">
        <v>8.8999999999999996E-2</v>
      </c>
      <c r="H843">
        <v>2.3E-2</v>
      </c>
      <c r="J843" s="79">
        <f t="shared" si="282"/>
        <v>4.3551627855565211E-2</v>
      </c>
      <c r="K843">
        <f t="shared" si="283"/>
        <v>4.3551627855565211</v>
      </c>
      <c r="L843">
        <f t="shared" si="284"/>
        <v>3.8695652173913042</v>
      </c>
      <c r="O843" s="71">
        <f t="shared" si="285"/>
        <v>4.3551627855565211</v>
      </c>
      <c r="P843" s="71">
        <f t="shared" si="286"/>
        <v>1.1254915063797752</v>
      </c>
      <c r="Q843" s="71">
        <f t="shared" si="287"/>
        <v>3.8695652173913042</v>
      </c>
    </row>
    <row r="844" spans="2:97" x14ac:dyDescent="0.25">
      <c r="B844">
        <v>1986</v>
      </c>
      <c r="C844">
        <v>3</v>
      </c>
      <c r="D844" t="s">
        <v>215</v>
      </c>
      <c r="E844">
        <v>4</v>
      </c>
      <c r="F844">
        <v>4</v>
      </c>
      <c r="G844">
        <v>0.20300000000000001</v>
      </c>
      <c r="H844">
        <v>2.7E-2</v>
      </c>
      <c r="J844" s="79">
        <f t="shared" si="282"/>
        <v>4.7288673984255958E-2</v>
      </c>
      <c r="K844">
        <f t="shared" si="283"/>
        <v>4.7288673984255958</v>
      </c>
      <c r="L844">
        <f t="shared" si="284"/>
        <v>7.518518518518519</v>
      </c>
      <c r="O844" s="71">
        <f t="shared" si="285"/>
        <v>4.7288673984255958</v>
      </c>
      <c r="P844" s="71">
        <f t="shared" si="286"/>
        <v>0.62896265890389691</v>
      </c>
      <c r="Q844" s="71">
        <f t="shared" si="287"/>
        <v>7.518518518518519</v>
      </c>
    </row>
    <row r="845" spans="2:97" x14ac:dyDescent="0.25">
      <c r="B845">
        <v>1986</v>
      </c>
      <c r="C845">
        <v>3</v>
      </c>
      <c r="D845" t="s">
        <v>4206</v>
      </c>
      <c r="E845">
        <v>3</v>
      </c>
      <c r="F845">
        <v>7</v>
      </c>
      <c r="G845">
        <v>0.30599999999999999</v>
      </c>
      <c r="H845">
        <v>3.4000000000000002E-2</v>
      </c>
      <c r="J845" s="79">
        <f t="shared" si="282"/>
        <v>3.8875037491050257E-2</v>
      </c>
      <c r="K845">
        <f t="shared" si="283"/>
        <v>3.8875037491050257</v>
      </c>
      <c r="L845">
        <f t="shared" si="284"/>
        <v>9</v>
      </c>
      <c r="O845" s="71">
        <f t="shared" si="285"/>
        <v>3.8875037491050257</v>
      </c>
      <c r="P845" s="71">
        <f t="shared" si="286"/>
        <v>0.43194486101166951</v>
      </c>
      <c r="Q845" s="71">
        <f t="shared" si="287"/>
        <v>9</v>
      </c>
    </row>
    <row r="846" spans="2:97" x14ac:dyDescent="0.25">
      <c r="B846">
        <v>1986</v>
      </c>
      <c r="C846">
        <v>4</v>
      </c>
      <c r="D846" t="s">
        <v>4204</v>
      </c>
      <c r="E846">
        <v>2</v>
      </c>
      <c r="F846">
        <v>2</v>
      </c>
      <c r="G846">
        <v>2.3E-2</v>
      </c>
      <c r="H846">
        <v>2.7E-2</v>
      </c>
      <c r="J846" s="79">
        <f t="shared" si="282"/>
        <v>1.1434624679222516E-2</v>
      </c>
      <c r="K846">
        <f t="shared" si="283"/>
        <v>1.1434624679222516</v>
      </c>
      <c r="L846">
        <f t="shared" si="284"/>
        <v>0.85185185185185186</v>
      </c>
      <c r="O846" s="71">
        <f t="shared" si="285"/>
        <v>1.1434624679222516</v>
      </c>
      <c r="P846" s="71">
        <f t="shared" si="286"/>
        <v>1.3423255058217736</v>
      </c>
      <c r="Q846" s="71">
        <f t="shared" si="287"/>
        <v>0.85185185185185186</v>
      </c>
    </row>
    <row r="847" spans="2:97" x14ac:dyDescent="0.25">
      <c r="B847">
        <v>1986</v>
      </c>
      <c r="C847">
        <v>4</v>
      </c>
      <c r="D847" t="s">
        <v>4205</v>
      </c>
      <c r="E847">
        <v>2</v>
      </c>
      <c r="F847">
        <v>2</v>
      </c>
      <c r="G847">
        <v>8.1000000000000003E-2</v>
      </c>
      <c r="H847">
        <v>2.3E-2</v>
      </c>
      <c r="J847" s="79">
        <f t="shared" si="282"/>
        <v>3.97114984456024E-2</v>
      </c>
      <c r="K847">
        <f t="shared" si="283"/>
        <v>3.97114984456024</v>
      </c>
      <c r="L847">
        <f t="shared" si="284"/>
        <v>3.5217391304347827</v>
      </c>
      <c r="O847" s="71">
        <f t="shared" si="285"/>
        <v>3.97114984456024</v>
      </c>
      <c r="P847" s="71">
        <f t="shared" si="286"/>
        <v>1.1276104496899446</v>
      </c>
      <c r="Q847" s="71">
        <f t="shared" si="287"/>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2"/>
        <v>4.4228311186168989E-2</v>
      </c>
      <c r="K848">
        <f t="shared" si="283"/>
        <v>4.4228311186168989</v>
      </c>
      <c r="L848">
        <f t="shared" si="284"/>
        <v>7</v>
      </c>
      <c r="O848" s="71">
        <f t="shared" si="285"/>
        <v>4.4228311186168989</v>
      </c>
      <c r="P848" s="71">
        <f t="shared" si="286"/>
        <v>0.63183301694527128</v>
      </c>
      <c r="Q848" s="71">
        <f t="shared" si="287"/>
        <v>7</v>
      </c>
      <c r="AV848">
        <v>1</v>
      </c>
    </row>
    <row r="849" spans="1:48" x14ac:dyDescent="0.25">
      <c r="B849">
        <v>1986</v>
      </c>
      <c r="C849">
        <v>4</v>
      </c>
      <c r="D849" t="s">
        <v>4206</v>
      </c>
      <c r="E849">
        <v>3</v>
      </c>
      <c r="F849">
        <v>7</v>
      </c>
      <c r="G849">
        <v>0.28899999999999998</v>
      </c>
      <c r="H849">
        <v>3.4000000000000002E-2</v>
      </c>
      <c r="J849" s="79">
        <f t="shared" si="282"/>
        <v>3.6932333398746353E-2</v>
      </c>
      <c r="K849">
        <f t="shared" si="283"/>
        <v>3.6932333398746353</v>
      </c>
      <c r="L849">
        <f t="shared" si="284"/>
        <v>8.4999999999999982</v>
      </c>
      <c r="O849" s="71">
        <f t="shared" si="285"/>
        <v>3.6932333398746353</v>
      </c>
      <c r="P849" s="71">
        <f t="shared" si="286"/>
        <v>0.43449803998525133</v>
      </c>
      <c r="Q849" s="71">
        <f t="shared" si="287"/>
        <v>8.4999999999999982</v>
      </c>
      <c r="AV849">
        <v>1</v>
      </c>
    </row>
    <row r="850" spans="1:48" x14ac:dyDescent="0.25">
      <c r="B850">
        <v>2000</v>
      </c>
      <c r="C850">
        <v>2</v>
      </c>
      <c r="D850" t="s">
        <v>4204</v>
      </c>
      <c r="E850">
        <v>2</v>
      </c>
      <c r="F850">
        <v>2</v>
      </c>
      <c r="G850">
        <v>8.4000000000000005E-2</v>
      </c>
      <c r="H850">
        <v>2.1999999999999999E-2</v>
      </c>
      <c r="J850" s="79">
        <f t="shared" ref="J850:J861" si="288">(1+G850)^(1/F850)-1</f>
        <v>4.1153206785629726E-2</v>
      </c>
      <c r="K850">
        <f t="shared" ref="K850:K861" si="289">J850*100</f>
        <v>4.1153206785629726</v>
      </c>
      <c r="L850">
        <f t="shared" ref="L850:L861" si="290">G850/H850</f>
        <v>3.8181818181818188</v>
      </c>
      <c r="O850" s="71">
        <f t="shared" ref="O850:O861" si="291">K850</f>
        <v>4.1153206785629726</v>
      </c>
      <c r="P850" s="71">
        <f t="shared" ref="P850:P861" si="292">O850/Q850</f>
        <v>1.0778220824807783</v>
      </c>
      <c r="Q850" s="71">
        <f t="shared" ref="Q850:Q861" si="293">L850</f>
        <v>3.8181818181818188</v>
      </c>
      <c r="AV850">
        <v>1</v>
      </c>
    </row>
    <row r="851" spans="1:48" x14ac:dyDescent="0.25">
      <c r="B851">
        <v>2000</v>
      </c>
      <c r="C851">
        <v>2</v>
      </c>
      <c r="D851" t="s">
        <v>4205</v>
      </c>
      <c r="E851">
        <v>2</v>
      </c>
      <c r="F851">
        <v>2</v>
      </c>
      <c r="G851">
        <v>7.1999999999999995E-2</v>
      </c>
      <c r="H851">
        <v>1.7000000000000001E-2</v>
      </c>
      <c r="J851" s="79">
        <f t="shared" si="288"/>
        <v>3.5374328443582792E-2</v>
      </c>
      <c r="K851">
        <f t="shared" si="289"/>
        <v>3.5374328443582792</v>
      </c>
      <c r="L851">
        <f t="shared" si="290"/>
        <v>4.235294117647058</v>
      </c>
      <c r="O851" s="71">
        <f t="shared" si="291"/>
        <v>3.5374328443582792</v>
      </c>
      <c r="P851" s="71">
        <f t="shared" si="292"/>
        <v>0.83522719936237166</v>
      </c>
      <c r="Q851" s="71">
        <f t="shared" si="293"/>
        <v>4.235294117647058</v>
      </c>
      <c r="AV851">
        <v>1</v>
      </c>
    </row>
    <row r="852" spans="1:48" x14ac:dyDescent="0.25">
      <c r="B852">
        <v>2000</v>
      </c>
      <c r="C852">
        <v>2</v>
      </c>
      <c r="D852" t="s">
        <v>215</v>
      </c>
      <c r="E852">
        <v>4</v>
      </c>
      <c r="F852">
        <v>4</v>
      </c>
      <c r="G852">
        <v>0.248</v>
      </c>
      <c r="H852">
        <v>2.1000000000000001E-2</v>
      </c>
      <c r="J852" s="79">
        <f t="shared" si="288"/>
        <v>5.6948060928972755E-2</v>
      </c>
      <c r="K852">
        <f t="shared" si="289"/>
        <v>5.6948060928972755</v>
      </c>
      <c r="L852">
        <f t="shared" si="290"/>
        <v>11.809523809523808</v>
      </c>
      <c r="O852" s="71">
        <f t="shared" si="291"/>
        <v>5.6948060928972755</v>
      </c>
      <c r="P852" s="71">
        <f t="shared" si="292"/>
        <v>0.48222148367275319</v>
      </c>
      <c r="Q852" s="71">
        <f t="shared" si="293"/>
        <v>11.809523809523808</v>
      </c>
      <c r="AV852">
        <v>1</v>
      </c>
    </row>
    <row r="853" spans="1:48" x14ac:dyDescent="0.25">
      <c r="B853">
        <v>2000</v>
      </c>
      <c r="C853">
        <v>2</v>
      </c>
      <c r="D853" t="s">
        <v>4206</v>
      </c>
      <c r="E853">
        <v>3</v>
      </c>
      <c r="F853">
        <v>7</v>
      </c>
      <c r="G853">
        <v>0.44700000000000001</v>
      </c>
      <c r="H853">
        <v>3.5999999999999997E-2</v>
      </c>
      <c r="J853" s="79">
        <f t="shared" si="288"/>
        <v>5.4202582729393711E-2</v>
      </c>
      <c r="K853">
        <f t="shared" si="289"/>
        <v>5.4202582729393711</v>
      </c>
      <c r="L853">
        <f t="shared" si="290"/>
        <v>12.416666666666668</v>
      </c>
      <c r="O853" s="71">
        <f t="shared" si="291"/>
        <v>5.4202582729393711</v>
      </c>
      <c r="P853" s="71">
        <f t="shared" si="292"/>
        <v>0.43653086761927817</v>
      </c>
      <c r="Q853" s="71">
        <f t="shared" si="293"/>
        <v>12.416666666666668</v>
      </c>
      <c r="AV853">
        <v>0</v>
      </c>
    </row>
    <row r="854" spans="1:48" x14ac:dyDescent="0.25">
      <c r="B854">
        <v>2000</v>
      </c>
      <c r="C854">
        <v>3</v>
      </c>
      <c r="D854" t="s">
        <v>4204</v>
      </c>
      <c r="E854">
        <v>2</v>
      </c>
      <c r="F854">
        <v>2</v>
      </c>
      <c r="G854">
        <v>8.2000000000000003E-2</v>
      </c>
      <c r="H854">
        <v>2.3E-2</v>
      </c>
      <c r="J854" s="79">
        <f t="shared" si="288"/>
        <v>4.0192289915667478E-2</v>
      </c>
      <c r="K854">
        <f t="shared" si="289"/>
        <v>4.0192289915667478</v>
      </c>
      <c r="L854">
        <f t="shared" si="290"/>
        <v>3.5652173913043481</v>
      </c>
      <c r="O854" s="71">
        <f t="shared" si="291"/>
        <v>4.0192289915667478</v>
      </c>
      <c r="P854" s="71">
        <f t="shared" si="292"/>
        <v>1.1273447171467705</v>
      </c>
      <c r="Q854" s="71">
        <f t="shared" si="293"/>
        <v>3.5652173913043481</v>
      </c>
      <c r="AV854">
        <v>0</v>
      </c>
    </row>
    <row r="855" spans="1:48" x14ac:dyDescent="0.25">
      <c r="B855">
        <v>2000</v>
      </c>
      <c r="C855">
        <v>3</v>
      </c>
      <c r="D855" t="s">
        <v>4205</v>
      </c>
      <c r="E855">
        <v>2</v>
      </c>
      <c r="F855">
        <v>2</v>
      </c>
      <c r="G855">
        <v>7.2999999999999995E-2</v>
      </c>
      <c r="H855">
        <v>1.7000000000000001E-2</v>
      </c>
      <c r="J855" s="79">
        <f t="shared" si="288"/>
        <v>3.585713300628468E-2</v>
      </c>
      <c r="K855">
        <f t="shared" si="289"/>
        <v>3.585713300628468</v>
      </c>
      <c r="L855">
        <f t="shared" si="290"/>
        <v>4.2941176470588234</v>
      </c>
      <c r="O855" s="71">
        <f t="shared" si="291"/>
        <v>3.585713300628468</v>
      </c>
      <c r="P855" s="71">
        <f t="shared" si="292"/>
        <v>0.8350291248038898</v>
      </c>
      <c r="Q855" s="71">
        <f t="shared" si="293"/>
        <v>4.2941176470588234</v>
      </c>
      <c r="AV855">
        <v>0</v>
      </c>
    </row>
    <row r="856" spans="1:48" x14ac:dyDescent="0.25">
      <c r="B856">
        <v>2000</v>
      </c>
      <c r="C856">
        <v>3</v>
      </c>
      <c r="D856" t="s">
        <v>215</v>
      </c>
      <c r="E856">
        <v>4</v>
      </c>
      <c r="F856">
        <v>4</v>
      </c>
      <c r="G856">
        <v>0.246</v>
      </c>
      <c r="H856">
        <v>2.1000000000000001E-2</v>
      </c>
      <c r="J856" s="79">
        <f t="shared" si="288"/>
        <v>5.6524349454410761E-2</v>
      </c>
      <c r="K856">
        <f t="shared" si="289"/>
        <v>5.6524349454410761</v>
      </c>
      <c r="L856">
        <f t="shared" si="290"/>
        <v>11.714285714285714</v>
      </c>
      <c r="O856" s="71">
        <f t="shared" si="291"/>
        <v>5.6524349454410761</v>
      </c>
      <c r="P856" s="71">
        <f t="shared" si="292"/>
        <v>0.48252493436692118</v>
      </c>
      <c r="Q856" s="71">
        <f t="shared" si="293"/>
        <v>11.714285714285714</v>
      </c>
      <c r="AV856">
        <v>0</v>
      </c>
    </row>
    <row r="857" spans="1:48" x14ac:dyDescent="0.25">
      <c r="B857">
        <v>2000</v>
      </c>
      <c r="C857">
        <v>3</v>
      </c>
      <c r="D857" t="s">
        <v>4206</v>
      </c>
      <c r="E857">
        <v>3</v>
      </c>
      <c r="F857">
        <v>7</v>
      </c>
      <c r="G857">
        <v>0.443</v>
      </c>
      <c r="H857">
        <v>3.5999999999999997E-2</v>
      </c>
      <c r="J857" s="79">
        <f t="shared" si="288"/>
        <v>5.3785778047359623E-2</v>
      </c>
      <c r="K857">
        <f t="shared" si="289"/>
        <v>5.3785778047359623</v>
      </c>
      <c r="L857">
        <f t="shared" si="290"/>
        <v>12.305555555555557</v>
      </c>
      <c r="O857" s="71">
        <f t="shared" si="291"/>
        <v>5.3785778047359623</v>
      </c>
      <c r="P857" s="71">
        <f t="shared" si="292"/>
        <v>0.43708532950450252</v>
      </c>
      <c r="Q857" s="71">
        <f t="shared" si="293"/>
        <v>12.305555555555557</v>
      </c>
      <c r="AV857">
        <v>0</v>
      </c>
    </row>
    <row r="858" spans="1:48" x14ac:dyDescent="0.25">
      <c r="B858">
        <v>2000</v>
      </c>
      <c r="C858">
        <v>4</v>
      </c>
      <c r="D858" t="s">
        <v>4204</v>
      </c>
      <c r="E858">
        <v>2</v>
      </c>
      <c r="F858">
        <v>2</v>
      </c>
      <c r="G858">
        <v>8.5999999999999993E-2</v>
      </c>
      <c r="H858">
        <v>2.7E-2</v>
      </c>
      <c r="J858" s="79">
        <f t="shared" si="288"/>
        <v>4.2113237609042287E-2</v>
      </c>
      <c r="K858">
        <f t="shared" si="289"/>
        <v>4.2113237609042287</v>
      </c>
      <c r="L858">
        <f t="shared" si="290"/>
        <v>3.1851851851851851</v>
      </c>
      <c r="O858" s="71">
        <f t="shared" si="291"/>
        <v>4.2113237609042287</v>
      </c>
      <c r="P858" s="71">
        <f t="shared" si="292"/>
        <v>1.3221597854001648</v>
      </c>
      <c r="Q858" s="71">
        <f t="shared" si="293"/>
        <v>3.1851851851851851</v>
      </c>
      <c r="AV858">
        <v>0</v>
      </c>
    </row>
    <row r="859" spans="1:48" x14ac:dyDescent="0.25">
      <c r="B859">
        <v>2000</v>
      </c>
      <c r="C859">
        <v>4</v>
      </c>
      <c r="D859" t="s">
        <v>4205</v>
      </c>
      <c r="E859">
        <v>2</v>
      </c>
      <c r="F859">
        <v>2</v>
      </c>
      <c r="G859">
        <v>6.8000000000000005E-2</v>
      </c>
      <c r="H859">
        <v>1.7000000000000001E-2</v>
      </c>
      <c r="J859" s="79">
        <f t="shared" si="288"/>
        <v>3.3440854621105132E-2</v>
      </c>
      <c r="K859">
        <f t="shared" si="289"/>
        <v>3.3440854621105132</v>
      </c>
      <c r="L859">
        <f t="shared" si="290"/>
        <v>4</v>
      </c>
      <c r="O859" s="71">
        <f t="shared" si="291"/>
        <v>3.3440854621105132</v>
      </c>
      <c r="P859" s="71">
        <f t="shared" si="292"/>
        <v>0.83602136552762829</v>
      </c>
      <c r="Q859" s="71">
        <f t="shared" si="293"/>
        <v>4</v>
      </c>
    </row>
    <row r="860" spans="1:48" x14ac:dyDescent="0.25">
      <c r="B860">
        <v>2000</v>
      </c>
      <c r="C860">
        <v>4</v>
      </c>
      <c r="D860" t="s">
        <v>215</v>
      </c>
      <c r="E860">
        <v>4</v>
      </c>
      <c r="F860">
        <v>4</v>
      </c>
      <c r="G860">
        <v>0.23799999999999999</v>
      </c>
      <c r="H860">
        <v>2.1000000000000001E-2</v>
      </c>
      <c r="J860" s="79">
        <f t="shared" si="288"/>
        <v>5.4824385220634708E-2</v>
      </c>
      <c r="K860">
        <f t="shared" si="289"/>
        <v>5.4824385220634708</v>
      </c>
      <c r="L860">
        <f t="shared" si="290"/>
        <v>11.333333333333332</v>
      </c>
      <c r="O860" s="71">
        <f t="shared" si="291"/>
        <v>5.4824385220634708</v>
      </c>
      <c r="P860" s="71">
        <f t="shared" si="292"/>
        <v>0.48374457547618865</v>
      </c>
      <c r="Q860" s="71">
        <f t="shared" si="293"/>
        <v>11.333333333333332</v>
      </c>
    </row>
    <row r="861" spans="1:48" x14ac:dyDescent="0.25">
      <c r="B861">
        <v>2000</v>
      </c>
      <c r="C861">
        <v>4</v>
      </c>
      <c r="D861" t="s">
        <v>4206</v>
      </c>
      <c r="E861">
        <v>3</v>
      </c>
      <c r="F861">
        <v>7</v>
      </c>
      <c r="G861">
        <v>0.432</v>
      </c>
      <c r="H861">
        <v>3.5999999999999997E-2</v>
      </c>
      <c r="J861" s="79">
        <f t="shared" si="288"/>
        <v>5.2634437270888235E-2</v>
      </c>
      <c r="K861">
        <f t="shared" si="289"/>
        <v>5.2634437270888235</v>
      </c>
      <c r="L861">
        <f t="shared" si="290"/>
        <v>12</v>
      </c>
      <c r="O861" s="71">
        <f t="shared" si="291"/>
        <v>5.2634437270888235</v>
      </c>
      <c r="P861" s="71">
        <f t="shared" si="292"/>
        <v>0.43862031059073531</v>
      </c>
      <c r="Q861" s="71">
        <f t="shared" si="293"/>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4">(1+G869)^(1/F869)-1</f>
        <v>7.6568622986941781E-2</v>
      </c>
      <c r="K869">
        <f t="shared" ref="K869:K872" si="295">J869*100</f>
        <v>7.6568622986941781</v>
      </c>
      <c r="L869">
        <f t="shared" ref="L869:L872" si="296">G869/H869</f>
        <v>5.3000000000000007</v>
      </c>
      <c r="O869" s="71">
        <f t="shared" ref="O869:O872" si="297">K869</f>
        <v>7.6568622986941781</v>
      </c>
      <c r="P869" s="71">
        <f t="shared" ref="P869:P872" si="298">O869/Q869</f>
        <v>1.4446909997536184</v>
      </c>
      <c r="Q869" s="71">
        <f t="shared" ref="Q869:Q872" si="299">L869</f>
        <v>5.3000000000000007</v>
      </c>
    </row>
    <row r="870" spans="2:17" x14ac:dyDescent="0.25">
      <c r="B870" t="s">
        <v>318</v>
      </c>
      <c r="C870">
        <v>1</v>
      </c>
      <c r="D870" t="s">
        <v>4213</v>
      </c>
      <c r="E870">
        <v>4</v>
      </c>
      <c r="F870">
        <v>4</v>
      </c>
      <c r="G870">
        <v>0.35899999999999999</v>
      </c>
      <c r="H870">
        <v>3.3000000000000002E-2</v>
      </c>
      <c r="J870" s="79">
        <f t="shared" si="294"/>
        <v>7.9704382534185436E-2</v>
      </c>
      <c r="K870">
        <f t="shared" si="295"/>
        <v>7.9704382534185436</v>
      </c>
      <c r="L870">
        <f t="shared" si="296"/>
        <v>10.878787878787877</v>
      </c>
      <c r="O870" s="71">
        <f t="shared" si="297"/>
        <v>7.9704382534185436</v>
      </c>
      <c r="P870" s="71">
        <f t="shared" si="298"/>
        <v>0.73265866953429526</v>
      </c>
      <c r="Q870" s="71">
        <f t="shared" si="299"/>
        <v>10.878787878787877</v>
      </c>
    </row>
    <row r="871" spans="2:17" x14ac:dyDescent="0.25">
      <c r="B871" t="s">
        <v>318</v>
      </c>
      <c r="C871">
        <v>1</v>
      </c>
      <c r="D871" t="s">
        <v>4214</v>
      </c>
      <c r="E871">
        <v>2</v>
      </c>
      <c r="F871">
        <v>6</v>
      </c>
      <c r="G871">
        <v>0.52200000000000002</v>
      </c>
      <c r="H871">
        <v>5.6000000000000001E-2</v>
      </c>
      <c r="J871" s="79">
        <f t="shared" si="294"/>
        <v>7.2512696422972533E-2</v>
      </c>
      <c r="K871">
        <f t="shared" si="295"/>
        <v>7.2512696422972533</v>
      </c>
      <c r="L871">
        <f t="shared" si="296"/>
        <v>9.3214285714285712</v>
      </c>
      <c r="O871" s="71">
        <f t="shared" si="297"/>
        <v>7.2512696422972533</v>
      </c>
      <c r="P871" s="71">
        <f t="shared" si="298"/>
        <v>0.77791398461426475</v>
      </c>
      <c r="Q871" s="71">
        <f t="shared" si="299"/>
        <v>9.3214285714285712</v>
      </c>
    </row>
    <row r="872" spans="2:17" x14ac:dyDescent="0.25">
      <c r="B872" t="s">
        <v>318</v>
      </c>
      <c r="C872">
        <v>2</v>
      </c>
      <c r="D872" t="s">
        <v>4212</v>
      </c>
      <c r="E872">
        <v>2</v>
      </c>
      <c r="F872">
        <v>2</v>
      </c>
      <c r="G872">
        <v>0.23</v>
      </c>
      <c r="H872">
        <v>0.04</v>
      </c>
      <c r="J872" s="79">
        <f t="shared" si="294"/>
        <v>0.10905365064094164</v>
      </c>
      <c r="K872">
        <f t="shared" si="295"/>
        <v>10.905365064094163</v>
      </c>
      <c r="L872">
        <f t="shared" si="296"/>
        <v>5.75</v>
      </c>
      <c r="O872" s="71">
        <f t="shared" si="297"/>
        <v>10.905365064094163</v>
      </c>
      <c r="P872" s="71">
        <f t="shared" si="298"/>
        <v>1.8965852285381153</v>
      </c>
      <c r="Q872" s="71">
        <f t="shared" si="299"/>
        <v>5.75</v>
      </c>
    </row>
    <row r="873" spans="2:17" x14ac:dyDescent="0.25">
      <c r="B873" t="s">
        <v>318</v>
      </c>
      <c r="C873">
        <v>2</v>
      </c>
      <c r="D873" t="s">
        <v>4213</v>
      </c>
      <c r="E873">
        <v>4</v>
      </c>
      <c r="F873">
        <v>4</v>
      </c>
      <c r="G873">
        <v>0.41399999999999998</v>
      </c>
      <c r="H873">
        <v>3.5999999999999997E-2</v>
      </c>
      <c r="J873" s="79">
        <f t="shared" ref="J873:J886" si="300">(1+G873)^(1/F873)-1</f>
        <v>9.0466560558176701E-2</v>
      </c>
      <c r="K873">
        <f t="shared" ref="K873:K886" si="301">J873*100</f>
        <v>9.046656055817671</v>
      </c>
      <c r="L873">
        <f t="shared" ref="L873:L886" si="302">G873/H873</f>
        <v>11.5</v>
      </c>
      <c r="O873" s="71">
        <f t="shared" ref="O873:O886" si="303">K873</f>
        <v>9.046656055817671</v>
      </c>
      <c r="P873" s="71">
        <f t="shared" ref="P873:P886" si="304">O873/Q873</f>
        <v>0.78666574398414535</v>
      </c>
      <c r="Q873" s="71">
        <f t="shared" ref="Q873:Q886" si="305">L873</f>
        <v>11.5</v>
      </c>
    </row>
    <row r="874" spans="2:17" x14ac:dyDescent="0.25">
      <c r="B874" t="s">
        <v>318</v>
      </c>
      <c r="C874">
        <v>2</v>
      </c>
      <c r="D874" t="s">
        <v>4214</v>
      </c>
      <c r="E874">
        <v>2</v>
      </c>
      <c r="F874">
        <v>6</v>
      </c>
      <c r="G874">
        <v>0.57999999999999996</v>
      </c>
      <c r="H874">
        <v>5.8000000000000003E-2</v>
      </c>
      <c r="J874" s="79">
        <f t="shared" si="300"/>
        <v>7.9218830688083886E-2</v>
      </c>
      <c r="K874">
        <f t="shared" si="301"/>
        <v>7.9218830688083886</v>
      </c>
      <c r="L874">
        <f t="shared" si="302"/>
        <v>9.9999999999999982</v>
      </c>
      <c r="O874" s="71">
        <f t="shared" si="303"/>
        <v>7.9218830688083886</v>
      </c>
      <c r="P874" s="71">
        <f t="shared" si="304"/>
        <v>0.79218830688083897</v>
      </c>
      <c r="Q874" s="71">
        <f t="shared" si="305"/>
        <v>9.9999999999999982</v>
      </c>
    </row>
    <row r="875" spans="2:17" x14ac:dyDescent="0.25">
      <c r="B875" t="s">
        <v>318</v>
      </c>
      <c r="C875">
        <v>3</v>
      </c>
      <c r="D875" t="s">
        <v>4212</v>
      </c>
      <c r="E875">
        <v>2</v>
      </c>
      <c r="F875">
        <v>2</v>
      </c>
      <c r="G875">
        <v>0.151</v>
      </c>
      <c r="H875">
        <v>5.8000000000000003E-2</v>
      </c>
      <c r="J875" s="79">
        <f t="shared" si="300"/>
        <v>7.2846680565308075E-2</v>
      </c>
      <c r="K875">
        <f t="shared" si="301"/>
        <v>7.2846680565308075</v>
      </c>
      <c r="L875">
        <f t="shared" si="302"/>
        <v>2.603448275862069</v>
      </c>
      <c r="O875" s="71">
        <f t="shared" si="303"/>
        <v>7.2846680565308075</v>
      </c>
      <c r="P875" s="71">
        <f t="shared" si="304"/>
        <v>2.7980844190648133</v>
      </c>
      <c r="Q875" s="71">
        <f t="shared" si="305"/>
        <v>2.603448275862069</v>
      </c>
    </row>
    <row r="876" spans="2:17" x14ac:dyDescent="0.25">
      <c r="B876" t="s">
        <v>318</v>
      </c>
      <c r="C876">
        <v>3</v>
      </c>
      <c r="D876" t="s">
        <v>4213</v>
      </c>
      <c r="E876">
        <v>4</v>
      </c>
      <c r="F876">
        <v>4</v>
      </c>
      <c r="G876">
        <v>0.32200000000000001</v>
      </c>
      <c r="H876">
        <v>5.8000000000000003E-2</v>
      </c>
      <c r="J876" s="79">
        <f t="shared" si="300"/>
        <v>7.2279155884504176E-2</v>
      </c>
      <c r="K876">
        <f t="shared" si="301"/>
        <v>7.2279155884504176</v>
      </c>
      <c r="L876">
        <f t="shared" si="302"/>
        <v>5.5517241379310347</v>
      </c>
      <c r="O876" s="71">
        <f t="shared" si="303"/>
        <v>7.2279155884504176</v>
      </c>
      <c r="P876" s="71">
        <f t="shared" si="304"/>
        <v>1.3019226836339262</v>
      </c>
      <c r="Q876" s="71">
        <f t="shared" si="305"/>
        <v>5.5517241379310347</v>
      </c>
    </row>
    <row r="877" spans="2:17" x14ac:dyDescent="0.25">
      <c r="B877" t="s">
        <v>318</v>
      </c>
      <c r="C877">
        <v>3</v>
      </c>
      <c r="D877" t="s">
        <v>4214</v>
      </c>
      <c r="E877">
        <v>2</v>
      </c>
      <c r="F877">
        <v>6</v>
      </c>
      <c r="G877">
        <v>0.57999999999999996</v>
      </c>
      <c r="H877">
        <v>5.7000000000000002E-2</v>
      </c>
      <c r="J877" s="79">
        <f t="shared" si="300"/>
        <v>7.9218830688083886E-2</v>
      </c>
      <c r="K877">
        <f t="shared" si="301"/>
        <v>7.9218830688083886</v>
      </c>
      <c r="L877">
        <f t="shared" si="302"/>
        <v>10.175438596491228</v>
      </c>
      <c r="O877" s="71">
        <f t="shared" si="303"/>
        <v>7.9218830688083886</v>
      </c>
      <c r="P877" s="71">
        <f t="shared" si="304"/>
        <v>0.77852988779668653</v>
      </c>
      <c r="Q877" s="71">
        <f t="shared" si="305"/>
        <v>10.175438596491228</v>
      </c>
    </row>
    <row r="878" spans="2:17" x14ac:dyDescent="0.25">
      <c r="B878" t="s">
        <v>319</v>
      </c>
      <c r="C878">
        <v>1</v>
      </c>
      <c r="D878" t="s">
        <v>4212</v>
      </c>
      <c r="E878">
        <v>2</v>
      </c>
      <c r="F878">
        <v>2</v>
      </c>
      <c r="G878">
        <v>9.9000000000000005E-2</v>
      </c>
      <c r="H878">
        <v>0.03</v>
      </c>
      <c r="J878" s="79">
        <f t="shared" si="300"/>
        <v>4.833200847823016E-2</v>
      </c>
      <c r="K878">
        <f t="shared" si="301"/>
        <v>4.833200847823016</v>
      </c>
      <c r="L878">
        <f t="shared" si="302"/>
        <v>3.3000000000000003</v>
      </c>
      <c r="O878" s="71">
        <f t="shared" si="303"/>
        <v>4.833200847823016</v>
      </c>
      <c r="P878" s="71">
        <f t="shared" si="304"/>
        <v>1.464606317522126</v>
      </c>
      <c r="Q878" s="71">
        <f t="shared" si="305"/>
        <v>3.3000000000000003</v>
      </c>
    </row>
    <row r="879" spans="2:17" x14ac:dyDescent="0.25">
      <c r="B879" t="s">
        <v>319</v>
      </c>
      <c r="C879">
        <v>1</v>
      </c>
      <c r="D879" t="s">
        <v>4213</v>
      </c>
      <c r="E879">
        <v>4</v>
      </c>
      <c r="F879">
        <v>4</v>
      </c>
      <c r="G879">
        <v>0.41399999999999998</v>
      </c>
      <c r="H879">
        <v>3.5000000000000003E-2</v>
      </c>
      <c r="J879" s="79">
        <f t="shared" si="300"/>
        <v>9.0466560558176701E-2</v>
      </c>
      <c r="K879">
        <f t="shared" si="301"/>
        <v>9.046656055817671</v>
      </c>
      <c r="L879">
        <f t="shared" si="302"/>
        <v>11.828571428571427</v>
      </c>
      <c r="O879" s="71">
        <f t="shared" si="303"/>
        <v>9.046656055817671</v>
      </c>
      <c r="P879" s="71">
        <f t="shared" si="304"/>
        <v>0.76481391776236352</v>
      </c>
      <c r="Q879" s="71">
        <f t="shared" si="305"/>
        <v>11.828571428571427</v>
      </c>
    </row>
    <row r="880" spans="2:17" x14ac:dyDescent="0.25">
      <c r="B880" t="s">
        <v>319</v>
      </c>
      <c r="C880">
        <v>1</v>
      </c>
      <c r="D880" t="s">
        <v>4214</v>
      </c>
      <c r="E880">
        <v>2</v>
      </c>
      <c r="F880">
        <v>6</v>
      </c>
      <c r="G880">
        <v>0.60799999999999998</v>
      </c>
      <c r="H880">
        <v>6.2E-2</v>
      </c>
      <c r="J880" s="79">
        <f t="shared" si="300"/>
        <v>8.2383111716979096E-2</v>
      </c>
      <c r="K880">
        <f t="shared" si="301"/>
        <v>8.2383111716979087</v>
      </c>
      <c r="L880">
        <f t="shared" si="302"/>
        <v>9.806451612903226</v>
      </c>
      <c r="O880" s="71">
        <f t="shared" si="303"/>
        <v>8.2383111716979087</v>
      </c>
      <c r="P880" s="71">
        <f t="shared" si="304"/>
        <v>0.8400909418507736</v>
      </c>
      <c r="Q880" s="71">
        <f t="shared" si="305"/>
        <v>9.806451612903226</v>
      </c>
    </row>
    <row r="881" spans="1:17" x14ac:dyDescent="0.25">
      <c r="B881" t="s">
        <v>319</v>
      </c>
      <c r="C881">
        <v>2</v>
      </c>
      <c r="D881" t="s">
        <v>4212</v>
      </c>
      <c r="E881">
        <v>2</v>
      </c>
      <c r="F881">
        <v>2</v>
      </c>
      <c r="G881">
        <v>0.155</v>
      </c>
      <c r="H881">
        <v>4.2000000000000003E-2</v>
      </c>
      <c r="J881" s="79">
        <f t="shared" si="300"/>
        <v>7.4709263010233951E-2</v>
      </c>
      <c r="K881">
        <f t="shared" si="301"/>
        <v>7.4709263010233951</v>
      </c>
      <c r="L881">
        <f t="shared" si="302"/>
        <v>3.6904761904761902</v>
      </c>
      <c r="O881" s="71">
        <f t="shared" si="303"/>
        <v>7.4709263010233951</v>
      </c>
      <c r="P881" s="71">
        <f t="shared" si="304"/>
        <v>2.0243800299547265</v>
      </c>
      <c r="Q881" s="71">
        <f t="shared" si="305"/>
        <v>3.6904761904761902</v>
      </c>
    </row>
    <row r="882" spans="1:17" x14ac:dyDescent="0.25">
      <c r="B882" t="s">
        <v>319</v>
      </c>
      <c r="C882">
        <v>2</v>
      </c>
      <c r="D882" t="s">
        <v>4213</v>
      </c>
      <c r="E882">
        <v>4</v>
      </c>
      <c r="F882">
        <v>4</v>
      </c>
      <c r="G882">
        <v>0.47699999999999998</v>
      </c>
      <c r="H882">
        <v>3.9E-2</v>
      </c>
      <c r="J882" s="79">
        <f t="shared" si="300"/>
        <v>0.10241502538451797</v>
      </c>
      <c r="K882">
        <f t="shared" si="301"/>
        <v>10.241502538451797</v>
      </c>
      <c r="L882">
        <f t="shared" si="302"/>
        <v>12.23076923076923</v>
      </c>
      <c r="O882" s="71">
        <f t="shared" si="303"/>
        <v>10.241502538451797</v>
      </c>
      <c r="P882" s="71">
        <f t="shared" si="304"/>
        <v>0.83735555345832313</v>
      </c>
      <c r="Q882" s="71">
        <f t="shared" si="305"/>
        <v>12.23076923076923</v>
      </c>
    </row>
    <row r="883" spans="1:17" x14ac:dyDescent="0.25">
      <c r="B883" t="s">
        <v>319</v>
      </c>
      <c r="C883">
        <v>2</v>
      </c>
      <c r="D883" t="s">
        <v>4214</v>
      </c>
      <c r="E883">
        <v>2</v>
      </c>
      <c r="F883">
        <v>6</v>
      </c>
      <c r="G883">
        <v>0.67100000000000004</v>
      </c>
      <c r="H883">
        <v>6.4000000000000001E-2</v>
      </c>
      <c r="J883" s="79">
        <f t="shared" si="300"/>
        <v>8.9338220753653275E-2</v>
      </c>
      <c r="K883">
        <f t="shared" si="301"/>
        <v>8.9338220753653275</v>
      </c>
      <c r="L883">
        <f t="shared" si="302"/>
        <v>10.484375</v>
      </c>
      <c r="O883" s="71">
        <f t="shared" si="303"/>
        <v>8.9338220753653275</v>
      </c>
      <c r="P883" s="71">
        <f t="shared" si="304"/>
        <v>0.85210821583216234</v>
      </c>
      <c r="Q883" s="71">
        <f t="shared" si="305"/>
        <v>10.484375</v>
      </c>
    </row>
    <row r="884" spans="1:17" x14ac:dyDescent="0.25">
      <c r="B884" t="s">
        <v>319</v>
      </c>
      <c r="C884">
        <v>3</v>
      </c>
      <c r="D884" t="s">
        <v>4212</v>
      </c>
      <c r="E884">
        <v>2</v>
      </c>
      <c r="F884">
        <v>2</v>
      </c>
      <c r="G884">
        <v>0.156</v>
      </c>
      <c r="H884">
        <v>5.8000000000000003E-2</v>
      </c>
      <c r="J884" s="79">
        <f t="shared" si="300"/>
        <v>7.5174404457248878E-2</v>
      </c>
      <c r="K884">
        <f t="shared" si="301"/>
        <v>7.5174404457248878</v>
      </c>
      <c r="L884">
        <f t="shared" si="302"/>
        <v>2.6896551724137931</v>
      </c>
      <c r="O884" s="71">
        <f t="shared" si="303"/>
        <v>7.5174404457248878</v>
      </c>
      <c r="P884" s="71">
        <f t="shared" si="304"/>
        <v>2.7949458067438684</v>
      </c>
      <c r="Q884" s="71">
        <f t="shared" si="305"/>
        <v>2.6896551724137931</v>
      </c>
    </row>
    <row r="885" spans="1:17" x14ac:dyDescent="0.25">
      <c r="B885" t="s">
        <v>319</v>
      </c>
      <c r="C885">
        <v>3</v>
      </c>
      <c r="D885" t="s">
        <v>4213</v>
      </c>
      <c r="E885">
        <v>4</v>
      </c>
      <c r="F885">
        <v>4</v>
      </c>
      <c r="G885">
        <v>0.48499999999999999</v>
      </c>
      <c r="H885">
        <v>0.06</v>
      </c>
      <c r="J885" s="79">
        <f t="shared" si="300"/>
        <v>0.10390477881717408</v>
      </c>
      <c r="K885">
        <f t="shared" si="301"/>
        <v>10.390477881717409</v>
      </c>
      <c r="L885">
        <f t="shared" si="302"/>
        <v>8.0833333333333339</v>
      </c>
      <c r="O885" s="71">
        <f t="shared" si="303"/>
        <v>10.390477881717409</v>
      </c>
      <c r="P885" s="71">
        <f t="shared" si="304"/>
        <v>1.2854199441299887</v>
      </c>
      <c r="Q885" s="71">
        <f t="shared" si="305"/>
        <v>8.0833333333333339</v>
      </c>
    </row>
    <row r="886" spans="1:17" x14ac:dyDescent="0.25">
      <c r="B886" t="s">
        <v>319</v>
      </c>
      <c r="C886">
        <v>3</v>
      </c>
      <c r="D886" t="s">
        <v>4214</v>
      </c>
      <c r="E886">
        <v>2</v>
      </c>
      <c r="F886">
        <v>6</v>
      </c>
      <c r="G886">
        <v>0.67300000000000004</v>
      </c>
      <c r="H886">
        <v>6.4000000000000001E-2</v>
      </c>
      <c r="J886" s="79">
        <f t="shared" si="300"/>
        <v>8.9555415120525339E-2</v>
      </c>
      <c r="K886">
        <f t="shared" si="301"/>
        <v>8.9555415120525339</v>
      </c>
      <c r="L886">
        <f t="shared" si="302"/>
        <v>10.515625</v>
      </c>
      <c r="O886" s="71">
        <f t="shared" si="303"/>
        <v>8.9555415120525339</v>
      </c>
      <c r="P886" s="71">
        <f t="shared" si="304"/>
        <v>0.85164139193367339</v>
      </c>
      <c r="Q886" s="71">
        <f t="shared" si="305"/>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8">(1+G934)^(1/F934)-1</f>
        <v>8.9878754520200665E-4</v>
      </c>
      <c r="K934">
        <f t="shared" ref="K934:K936" si="319">J934*100</f>
        <v>8.9878754520200665E-2</v>
      </c>
      <c r="L934">
        <f t="shared" ref="L934:L936" si="320">G934/H934</f>
        <v>0.26470588235294118</v>
      </c>
      <c r="O934" s="71">
        <f t="shared" ref="O934:O936" si="321">K934</f>
        <v>8.9878754520200665E-2</v>
      </c>
      <c r="P934" s="71">
        <f t="shared" ref="P934:P936" si="322">O934/Q934</f>
        <v>0.33954196152075805</v>
      </c>
      <c r="Q934" s="71">
        <f t="shared" ref="Q934:Q936" si="323">L934</f>
        <v>0.26470588235294118</v>
      </c>
    </row>
    <row r="935" spans="1:17" x14ac:dyDescent="0.25">
      <c r="B935" t="s">
        <v>318</v>
      </c>
      <c r="C935">
        <v>1</v>
      </c>
      <c r="D935" t="s">
        <v>4206</v>
      </c>
      <c r="E935">
        <v>6</v>
      </c>
      <c r="F935">
        <v>6</v>
      </c>
      <c r="G935">
        <v>0.1091</v>
      </c>
      <c r="H935">
        <v>3.4799999999999998E-2</v>
      </c>
      <c r="J935" s="79">
        <f t="shared" si="318"/>
        <v>1.7407928152505026E-2</v>
      </c>
      <c r="K935">
        <f t="shared" si="319"/>
        <v>1.7407928152505026</v>
      </c>
      <c r="L935">
        <f t="shared" si="320"/>
        <v>3.1350574712643682</v>
      </c>
      <c r="O935" s="71">
        <f t="shared" si="321"/>
        <v>1.7407928152505026</v>
      </c>
      <c r="P935" s="71">
        <f t="shared" si="322"/>
        <v>0.55526663584525648</v>
      </c>
      <c r="Q935" s="71">
        <f t="shared" si="323"/>
        <v>3.1350574712643682</v>
      </c>
    </row>
    <row r="936" spans="1:17" x14ac:dyDescent="0.25">
      <c r="B936" t="s">
        <v>318</v>
      </c>
      <c r="C936">
        <v>1</v>
      </c>
      <c r="D936" t="s">
        <v>4205</v>
      </c>
      <c r="E936">
        <v>2</v>
      </c>
      <c r="F936">
        <v>2</v>
      </c>
      <c r="G936">
        <v>-0.04</v>
      </c>
      <c r="H936">
        <v>9.7999999999999997E-3</v>
      </c>
      <c r="J936" s="79">
        <f t="shared" si="318"/>
        <v>-2.0204102886728803E-2</v>
      </c>
      <c r="K936">
        <f t="shared" si="319"/>
        <v>-2.0204102886728803</v>
      </c>
      <c r="L936">
        <f t="shared" si="320"/>
        <v>-4.0816326530612246</v>
      </c>
      <c r="O936" s="71">
        <f t="shared" si="321"/>
        <v>-2.0204102886728803</v>
      </c>
      <c r="P936" s="71">
        <f t="shared" si="322"/>
        <v>0.49500052072485567</v>
      </c>
      <c r="Q936" s="71">
        <f t="shared" si="323"/>
        <v>-4.0816326530612246</v>
      </c>
    </row>
    <row r="937" spans="1:17" x14ac:dyDescent="0.25">
      <c r="B937" t="s">
        <v>319</v>
      </c>
      <c r="C937">
        <v>4</v>
      </c>
      <c r="D937" t="s">
        <v>215</v>
      </c>
      <c r="E937">
        <v>4</v>
      </c>
      <c r="F937">
        <v>4</v>
      </c>
      <c r="G937">
        <v>0.23730000000000001</v>
      </c>
      <c r="H937">
        <v>1.2200000000000001E-2</v>
      </c>
      <c r="J937" s="79">
        <f t="shared" ref="J937:J942" si="324">(1+G937)^(1/F937)-1</f>
        <v>5.4675246754662288E-2</v>
      </c>
      <c r="K937">
        <f t="shared" ref="K937:K942" si="325">J937*100</f>
        <v>5.4675246754662288</v>
      </c>
      <c r="L937">
        <f t="shared" ref="L937:L942" si="326">G937/H937</f>
        <v>19.450819672131146</v>
      </c>
      <c r="O937" s="71">
        <f t="shared" ref="O937:O942" si="327">K937</f>
        <v>5.4675246754662288</v>
      </c>
      <c r="P937" s="71">
        <f t="shared" ref="P937:P942" si="328">O937/Q937</f>
        <v>0.28109482107327433</v>
      </c>
      <c r="Q937" s="71">
        <f t="shared" ref="Q937:Q942" si="329">L937</f>
        <v>19.450819672131146</v>
      </c>
    </row>
    <row r="938" spans="1:17" x14ac:dyDescent="0.25">
      <c r="B938" t="s">
        <v>319</v>
      </c>
      <c r="C938">
        <v>4</v>
      </c>
      <c r="D938" t="s">
        <v>4206</v>
      </c>
      <c r="E938">
        <v>6</v>
      </c>
      <c r="F938">
        <v>6</v>
      </c>
      <c r="G938">
        <v>0.34200000000000003</v>
      </c>
      <c r="H938">
        <v>2.7300000000000001E-2</v>
      </c>
      <c r="J938" s="79">
        <f t="shared" si="324"/>
        <v>5.0248538778627783E-2</v>
      </c>
      <c r="K938">
        <f t="shared" si="325"/>
        <v>5.0248538778627783</v>
      </c>
      <c r="L938">
        <f t="shared" si="326"/>
        <v>12.527472527472527</v>
      </c>
      <c r="O938" s="71">
        <f t="shared" si="327"/>
        <v>5.0248538778627783</v>
      </c>
      <c r="P938" s="71">
        <f t="shared" si="328"/>
        <v>0.4011067569171165</v>
      </c>
      <c r="Q938" s="71">
        <f t="shared" si="329"/>
        <v>12.527472527472527</v>
      </c>
    </row>
    <row r="939" spans="1:17" x14ac:dyDescent="0.25">
      <c r="B939" t="s">
        <v>319</v>
      </c>
      <c r="C939">
        <v>4</v>
      </c>
      <c r="D939" t="s">
        <v>4205</v>
      </c>
      <c r="E939">
        <v>2</v>
      </c>
      <c r="F939">
        <v>2</v>
      </c>
      <c r="G939">
        <v>6.6400000000000001E-2</v>
      </c>
      <c r="H939">
        <v>9.1000000000000004E-3</v>
      </c>
      <c r="J939" s="79">
        <f t="shared" si="324"/>
        <v>3.2666451474046898E-2</v>
      </c>
      <c r="K939">
        <f t="shared" si="325"/>
        <v>3.2666451474046898</v>
      </c>
      <c r="L939">
        <f t="shared" si="326"/>
        <v>7.2967032967032965</v>
      </c>
      <c r="O939" s="71">
        <f t="shared" si="327"/>
        <v>3.2666451474046898</v>
      </c>
      <c r="P939" s="71">
        <f t="shared" si="328"/>
        <v>0.44768781387624512</v>
      </c>
      <c r="Q939" s="71">
        <f t="shared" si="329"/>
        <v>7.2967032967032965</v>
      </c>
    </row>
    <row r="940" spans="1:17" x14ac:dyDescent="0.25">
      <c r="A940" t="s">
        <v>197</v>
      </c>
      <c r="B940" t="s">
        <v>318</v>
      </c>
      <c r="C940">
        <v>1</v>
      </c>
      <c r="D940" t="s">
        <v>215</v>
      </c>
      <c r="E940">
        <v>4</v>
      </c>
      <c r="F940">
        <v>4</v>
      </c>
      <c r="G940">
        <v>-5.33E-2</v>
      </c>
      <c r="H940">
        <v>1.4999999999999999E-2</v>
      </c>
      <c r="J940" s="79">
        <f t="shared" si="324"/>
        <v>-1.3599930290932316E-2</v>
      </c>
      <c r="K940">
        <f t="shared" si="325"/>
        <v>-1.3599930290932316</v>
      </c>
      <c r="L940">
        <f t="shared" si="326"/>
        <v>-3.5533333333333337</v>
      </c>
      <c r="O940" s="71">
        <f t="shared" si="327"/>
        <v>-1.3599930290932316</v>
      </c>
      <c r="P940" s="71">
        <f t="shared" si="328"/>
        <v>0.38273725021385502</v>
      </c>
      <c r="Q940" s="71">
        <f t="shared" si="329"/>
        <v>-3.5533333333333337</v>
      </c>
    </row>
    <row r="941" spans="1:17" x14ac:dyDescent="0.25">
      <c r="B941" t="s">
        <v>318</v>
      </c>
      <c r="C941">
        <v>1</v>
      </c>
      <c r="D941" t="s">
        <v>4206</v>
      </c>
      <c r="E941">
        <v>6</v>
      </c>
      <c r="F941">
        <v>6</v>
      </c>
      <c r="G941">
        <v>3.95E-2</v>
      </c>
      <c r="H941">
        <v>3.5799999999999998E-2</v>
      </c>
      <c r="J941" s="79">
        <f t="shared" si="324"/>
        <v>6.4775270735424328E-3</v>
      </c>
      <c r="K941">
        <f t="shared" si="325"/>
        <v>0.64775270735424328</v>
      </c>
      <c r="L941">
        <f t="shared" si="326"/>
        <v>1.1033519553072626</v>
      </c>
      <c r="O941" s="71">
        <f t="shared" si="327"/>
        <v>0.64775270735424328</v>
      </c>
      <c r="P941" s="71">
        <f t="shared" si="328"/>
        <v>0.58707713729827615</v>
      </c>
      <c r="Q941" s="71">
        <f t="shared" si="329"/>
        <v>1.1033519553072626</v>
      </c>
    </row>
    <row r="942" spans="1:17" x14ac:dyDescent="0.25">
      <c r="B942" t="s">
        <v>318</v>
      </c>
      <c r="C942">
        <v>1</v>
      </c>
      <c r="D942" t="s">
        <v>4205</v>
      </c>
      <c r="E942">
        <v>2</v>
      </c>
      <c r="F942">
        <v>2</v>
      </c>
      <c r="G942">
        <v>-6.1499999999999999E-2</v>
      </c>
      <c r="H942">
        <v>1.01E-2</v>
      </c>
      <c r="J942" s="79">
        <f t="shared" si="324"/>
        <v>-3.1237903301331693E-2</v>
      </c>
      <c r="K942">
        <f t="shared" si="325"/>
        <v>-3.1237903301331693</v>
      </c>
      <c r="L942">
        <f t="shared" si="326"/>
        <v>-6.0891089108910892</v>
      </c>
      <c r="O942" s="71">
        <f t="shared" si="327"/>
        <v>-3.1237903301331693</v>
      </c>
      <c r="P942" s="71">
        <f t="shared" si="328"/>
        <v>0.51301272088365868</v>
      </c>
      <c r="Q942" s="71">
        <f t="shared" si="329"/>
        <v>-6.0891089108910892</v>
      </c>
    </row>
    <row r="943" spans="1:17" x14ac:dyDescent="0.25">
      <c r="B943" t="s">
        <v>319</v>
      </c>
      <c r="C943">
        <v>4</v>
      </c>
      <c r="D943" t="s">
        <v>215</v>
      </c>
      <c r="E943">
        <v>4</v>
      </c>
      <c r="F943">
        <v>4</v>
      </c>
      <c r="G943">
        <v>0.17699999999999999</v>
      </c>
      <c r="H943">
        <v>1.3299999999999999E-2</v>
      </c>
      <c r="J943" s="79">
        <f t="shared" ref="J943:J953" si="330">(1+G943)^(1/F943)-1</f>
        <v>4.1583558054389291E-2</v>
      </c>
      <c r="K943">
        <f t="shared" ref="K943:K953" si="331">J943*100</f>
        <v>4.1583558054389291</v>
      </c>
      <c r="L943">
        <f t="shared" ref="L943:L953" si="332">G943/H943</f>
        <v>13.308270676691729</v>
      </c>
      <c r="O943" s="71">
        <f t="shared" ref="O943:O953" si="333">K943</f>
        <v>4.1583558054389291</v>
      </c>
      <c r="P943" s="71">
        <f t="shared" ref="P943:P953" si="334">O943/Q943</f>
        <v>0.3124640237985184</v>
      </c>
      <c r="Q943" s="71">
        <f t="shared" ref="Q943:Q953" si="335">L943</f>
        <v>13.308270676691729</v>
      </c>
    </row>
    <row r="944" spans="1:17" x14ac:dyDescent="0.25">
      <c r="B944" t="s">
        <v>319</v>
      </c>
      <c r="C944">
        <v>4</v>
      </c>
      <c r="D944" t="s">
        <v>4206</v>
      </c>
      <c r="E944">
        <v>6</v>
      </c>
      <c r="F944">
        <v>6</v>
      </c>
      <c r="G944">
        <v>0.2712</v>
      </c>
      <c r="H944">
        <v>2.81E-2</v>
      </c>
      <c r="J944" s="79">
        <f t="shared" si="330"/>
        <v>4.0804067271065447E-2</v>
      </c>
      <c r="K944">
        <f t="shared" si="331"/>
        <v>4.0804067271065447</v>
      </c>
      <c r="L944">
        <f t="shared" si="332"/>
        <v>9.6512455516014235</v>
      </c>
      <c r="O944" s="71">
        <f t="shared" si="333"/>
        <v>4.0804067271065447</v>
      </c>
      <c r="P944" s="71">
        <f t="shared" si="334"/>
        <v>0.4227855052791073</v>
      </c>
      <c r="Q944" s="71">
        <f t="shared" si="335"/>
        <v>9.6512455516014235</v>
      </c>
    </row>
    <row r="945" spans="1:17" x14ac:dyDescent="0.25">
      <c r="B945" t="s">
        <v>319</v>
      </c>
      <c r="C945">
        <v>4</v>
      </c>
      <c r="D945" t="s">
        <v>4205</v>
      </c>
      <c r="E945">
        <v>2</v>
      </c>
      <c r="F945">
        <v>2</v>
      </c>
      <c r="G945">
        <v>5.0099999999999999E-2</v>
      </c>
      <c r="H945">
        <v>9.4000000000000004E-3</v>
      </c>
      <c r="J945" s="79">
        <f t="shared" si="330"/>
        <v>2.4743870437876847E-2</v>
      </c>
      <c r="K945">
        <f t="shared" si="331"/>
        <v>2.4743870437876847</v>
      </c>
      <c r="L945">
        <f t="shared" si="332"/>
        <v>5.3297872340425529</v>
      </c>
      <c r="O945" s="71">
        <f t="shared" si="333"/>
        <v>2.4743870437876847</v>
      </c>
      <c r="P945" s="71">
        <f t="shared" si="334"/>
        <v>0.4642562517286275</v>
      </c>
      <c r="Q945" s="71">
        <f t="shared" si="335"/>
        <v>5.3297872340425529</v>
      </c>
    </row>
    <row r="946" spans="1:17" x14ac:dyDescent="0.25">
      <c r="A946" t="s">
        <v>4211</v>
      </c>
      <c r="B946" t="s">
        <v>318</v>
      </c>
      <c r="C946">
        <v>1</v>
      </c>
      <c r="D946" t="s">
        <v>4206</v>
      </c>
      <c r="E946">
        <v>6</v>
      </c>
      <c r="F946">
        <v>6</v>
      </c>
      <c r="G946">
        <v>4.1000000000000002E-2</v>
      </c>
      <c r="H946">
        <v>3.5799999999999998E-2</v>
      </c>
      <c r="J946" s="79">
        <f t="shared" si="330"/>
        <v>6.7194397515000226E-3</v>
      </c>
      <c r="K946">
        <f t="shared" si="331"/>
        <v>0.67194397515000226</v>
      </c>
      <c r="L946">
        <f t="shared" si="332"/>
        <v>1.1452513966480449</v>
      </c>
      <c r="O946" s="71">
        <f t="shared" si="333"/>
        <v>0.67194397515000226</v>
      </c>
      <c r="P946" s="71">
        <f t="shared" si="334"/>
        <v>0.58672181244805066</v>
      </c>
      <c r="Q946" s="71">
        <f t="shared" si="335"/>
        <v>1.1452513966480449</v>
      </c>
    </row>
    <row r="947" spans="1:17" x14ac:dyDescent="0.25">
      <c r="B947" t="s">
        <v>318</v>
      </c>
      <c r="C947">
        <v>1</v>
      </c>
      <c r="D947" t="s">
        <v>4205</v>
      </c>
      <c r="E947">
        <v>2</v>
      </c>
      <c r="F947">
        <v>2</v>
      </c>
      <c r="G947">
        <v>-6.0199999999999997E-2</v>
      </c>
      <c r="H947">
        <v>1.01E-2</v>
      </c>
      <c r="J947" s="79">
        <f t="shared" si="330"/>
        <v>-3.0567176128227014E-2</v>
      </c>
      <c r="K947">
        <f t="shared" si="331"/>
        <v>-3.0567176128227014</v>
      </c>
      <c r="L947">
        <f t="shared" si="332"/>
        <v>-5.9603960396039604</v>
      </c>
      <c r="O947" s="71">
        <f t="shared" si="333"/>
        <v>-3.0567176128227014</v>
      </c>
      <c r="P947" s="71">
        <f t="shared" si="334"/>
        <v>0.51283800480912434</v>
      </c>
      <c r="Q947" s="71">
        <f t="shared" si="335"/>
        <v>-5.9603960396039604</v>
      </c>
    </row>
    <row r="948" spans="1:17" x14ac:dyDescent="0.25">
      <c r="B948" t="s">
        <v>319</v>
      </c>
      <c r="C948">
        <v>4</v>
      </c>
      <c r="D948" t="s">
        <v>4206</v>
      </c>
      <c r="E948">
        <v>6</v>
      </c>
      <c r="F948">
        <v>6</v>
      </c>
      <c r="G948">
        <v>4.8300000000000003E-2</v>
      </c>
      <c r="H948">
        <v>2.7799999999999998E-2</v>
      </c>
      <c r="J948" s="79">
        <f t="shared" si="330"/>
        <v>7.8926178657732216E-3</v>
      </c>
      <c r="K948">
        <f t="shared" si="331"/>
        <v>0.78926178657732216</v>
      </c>
      <c r="L948">
        <f t="shared" si="332"/>
        <v>1.7374100719424463</v>
      </c>
      <c r="O948" s="71">
        <f t="shared" si="333"/>
        <v>0.78926178657732216</v>
      </c>
      <c r="P948" s="71">
        <f t="shared" si="334"/>
        <v>0.45427489993477332</v>
      </c>
      <c r="Q948" s="71">
        <f t="shared" si="335"/>
        <v>1.7374100719424463</v>
      </c>
    </row>
    <row r="949" spans="1:17" x14ac:dyDescent="0.25">
      <c r="B949" t="s">
        <v>319</v>
      </c>
      <c r="C949">
        <v>4</v>
      </c>
      <c r="D949" t="s">
        <v>4205</v>
      </c>
      <c r="E949">
        <v>2</v>
      </c>
      <c r="F949">
        <v>2</v>
      </c>
      <c r="G949">
        <v>4.1000000000000003E-3</v>
      </c>
      <c r="H949">
        <v>9.2999999999999992E-3</v>
      </c>
      <c r="J949" s="79">
        <f t="shared" si="330"/>
        <v>2.0479030465558878E-3</v>
      </c>
      <c r="K949">
        <f t="shared" si="331"/>
        <v>0.20479030465558878</v>
      </c>
      <c r="L949">
        <f t="shared" si="332"/>
        <v>0.44086021505376349</v>
      </c>
      <c r="O949" s="71">
        <f t="shared" si="333"/>
        <v>0.20479030465558878</v>
      </c>
      <c r="P949" s="71">
        <f t="shared" si="334"/>
        <v>0.46452434958462818</v>
      </c>
      <c r="Q949" s="71">
        <f t="shared" si="335"/>
        <v>0.44086021505376349</v>
      </c>
    </row>
    <row r="950" spans="1:17" x14ac:dyDescent="0.25">
      <c r="A950" t="s">
        <v>248</v>
      </c>
      <c r="B950" t="s">
        <v>318</v>
      </c>
      <c r="C950">
        <v>1</v>
      </c>
      <c r="D950" t="s">
        <v>4206</v>
      </c>
      <c r="E950">
        <v>6</v>
      </c>
      <c r="F950">
        <v>6</v>
      </c>
      <c r="G950">
        <v>7.7899999999999997E-2</v>
      </c>
      <c r="H950">
        <v>3.6999999999999998E-2</v>
      </c>
      <c r="J950" s="79">
        <f t="shared" si="330"/>
        <v>1.2580933003099926E-2</v>
      </c>
      <c r="K950">
        <f t="shared" si="331"/>
        <v>1.2580933003099926</v>
      </c>
      <c r="L950">
        <f t="shared" si="332"/>
        <v>2.1054054054054054</v>
      </c>
      <c r="O950" s="71">
        <f t="shared" si="333"/>
        <v>1.2580933003099926</v>
      </c>
      <c r="P950" s="71">
        <f t="shared" si="334"/>
        <v>0.59755394238086934</v>
      </c>
      <c r="Q950" s="71">
        <f t="shared" si="335"/>
        <v>2.1054054054054054</v>
      </c>
    </row>
    <row r="951" spans="1:17" x14ac:dyDescent="0.25">
      <c r="B951" t="s">
        <v>318</v>
      </c>
      <c r="C951">
        <v>1</v>
      </c>
      <c r="D951" t="s">
        <v>4205</v>
      </c>
      <c r="E951">
        <v>2</v>
      </c>
      <c r="F951">
        <v>2</v>
      </c>
      <c r="G951">
        <v>-4.3999999999999997E-2</v>
      </c>
      <c r="H951">
        <v>1.04E-2</v>
      </c>
      <c r="J951" s="79">
        <f t="shared" si="330"/>
        <v>-2.2247475073574718E-2</v>
      </c>
      <c r="K951">
        <f t="shared" si="331"/>
        <v>-2.2247475073574718</v>
      </c>
      <c r="L951">
        <f t="shared" si="332"/>
        <v>-4.2307692307692308</v>
      </c>
      <c r="O951" s="71">
        <f t="shared" si="333"/>
        <v>-2.2247475073574718</v>
      </c>
      <c r="P951" s="71">
        <f t="shared" si="334"/>
        <v>0.52584941082994785</v>
      </c>
      <c r="Q951" s="71">
        <f t="shared" si="335"/>
        <v>-4.2307692307692308</v>
      </c>
    </row>
    <row r="952" spans="1:17" x14ac:dyDescent="0.25">
      <c r="B952" t="s">
        <v>319</v>
      </c>
      <c r="C952">
        <v>4</v>
      </c>
      <c r="D952" t="s">
        <v>4206</v>
      </c>
      <c r="E952">
        <v>6</v>
      </c>
      <c r="F952">
        <v>6</v>
      </c>
      <c r="G952">
        <v>0.26079999999999998</v>
      </c>
      <c r="H952">
        <v>2.9100000000000001E-2</v>
      </c>
      <c r="J952" s="79">
        <f t="shared" si="330"/>
        <v>3.9380026140558577E-2</v>
      </c>
      <c r="K952">
        <f t="shared" si="331"/>
        <v>3.9380026140558577</v>
      </c>
      <c r="L952">
        <f t="shared" si="332"/>
        <v>8.962199312714775</v>
      </c>
      <c r="O952" s="71">
        <f t="shared" si="333"/>
        <v>3.9380026140558577</v>
      </c>
      <c r="P952" s="71">
        <f t="shared" si="334"/>
        <v>0.43940136529534313</v>
      </c>
      <c r="Q952" s="71">
        <f t="shared" si="335"/>
        <v>8.962199312714775</v>
      </c>
    </row>
    <row r="953" spans="1:17" x14ac:dyDescent="0.25">
      <c r="B953" t="s">
        <v>319</v>
      </c>
      <c r="C953">
        <v>4</v>
      </c>
      <c r="D953" t="s">
        <v>4205</v>
      </c>
      <c r="E953">
        <v>2</v>
      </c>
      <c r="F953">
        <v>2</v>
      </c>
      <c r="G953">
        <v>5.6899999999999999E-2</v>
      </c>
      <c r="H953">
        <v>9.5999999999999992E-3</v>
      </c>
      <c r="J953" s="79">
        <f t="shared" si="330"/>
        <v>2.8056418685278084E-2</v>
      </c>
      <c r="K953">
        <f t="shared" si="331"/>
        <v>2.8056418685278084</v>
      </c>
      <c r="L953">
        <f t="shared" si="332"/>
        <v>5.9270833333333339</v>
      </c>
      <c r="O953" s="71">
        <f t="shared" si="333"/>
        <v>2.8056418685278084</v>
      </c>
      <c r="P953" s="71">
        <f t="shared" si="334"/>
        <v>0.47335961226479717</v>
      </c>
      <c r="Q953" s="71">
        <f t="shared" si="335"/>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6">(1+F959)^(1/E959)-1</f>
        <v>6.5917731595733553E-2</v>
      </c>
      <c r="J959">
        <f t="shared" ref="J959:J968" si="337">I959*100</f>
        <v>6.5917731595733553</v>
      </c>
      <c r="K959">
        <f t="shared" ref="K959:K968" si="338">F959/G959</f>
        <v>37.6</v>
      </c>
      <c r="N959" s="71">
        <f t="shared" ref="N959:N968" si="339">J959</f>
        <v>6.5917731595733553</v>
      </c>
      <c r="O959" s="71">
        <f t="shared" ref="O959:O968" si="340">N959/P959</f>
        <v>0.17531311594609986</v>
      </c>
      <c r="P959" s="71">
        <f t="shared" ref="P959:P968" si="341">K959</f>
        <v>37.6</v>
      </c>
    </row>
    <row r="960" spans="1:17" x14ac:dyDescent="0.25">
      <c r="C960">
        <v>1</v>
      </c>
      <c r="D960">
        <v>1980</v>
      </c>
      <c r="E960">
        <v>5</v>
      </c>
      <c r="F960">
        <v>0.32900000000000001</v>
      </c>
      <c r="G960">
        <v>8.9999999999999993E-3</v>
      </c>
      <c r="I960" s="79">
        <f t="shared" si="336"/>
        <v>5.8534448758668312E-2</v>
      </c>
      <c r="J960">
        <f t="shared" si="337"/>
        <v>5.8534448758668312</v>
      </c>
      <c r="K960">
        <f t="shared" si="338"/>
        <v>36.555555555555557</v>
      </c>
      <c r="N960" s="71">
        <f t="shared" si="339"/>
        <v>5.8534448758668312</v>
      </c>
      <c r="O960" s="71">
        <f t="shared" si="340"/>
        <v>0.16012463186261847</v>
      </c>
      <c r="P960" s="71">
        <f t="shared" si="341"/>
        <v>36.555555555555557</v>
      </c>
    </row>
    <row r="961" spans="3:16" x14ac:dyDescent="0.25">
      <c r="C961">
        <v>1</v>
      </c>
      <c r="D961">
        <v>1990</v>
      </c>
      <c r="E961">
        <v>5</v>
      </c>
      <c r="F961">
        <v>0.48799999999999999</v>
      </c>
      <c r="G961">
        <v>0.01</v>
      </c>
      <c r="I961" s="79">
        <f t="shared" si="336"/>
        <v>8.2731037066171131E-2</v>
      </c>
      <c r="J961">
        <f t="shared" si="337"/>
        <v>8.273103706617114</v>
      </c>
      <c r="K961">
        <f t="shared" si="338"/>
        <v>48.8</v>
      </c>
      <c r="N961" s="71">
        <f t="shared" si="339"/>
        <v>8.273103706617114</v>
      </c>
      <c r="O961" s="71">
        <f t="shared" si="340"/>
        <v>0.16953081366018677</v>
      </c>
      <c r="P961" s="71">
        <f t="shared" si="341"/>
        <v>48.8</v>
      </c>
    </row>
    <row r="962" spans="3:16" x14ac:dyDescent="0.25">
      <c r="C962">
        <v>1</v>
      </c>
      <c r="D962">
        <v>2000</v>
      </c>
      <c r="E962">
        <v>5</v>
      </c>
      <c r="F962">
        <v>0.52700000000000002</v>
      </c>
      <c r="G962">
        <v>1.2E-2</v>
      </c>
      <c r="I962" s="79">
        <f t="shared" si="336"/>
        <v>8.8348059874834295E-2</v>
      </c>
      <c r="J962">
        <f t="shared" si="337"/>
        <v>8.8348059874834295</v>
      </c>
      <c r="K962">
        <f t="shared" si="338"/>
        <v>43.916666666666664</v>
      </c>
      <c r="N962" s="71">
        <f t="shared" si="339"/>
        <v>8.8348059874834295</v>
      </c>
      <c r="O962" s="71">
        <f t="shared" si="340"/>
        <v>0.20117205284592252</v>
      </c>
      <c r="P962" s="71">
        <f t="shared" si="341"/>
        <v>43.916666666666664</v>
      </c>
    </row>
    <row r="963" spans="3:16" x14ac:dyDescent="0.25">
      <c r="C963">
        <v>1</v>
      </c>
      <c r="D963">
        <v>2008</v>
      </c>
      <c r="E963">
        <v>5</v>
      </c>
      <c r="F963">
        <v>0.52600000000000002</v>
      </c>
      <c r="G963">
        <v>0.01</v>
      </c>
      <c r="I963" s="79">
        <f t="shared" si="336"/>
        <v>8.8205475295083602E-2</v>
      </c>
      <c r="J963">
        <f t="shared" si="337"/>
        <v>8.8205475295083602</v>
      </c>
      <c r="K963">
        <f t="shared" si="338"/>
        <v>52.6</v>
      </c>
      <c r="N963" s="71">
        <f t="shared" si="339"/>
        <v>8.8205475295083602</v>
      </c>
      <c r="O963" s="71">
        <f t="shared" si="340"/>
        <v>0.1676910176712616</v>
      </c>
      <c r="P963" s="71">
        <f t="shared" si="341"/>
        <v>52.6</v>
      </c>
    </row>
    <row r="964" spans="3:16" x14ac:dyDescent="0.25">
      <c r="C964">
        <v>2</v>
      </c>
      <c r="D964">
        <v>1970</v>
      </c>
      <c r="E964">
        <v>5</v>
      </c>
      <c r="F964">
        <v>0.378</v>
      </c>
      <c r="G964">
        <v>0.01</v>
      </c>
      <c r="I964" s="79">
        <f t="shared" si="336"/>
        <v>6.6227411407328907E-2</v>
      </c>
      <c r="J964">
        <f t="shared" si="337"/>
        <v>6.6227411407328907</v>
      </c>
      <c r="K964">
        <f t="shared" si="338"/>
        <v>37.799999999999997</v>
      </c>
      <c r="N964" s="71">
        <f t="shared" si="339"/>
        <v>6.6227411407328907</v>
      </c>
      <c r="O964" s="71">
        <f t="shared" si="340"/>
        <v>0.17520479208288073</v>
      </c>
      <c r="P964" s="71">
        <f t="shared" si="341"/>
        <v>37.799999999999997</v>
      </c>
    </row>
    <row r="965" spans="3:16" x14ac:dyDescent="0.25">
      <c r="C965">
        <v>2</v>
      </c>
      <c r="D965">
        <v>1980</v>
      </c>
      <c r="E965">
        <v>5</v>
      </c>
      <c r="F965">
        <v>0.34799999999999998</v>
      </c>
      <c r="G965">
        <v>0.01</v>
      </c>
      <c r="I965" s="79">
        <f t="shared" si="336"/>
        <v>6.1543947367277196E-2</v>
      </c>
      <c r="J965">
        <f t="shared" si="337"/>
        <v>6.1543947367277196</v>
      </c>
      <c r="K965">
        <f t="shared" si="338"/>
        <v>34.799999999999997</v>
      </c>
      <c r="N965" s="71">
        <f t="shared" si="339"/>
        <v>6.1543947367277196</v>
      </c>
      <c r="O965" s="71">
        <f t="shared" si="340"/>
        <v>0.17685042346918736</v>
      </c>
      <c r="P965" s="71">
        <f t="shared" si="341"/>
        <v>34.799999999999997</v>
      </c>
    </row>
    <row r="966" spans="3:16" x14ac:dyDescent="0.25">
      <c r="C966">
        <v>2</v>
      </c>
      <c r="D966">
        <v>1990</v>
      </c>
      <c r="E966">
        <v>5</v>
      </c>
      <c r="F966">
        <v>0.50600000000000001</v>
      </c>
      <c r="G966">
        <v>0.01</v>
      </c>
      <c r="I966" s="79">
        <f t="shared" si="336"/>
        <v>8.5337963812986972E-2</v>
      </c>
      <c r="J966">
        <f t="shared" si="337"/>
        <v>8.5337963812986963</v>
      </c>
      <c r="K966">
        <f t="shared" si="338"/>
        <v>50.6</v>
      </c>
      <c r="N966" s="71">
        <f t="shared" si="339"/>
        <v>8.5337963812986963</v>
      </c>
      <c r="O966" s="71">
        <f t="shared" si="340"/>
        <v>0.16865210239720743</v>
      </c>
      <c r="P966" s="71">
        <f t="shared" si="341"/>
        <v>50.6</v>
      </c>
    </row>
    <row r="967" spans="3:16" x14ac:dyDescent="0.25">
      <c r="C967">
        <v>2</v>
      </c>
      <c r="D967">
        <v>2000</v>
      </c>
      <c r="E967">
        <v>5</v>
      </c>
      <c r="F967">
        <v>0.59699999999999998</v>
      </c>
      <c r="G967">
        <v>1.4E-2</v>
      </c>
      <c r="I967" s="79">
        <f t="shared" si="336"/>
        <v>9.8148273784176787E-2</v>
      </c>
      <c r="J967">
        <f t="shared" si="337"/>
        <v>9.8148273784176787</v>
      </c>
      <c r="K967">
        <f t="shared" si="338"/>
        <v>42.642857142857139</v>
      </c>
      <c r="N967" s="71">
        <f t="shared" si="339"/>
        <v>9.8148273784176787</v>
      </c>
      <c r="O967" s="71">
        <f t="shared" si="340"/>
        <v>0.23016345611029734</v>
      </c>
      <c r="P967" s="71">
        <f t="shared" si="341"/>
        <v>42.642857142857139</v>
      </c>
    </row>
    <row r="968" spans="3:16" x14ac:dyDescent="0.25">
      <c r="C968">
        <v>2</v>
      </c>
      <c r="D968">
        <v>2008</v>
      </c>
      <c r="E968">
        <v>5</v>
      </c>
      <c r="F968">
        <v>0.65</v>
      </c>
      <c r="G968">
        <v>1.2E-2</v>
      </c>
      <c r="I968" s="79">
        <f t="shared" si="336"/>
        <v>0.10534229649286941</v>
      </c>
      <c r="J968">
        <f t="shared" si="337"/>
        <v>10.534229649286942</v>
      </c>
      <c r="K968">
        <f t="shared" si="338"/>
        <v>54.166666666666664</v>
      </c>
      <c r="N968" s="71">
        <f t="shared" si="339"/>
        <v>10.534229649286942</v>
      </c>
      <c r="O968" s="71">
        <f t="shared" si="340"/>
        <v>0.1944780858329897</v>
      </c>
      <c r="P968" s="71">
        <f t="shared" si="341"/>
        <v>54.166666666666664</v>
      </c>
    </row>
    <row r="969" spans="3:16" x14ac:dyDescent="0.25">
      <c r="C969">
        <v>3</v>
      </c>
      <c r="D969">
        <v>1970</v>
      </c>
      <c r="E969">
        <v>5</v>
      </c>
      <c r="F969">
        <v>0.376</v>
      </c>
      <c r="G969">
        <v>0.01</v>
      </c>
      <c r="I969" s="79">
        <f t="shared" ref="I969:I978" si="342">(1+F969)^(1/E969)-1</f>
        <v>6.5917731595733553E-2</v>
      </c>
      <c r="J969">
        <f t="shared" ref="J969:J978" si="343">I969*100</f>
        <v>6.5917731595733553</v>
      </c>
      <c r="K969">
        <f t="shared" ref="K969:K978" si="344">F969/G969</f>
        <v>37.6</v>
      </c>
      <c r="N969" s="71">
        <f t="shared" ref="N969:N978" si="345">J969</f>
        <v>6.5917731595733553</v>
      </c>
      <c r="O969" s="71">
        <f t="shared" ref="O969:O978" si="346">N969/P969</f>
        <v>0.17531311594609986</v>
      </c>
      <c r="P969" s="71">
        <f t="shared" ref="P969:P978" si="347">K969</f>
        <v>37.6</v>
      </c>
    </row>
    <row r="970" spans="3:16" x14ac:dyDescent="0.25">
      <c r="C970">
        <v>3</v>
      </c>
      <c r="D970">
        <v>1980</v>
      </c>
      <c r="E970">
        <v>5</v>
      </c>
      <c r="F970">
        <v>0.34</v>
      </c>
      <c r="G970">
        <v>8.9999999999999993E-3</v>
      </c>
      <c r="I970" s="79">
        <f t="shared" si="342"/>
        <v>6.0280952775362495E-2</v>
      </c>
      <c r="J970">
        <f t="shared" si="343"/>
        <v>6.0280952775362495</v>
      </c>
      <c r="K970">
        <f t="shared" si="344"/>
        <v>37.777777777777786</v>
      </c>
      <c r="N970" s="71">
        <f t="shared" si="345"/>
        <v>6.0280952775362495</v>
      </c>
      <c r="O970" s="71">
        <f t="shared" si="346"/>
        <v>0.15956722793478303</v>
      </c>
      <c r="P970" s="71">
        <f t="shared" si="347"/>
        <v>37.777777777777786</v>
      </c>
    </row>
    <row r="971" spans="3:16" x14ac:dyDescent="0.25">
      <c r="C971">
        <v>3</v>
      </c>
      <c r="D971">
        <v>1990</v>
      </c>
      <c r="E971">
        <v>5</v>
      </c>
      <c r="F971">
        <v>0.497</v>
      </c>
      <c r="G971">
        <v>0.01</v>
      </c>
      <c r="I971" s="79">
        <f t="shared" si="342"/>
        <v>8.403763504123174E-2</v>
      </c>
      <c r="J971">
        <f t="shared" si="343"/>
        <v>8.4037635041231731</v>
      </c>
      <c r="K971">
        <f t="shared" si="344"/>
        <v>49.699999999999996</v>
      </c>
      <c r="N971" s="71">
        <f t="shared" si="345"/>
        <v>8.4037635041231731</v>
      </c>
      <c r="O971" s="71">
        <f t="shared" si="346"/>
        <v>0.16908980893607994</v>
      </c>
      <c r="P971" s="71">
        <f t="shared" si="347"/>
        <v>49.699999999999996</v>
      </c>
    </row>
    <row r="972" spans="3:16" x14ac:dyDescent="0.25">
      <c r="C972">
        <v>3</v>
      </c>
      <c r="D972">
        <v>2000</v>
      </c>
      <c r="E972">
        <v>5</v>
      </c>
      <c r="F972">
        <v>0.58099999999999996</v>
      </c>
      <c r="G972">
        <v>1.2999999999999999E-2</v>
      </c>
      <c r="I972" s="79">
        <f t="shared" si="342"/>
        <v>9.5938979837850935E-2</v>
      </c>
      <c r="J972">
        <f t="shared" si="343"/>
        <v>9.5938979837850944</v>
      </c>
      <c r="K972">
        <f t="shared" si="344"/>
        <v>44.692307692307693</v>
      </c>
      <c r="N972" s="71">
        <f t="shared" si="345"/>
        <v>9.5938979837850944</v>
      </c>
      <c r="O972" s="71">
        <f t="shared" si="346"/>
        <v>0.21466553147884032</v>
      </c>
      <c r="P972" s="71">
        <f t="shared" si="347"/>
        <v>44.692307692307693</v>
      </c>
    </row>
    <row r="973" spans="3:16" x14ac:dyDescent="0.25">
      <c r="C973">
        <v>3</v>
      </c>
      <c r="D973">
        <v>2008</v>
      </c>
      <c r="E973">
        <v>5</v>
      </c>
      <c r="F973">
        <v>0.63800000000000001</v>
      </c>
      <c r="G973">
        <v>1.2E-2</v>
      </c>
      <c r="I973" s="79">
        <f t="shared" si="342"/>
        <v>0.10372982821504895</v>
      </c>
      <c r="J973">
        <f t="shared" si="343"/>
        <v>10.372982821504895</v>
      </c>
      <c r="K973">
        <f t="shared" si="344"/>
        <v>53.166666666666664</v>
      </c>
      <c r="N973" s="71">
        <f t="shared" si="345"/>
        <v>10.372982821504895</v>
      </c>
      <c r="O973" s="71">
        <f t="shared" si="346"/>
        <v>0.19510312516937106</v>
      </c>
      <c r="P973" s="71">
        <f t="shared" si="347"/>
        <v>53.166666666666664</v>
      </c>
    </row>
    <row r="974" spans="3:16" x14ac:dyDescent="0.25">
      <c r="C974">
        <v>4</v>
      </c>
      <c r="D974">
        <v>1970</v>
      </c>
      <c r="E974">
        <v>5</v>
      </c>
      <c r="F974">
        <v>0.38</v>
      </c>
      <c r="G974">
        <v>8.9999999999999993E-3</v>
      </c>
      <c r="I974" s="79">
        <f t="shared" si="342"/>
        <v>6.6536731857242959E-2</v>
      </c>
      <c r="J974">
        <f t="shared" si="343"/>
        <v>6.6536731857242959</v>
      </c>
      <c r="K974">
        <f t="shared" si="344"/>
        <v>42.222222222222229</v>
      </c>
      <c r="N974" s="71">
        <f t="shared" si="345"/>
        <v>6.6536731857242959</v>
      </c>
      <c r="O974" s="71">
        <f t="shared" si="346"/>
        <v>0.15758699650399646</v>
      </c>
      <c r="P974" s="71">
        <f t="shared" si="347"/>
        <v>42.222222222222229</v>
      </c>
    </row>
    <row r="975" spans="3:16" x14ac:dyDescent="0.25">
      <c r="C975">
        <v>4</v>
      </c>
      <c r="D975">
        <v>1980</v>
      </c>
      <c r="E975">
        <v>5</v>
      </c>
      <c r="F975">
        <v>0.32100000000000001</v>
      </c>
      <c r="G975">
        <v>8.9999999999999993E-3</v>
      </c>
      <c r="I975" s="79">
        <f t="shared" si="342"/>
        <v>5.7256986053634051E-2</v>
      </c>
      <c r="J975">
        <f t="shared" si="343"/>
        <v>5.7256986053634051</v>
      </c>
      <c r="K975">
        <f t="shared" si="344"/>
        <v>35.666666666666671</v>
      </c>
      <c r="N975" s="71">
        <f t="shared" si="345"/>
        <v>5.7256986053634051</v>
      </c>
      <c r="O975" s="71">
        <f t="shared" si="346"/>
        <v>0.16053360575785247</v>
      </c>
      <c r="P975" s="71">
        <f t="shared" si="347"/>
        <v>35.666666666666671</v>
      </c>
    </row>
    <row r="976" spans="3:16" x14ac:dyDescent="0.25">
      <c r="C976">
        <v>4</v>
      </c>
      <c r="D976">
        <v>1990</v>
      </c>
      <c r="E976">
        <v>5</v>
      </c>
      <c r="F976">
        <v>0.47099999999999997</v>
      </c>
      <c r="G976">
        <v>1.2E-2</v>
      </c>
      <c r="I976" s="79">
        <f t="shared" si="342"/>
        <v>8.0245670900269017E-2</v>
      </c>
      <c r="J976">
        <f t="shared" si="343"/>
        <v>8.0245670900269026</v>
      </c>
      <c r="K976">
        <f t="shared" si="344"/>
        <v>39.25</v>
      </c>
      <c r="N976" s="71">
        <f t="shared" si="345"/>
        <v>8.0245670900269026</v>
      </c>
      <c r="O976" s="71">
        <f t="shared" si="346"/>
        <v>0.20444756917265994</v>
      </c>
      <c r="P976" s="71">
        <f t="shared" si="347"/>
        <v>39.25</v>
      </c>
    </row>
    <row r="977" spans="1:18" x14ac:dyDescent="0.25">
      <c r="C977">
        <v>4</v>
      </c>
      <c r="D977">
        <v>2000</v>
      </c>
      <c r="E977">
        <v>5</v>
      </c>
      <c r="F977">
        <v>0.56999999999999995</v>
      </c>
      <c r="G977">
        <v>1.0999999999999999E-2</v>
      </c>
      <c r="I977" s="79">
        <f t="shared" si="342"/>
        <v>9.4409692033879056E-2</v>
      </c>
      <c r="J977">
        <f t="shared" si="343"/>
        <v>9.4409692033879047</v>
      </c>
      <c r="K977">
        <f t="shared" si="344"/>
        <v>51.81818181818182</v>
      </c>
      <c r="N977" s="71">
        <f t="shared" si="345"/>
        <v>9.4409692033879047</v>
      </c>
      <c r="O977" s="71">
        <f t="shared" si="346"/>
        <v>0.18219414252152097</v>
      </c>
      <c r="P977" s="71">
        <f t="shared" si="347"/>
        <v>51.81818181818182</v>
      </c>
    </row>
    <row r="978" spans="1:18" x14ac:dyDescent="0.25">
      <c r="C978">
        <v>4</v>
      </c>
      <c r="D978">
        <v>2008</v>
      </c>
      <c r="E978">
        <v>5</v>
      </c>
      <c r="F978">
        <v>0.61199999999999999</v>
      </c>
      <c r="G978">
        <v>1.0999999999999999E-2</v>
      </c>
      <c r="I978" s="79">
        <f t="shared" si="342"/>
        <v>0.10020346272835412</v>
      </c>
      <c r="J978">
        <f t="shared" si="343"/>
        <v>10.020346272835411</v>
      </c>
      <c r="K978">
        <f t="shared" si="344"/>
        <v>55.63636363636364</v>
      </c>
      <c r="N978" s="71">
        <f t="shared" si="345"/>
        <v>10.020346272835411</v>
      </c>
      <c r="O978" s="71">
        <f t="shared" si="346"/>
        <v>0.18010426307383909</v>
      </c>
      <c r="P978" s="71">
        <f t="shared" si="347"/>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8">(1+H984)^(1/G984)-1</f>
        <v>4.2786908468946505E-2</v>
      </c>
      <c r="L984">
        <f t="shared" ref="L984:L985" si="349">K984*100</f>
        <v>4.2786908468946505</v>
      </c>
      <c r="M984">
        <f t="shared" ref="M984:M985" si="350">H984/I984</f>
        <v>5.868583162217659</v>
      </c>
      <c r="P984" s="71">
        <f t="shared" ref="P984:P985" si="351">L984</f>
        <v>4.2786908468946505</v>
      </c>
      <c r="Q984" s="71">
        <f t="shared" ref="Q984:Q985" si="352">P984/R984</f>
        <v>0.72908412961430891</v>
      </c>
      <c r="R984" s="71">
        <f t="shared" ref="R984:R985" si="353">M984</f>
        <v>5.868583162217659</v>
      </c>
    </row>
    <row r="985" spans="1:18" x14ac:dyDescent="0.25">
      <c r="B985" t="s">
        <v>318</v>
      </c>
      <c r="C985" t="s">
        <v>4264</v>
      </c>
      <c r="D985" t="s">
        <v>4266</v>
      </c>
      <c r="E985" t="s">
        <v>4214</v>
      </c>
      <c r="F985">
        <v>6</v>
      </c>
      <c r="G985">
        <v>6</v>
      </c>
      <c r="H985">
        <v>0.36880000000000002</v>
      </c>
      <c r="I985">
        <v>5.3699999999999998E-2</v>
      </c>
      <c r="K985" s="79">
        <f t="shared" si="348"/>
        <v>5.3715413259768363E-2</v>
      </c>
      <c r="L985">
        <f t="shared" si="349"/>
        <v>5.3715413259768363</v>
      </c>
      <c r="M985">
        <f t="shared" si="350"/>
        <v>6.8677839851024212</v>
      </c>
      <c r="P985" s="71">
        <f t="shared" si="351"/>
        <v>5.3715413259768363</v>
      </c>
      <c r="Q985" s="71">
        <f t="shared" si="352"/>
        <v>0.78213603363599804</v>
      </c>
      <c r="R985" s="71">
        <f t="shared" si="353"/>
        <v>6.8677839851024212</v>
      </c>
    </row>
    <row r="986" spans="1:18" x14ac:dyDescent="0.25">
      <c r="B986" t="s">
        <v>318</v>
      </c>
      <c r="C986" t="s">
        <v>4268</v>
      </c>
      <c r="D986" t="s">
        <v>4265</v>
      </c>
      <c r="E986" t="s">
        <v>4214</v>
      </c>
      <c r="F986">
        <v>6</v>
      </c>
      <c r="G986">
        <v>6</v>
      </c>
      <c r="H986">
        <v>0.44240000000000002</v>
      </c>
      <c r="I986">
        <v>5.4100000000000002E-2</v>
      </c>
      <c r="K986" s="79">
        <f t="shared" ref="K986:K993" si="354">(1+H986)^(1/G986)-1</f>
        <v>6.2953547338883364E-2</v>
      </c>
      <c r="L986">
        <f t="shared" ref="L986:L993" si="355">K986*100</f>
        <v>6.2953547338883364</v>
      </c>
      <c r="M986">
        <f t="shared" ref="M986:M993" si="356">H986/I986</f>
        <v>8.1774491682070245</v>
      </c>
      <c r="P986" s="71">
        <f t="shared" ref="P986:P993" si="357">L986</f>
        <v>6.2953547338883364</v>
      </c>
      <c r="Q986" s="71">
        <f t="shared" ref="Q986:Q993" si="358">P986/R986</f>
        <v>0.76984333432043173</v>
      </c>
      <c r="R986" s="71">
        <f t="shared" ref="R986:R993" si="359">M986</f>
        <v>8.1774491682070245</v>
      </c>
    </row>
    <row r="987" spans="1:18" x14ac:dyDescent="0.25">
      <c r="B987" t="s">
        <v>318</v>
      </c>
      <c r="C987" t="s">
        <v>4268</v>
      </c>
      <c r="D987" t="s">
        <v>4266</v>
      </c>
      <c r="E987" t="s">
        <v>4214</v>
      </c>
      <c r="F987">
        <v>6</v>
      </c>
      <c r="G987">
        <v>6</v>
      </c>
      <c r="H987">
        <v>0.66920000000000002</v>
      </c>
      <c r="I987">
        <v>7.0599999999999996E-2</v>
      </c>
      <c r="K987" s="79">
        <f t="shared" si="354"/>
        <v>8.9142560524957615E-2</v>
      </c>
      <c r="L987">
        <f t="shared" si="355"/>
        <v>8.9142560524957624</v>
      </c>
      <c r="M987">
        <f t="shared" si="356"/>
        <v>9.4787535410764878</v>
      </c>
      <c r="P987" s="71">
        <f t="shared" si="357"/>
        <v>8.9142560524957624</v>
      </c>
      <c r="Q987" s="71">
        <f t="shared" si="358"/>
        <v>0.94044602107920017</v>
      </c>
      <c r="R987" s="71">
        <f t="shared" si="359"/>
        <v>9.4787535410764878</v>
      </c>
    </row>
    <row r="988" spans="1:18" x14ac:dyDescent="0.25">
      <c r="A988" t="s">
        <v>4267</v>
      </c>
      <c r="B988" t="s">
        <v>319</v>
      </c>
      <c r="C988" t="s">
        <v>4264</v>
      </c>
      <c r="D988" t="s">
        <v>4265</v>
      </c>
      <c r="E988" t="s">
        <v>4214</v>
      </c>
      <c r="F988">
        <v>6</v>
      </c>
      <c r="G988">
        <v>6</v>
      </c>
      <c r="H988">
        <v>0.40739999999999998</v>
      </c>
      <c r="I988">
        <v>4.5100000000000001E-2</v>
      </c>
      <c r="K988" s="79">
        <f t="shared" si="354"/>
        <v>5.8610647434669039E-2</v>
      </c>
      <c r="L988">
        <f t="shared" si="355"/>
        <v>5.8610647434669039</v>
      </c>
      <c r="M988">
        <f t="shared" si="356"/>
        <v>9.0332594235033259</v>
      </c>
      <c r="P988" s="71">
        <f t="shared" si="357"/>
        <v>5.8610647434669039</v>
      </c>
      <c r="Q988" s="71">
        <f t="shared" si="358"/>
        <v>0.64883166404113246</v>
      </c>
      <c r="R988" s="71">
        <f t="shared" si="359"/>
        <v>9.0332594235033259</v>
      </c>
    </row>
    <row r="989" spans="1:18" x14ac:dyDescent="0.25">
      <c r="B989" t="s">
        <v>319</v>
      </c>
      <c r="C989" t="s">
        <v>4264</v>
      </c>
      <c r="D989" t="s">
        <v>4266</v>
      </c>
      <c r="E989" t="s">
        <v>4214</v>
      </c>
      <c r="F989">
        <v>6</v>
      </c>
      <c r="G989">
        <v>6</v>
      </c>
      <c r="H989">
        <v>0.41660000000000003</v>
      </c>
      <c r="I989">
        <v>6.5500000000000003E-2</v>
      </c>
      <c r="K989" s="79">
        <f t="shared" si="354"/>
        <v>5.9760853102581279E-2</v>
      </c>
      <c r="L989">
        <f t="shared" si="355"/>
        <v>5.9760853102581279</v>
      </c>
      <c r="M989">
        <f t="shared" si="356"/>
        <v>6.3603053435114507</v>
      </c>
      <c r="P989" s="71">
        <f t="shared" si="357"/>
        <v>5.9760853102581279</v>
      </c>
      <c r="Q989" s="71">
        <f t="shared" si="358"/>
        <v>0.93959094532382947</v>
      </c>
      <c r="R989" s="71">
        <f t="shared" si="359"/>
        <v>6.3603053435114507</v>
      </c>
    </row>
    <row r="990" spans="1:18" x14ac:dyDescent="0.25">
      <c r="B990" t="s">
        <v>319</v>
      </c>
      <c r="C990" t="s">
        <v>4268</v>
      </c>
      <c r="D990" t="s">
        <v>4265</v>
      </c>
      <c r="E990" t="s">
        <v>4214</v>
      </c>
      <c r="F990">
        <v>6</v>
      </c>
      <c r="G990">
        <v>6</v>
      </c>
      <c r="H990">
        <v>0.42649999999999999</v>
      </c>
      <c r="I990">
        <v>5.5800000000000002E-2</v>
      </c>
      <c r="K990" s="79">
        <f t="shared" si="354"/>
        <v>6.0991641807428554E-2</v>
      </c>
      <c r="L990">
        <f t="shared" si="355"/>
        <v>6.0991641807428554</v>
      </c>
      <c r="M990">
        <f t="shared" si="356"/>
        <v>7.6433691756272397</v>
      </c>
      <c r="P990" s="71">
        <f t="shared" si="357"/>
        <v>6.0991641807428554</v>
      </c>
      <c r="Q990" s="71">
        <f t="shared" si="358"/>
        <v>0.79796802177128101</v>
      </c>
      <c r="R990" s="71">
        <f t="shared" si="359"/>
        <v>7.6433691756272397</v>
      </c>
    </row>
    <row r="991" spans="1:18" x14ac:dyDescent="0.25">
      <c r="B991" t="s">
        <v>319</v>
      </c>
      <c r="C991" t="s">
        <v>4268</v>
      </c>
      <c r="D991" t="s">
        <v>4266</v>
      </c>
      <c r="E991" t="s">
        <v>4214</v>
      </c>
      <c r="F991">
        <v>6</v>
      </c>
      <c r="G991">
        <v>6</v>
      </c>
      <c r="H991">
        <v>0.57269999999999999</v>
      </c>
      <c r="I991">
        <v>8.1299999999999997E-2</v>
      </c>
      <c r="K991" s="79">
        <f t="shared" si="354"/>
        <v>7.8386182272375926E-2</v>
      </c>
      <c r="L991">
        <f t="shared" si="355"/>
        <v>7.8386182272375926</v>
      </c>
      <c r="M991">
        <f t="shared" si="356"/>
        <v>7.0442804428044283</v>
      </c>
      <c r="P991" s="71">
        <f t="shared" si="357"/>
        <v>7.8386182272375926</v>
      </c>
      <c r="Q991" s="71">
        <f t="shared" si="358"/>
        <v>1.1127635094716539</v>
      </c>
      <c r="R991" s="71">
        <f t="shared" si="359"/>
        <v>7.0442804428044283</v>
      </c>
    </row>
    <row r="992" spans="1:18" x14ac:dyDescent="0.25">
      <c r="A992" t="s">
        <v>4262</v>
      </c>
      <c r="B992" t="s">
        <v>318</v>
      </c>
      <c r="C992" t="s">
        <v>4264</v>
      </c>
      <c r="D992" t="s">
        <v>4265</v>
      </c>
      <c r="E992" t="s">
        <v>4269</v>
      </c>
      <c r="F992">
        <v>2</v>
      </c>
      <c r="G992">
        <v>2</v>
      </c>
      <c r="H992">
        <v>6.25E-2</v>
      </c>
      <c r="I992">
        <v>5.2200000000000003E-2</v>
      </c>
      <c r="K992" s="79">
        <f t="shared" si="354"/>
        <v>3.0776406404415146E-2</v>
      </c>
      <c r="L992">
        <f t="shared" si="355"/>
        <v>3.0776406404415146</v>
      </c>
      <c r="M992">
        <f t="shared" si="356"/>
        <v>1.1973180076628351</v>
      </c>
      <c r="P992" s="71">
        <f t="shared" si="357"/>
        <v>3.0776406404415146</v>
      </c>
      <c r="Q992" s="71">
        <f t="shared" si="358"/>
        <v>2.5704454628967532</v>
      </c>
      <c r="R992" s="71">
        <f t="shared" si="359"/>
        <v>1.1973180076628351</v>
      </c>
    </row>
    <row r="993" spans="1:18" x14ac:dyDescent="0.25">
      <c r="B993" t="s">
        <v>318</v>
      </c>
      <c r="C993" t="s">
        <v>4264</v>
      </c>
      <c r="D993" t="s">
        <v>4266</v>
      </c>
      <c r="E993" t="s">
        <v>4269</v>
      </c>
      <c r="F993">
        <v>2</v>
      </c>
      <c r="G993">
        <v>2</v>
      </c>
      <c r="H993">
        <v>9.5399999999999999E-2</v>
      </c>
      <c r="I993">
        <v>5.62E-2</v>
      </c>
      <c r="K993" s="79">
        <f t="shared" si="354"/>
        <v>4.6613586764475246E-2</v>
      </c>
      <c r="L993">
        <f t="shared" si="355"/>
        <v>4.6613586764475246</v>
      </c>
      <c r="M993">
        <f t="shared" si="356"/>
        <v>1.697508896797153</v>
      </c>
      <c r="P993" s="71">
        <f t="shared" si="357"/>
        <v>4.6613586764475246</v>
      </c>
      <c r="Q993" s="71">
        <f t="shared" si="358"/>
        <v>2.7459995557269483</v>
      </c>
      <c r="R993" s="71">
        <f t="shared" si="359"/>
        <v>1.697508896797153</v>
      </c>
    </row>
    <row r="994" spans="1:18" x14ac:dyDescent="0.25">
      <c r="B994" t="s">
        <v>318</v>
      </c>
      <c r="C994" t="s">
        <v>4268</v>
      </c>
      <c r="D994" t="s">
        <v>4265</v>
      </c>
      <c r="E994" t="s">
        <v>4269</v>
      </c>
      <c r="F994">
        <v>2</v>
      </c>
      <c r="G994">
        <v>2</v>
      </c>
      <c r="H994">
        <v>0.20680000000000001</v>
      </c>
      <c r="I994">
        <v>3.9600000000000003E-2</v>
      </c>
      <c r="K994" s="79">
        <f t="shared" ref="K994:K999" si="360">(1+H994)^(1/G994)-1</f>
        <v>9.8544491588756777E-2</v>
      </c>
      <c r="L994">
        <f t="shared" ref="L994:L999" si="361">K994*100</f>
        <v>9.8544491588756777</v>
      </c>
      <c r="M994">
        <f t="shared" ref="M994:M999" si="362">H994/I994</f>
        <v>5.2222222222222223</v>
      </c>
      <c r="P994" s="71">
        <f t="shared" ref="P994:P999" si="363">L994</f>
        <v>9.8544491588756777</v>
      </c>
      <c r="Q994" s="71">
        <f t="shared" ref="Q994:Q999" si="364">P994/R994</f>
        <v>1.8870221793591724</v>
      </c>
      <c r="R994" s="71">
        <f t="shared" ref="R994:R999" si="365">M994</f>
        <v>5.2222222222222223</v>
      </c>
    </row>
    <row r="995" spans="1:18" x14ac:dyDescent="0.25">
      <c r="B995" t="s">
        <v>318</v>
      </c>
      <c r="C995" t="s">
        <v>4268</v>
      </c>
      <c r="D995" t="s">
        <v>4266</v>
      </c>
      <c r="E995" t="s">
        <v>4269</v>
      </c>
      <c r="F995">
        <v>2</v>
      </c>
      <c r="G995">
        <v>2</v>
      </c>
      <c r="H995">
        <v>0.23569999999999999</v>
      </c>
      <c r="I995">
        <v>5.3699999999999998E-2</v>
      </c>
      <c r="K995" s="79">
        <f t="shared" si="360"/>
        <v>0.11162043881893435</v>
      </c>
      <c r="L995">
        <f t="shared" si="361"/>
        <v>11.162043881893435</v>
      </c>
      <c r="M995">
        <f t="shared" si="362"/>
        <v>4.389199255121043</v>
      </c>
      <c r="P995" s="71">
        <f t="shared" si="363"/>
        <v>11.162043881893435</v>
      </c>
      <c r="Q995" s="71">
        <f t="shared" si="364"/>
        <v>2.5430706680427555</v>
      </c>
      <c r="R995" s="71">
        <f t="shared" si="365"/>
        <v>4.389199255121043</v>
      </c>
    </row>
    <row r="996" spans="1:18" x14ac:dyDescent="0.25">
      <c r="A996" t="s">
        <v>4267</v>
      </c>
      <c r="B996" t="s">
        <v>319</v>
      </c>
      <c r="C996" t="s">
        <v>4264</v>
      </c>
      <c r="D996" t="s">
        <v>4265</v>
      </c>
      <c r="E996" t="s">
        <v>4269</v>
      </c>
      <c r="F996">
        <v>2</v>
      </c>
      <c r="G996">
        <v>2</v>
      </c>
      <c r="H996">
        <v>0.29549999999999998</v>
      </c>
      <c r="I996">
        <v>4.3299999999999998E-2</v>
      </c>
      <c r="K996" s="79">
        <f t="shared" si="360"/>
        <v>0.13820033386043251</v>
      </c>
      <c r="L996">
        <f t="shared" si="361"/>
        <v>13.820033386043251</v>
      </c>
      <c r="M996">
        <f t="shared" si="362"/>
        <v>6.8244803695150118</v>
      </c>
      <c r="P996" s="71">
        <f t="shared" si="363"/>
        <v>13.820033386043251</v>
      </c>
      <c r="Q996" s="71">
        <f t="shared" si="364"/>
        <v>2.0250674978533767</v>
      </c>
      <c r="R996" s="71">
        <f t="shared" si="365"/>
        <v>6.8244803695150118</v>
      </c>
    </row>
    <row r="997" spans="1:18" x14ac:dyDescent="0.25">
      <c r="B997" t="s">
        <v>319</v>
      </c>
      <c r="C997" t="s">
        <v>4264</v>
      </c>
      <c r="D997" t="s">
        <v>4266</v>
      </c>
      <c r="E997" t="s">
        <v>4269</v>
      </c>
      <c r="F997">
        <v>2</v>
      </c>
      <c r="G997">
        <v>2</v>
      </c>
      <c r="H997">
        <v>0.28549999999999998</v>
      </c>
      <c r="I997">
        <v>6.3200000000000006E-2</v>
      </c>
      <c r="K997" s="79">
        <f t="shared" si="360"/>
        <v>0.13379892397197124</v>
      </c>
      <c r="L997">
        <f t="shared" si="361"/>
        <v>13.379892397197125</v>
      </c>
      <c r="M997">
        <f t="shared" si="362"/>
        <v>4.5174050632911387</v>
      </c>
      <c r="P997" s="71">
        <f t="shared" si="363"/>
        <v>13.379892397197125</v>
      </c>
      <c r="Q997" s="71">
        <f t="shared" si="364"/>
        <v>2.9618535884513428</v>
      </c>
      <c r="R997" s="71">
        <f t="shared" si="365"/>
        <v>4.5174050632911387</v>
      </c>
    </row>
    <row r="998" spans="1:18" x14ac:dyDescent="0.25">
      <c r="B998" t="s">
        <v>319</v>
      </c>
      <c r="C998" t="s">
        <v>4268</v>
      </c>
      <c r="D998" t="s">
        <v>4265</v>
      </c>
      <c r="E998" t="s">
        <v>4269</v>
      </c>
      <c r="F998">
        <v>2</v>
      </c>
      <c r="G998">
        <v>2</v>
      </c>
      <c r="H998">
        <v>0.18770000000000001</v>
      </c>
      <c r="I998">
        <v>3.61E-2</v>
      </c>
      <c r="K998" s="79">
        <f t="shared" si="360"/>
        <v>8.9816498315198112E-2</v>
      </c>
      <c r="L998">
        <f t="shared" si="361"/>
        <v>8.9816498315198103</v>
      </c>
      <c r="M998">
        <f t="shared" si="362"/>
        <v>5.1994459833795013</v>
      </c>
      <c r="P998" s="71">
        <f t="shared" si="363"/>
        <v>8.9816498315198103</v>
      </c>
      <c r="Q998" s="71">
        <f t="shared" si="364"/>
        <v>1.7274243948740819</v>
      </c>
      <c r="R998" s="71">
        <f t="shared" si="365"/>
        <v>5.1994459833795013</v>
      </c>
    </row>
    <row r="999" spans="1:18" x14ac:dyDescent="0.25">
      <c r="B999" t="s">
        <v>319</v>
      </c>
      <c r="C999" t="s">
        <v>4268</v>
      </c>
      <c r="D999" t="s">
        <v>4266</v>
      </c>
      <c r="E999" t="s">
        <v>4269</v>
      </c>
      <c r="F999">
        <v>2</v>
      </c>
      <c r="G999">
        <v>2</v>
      </c>
      <c r="H999">
        <v>0.3085</v>
      </c>
      <c r="I999">
        <v>5.4199999999999998E-2</v>
      </c>
      <c r="K999" s="79">
        <f t="shared" si="360"/>
        <v>0.14389684849640183</v>
      </c>
      <c r="L999">
        <f t="shared" si="361"/>
        <v>14.389684849640183</v>
      </c>
      <c r="M999">
        <f t="shared" si="362"/>
        <v>5.6918819188191883</v>
      </c>
      <c r="P999" s="71">
        <f t="shared" si="363"/>
        <v>14.389684849640183</v>
      </c>
      <c r="Q999" s="71">
        <f t="shared" si="364"/>
        <v>2.5281067061604472</v>
      </c>
      <c r="R999" s="71">
        <f t="shared" si="365"/>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6">(1+G1006)^(1/F1006)-1</f>
        <v>3.0306510047632962E-2</v>
      </c>
      <c r="K1006">
        <f t="shared" ref="K1006:K1029" si="367">J1006*100</f>
        <v>3.0306510047632962</v>
      </c>
      <c r="O1006" s="71">
        <f t="shared" ref="O1006:O1029" si="368">K1006</f>
        <v>3.0306510047632962</v>
      </c>
      <c r="P1006" s="71">
        <f t="shared" ref="P1006:P1029" si="369">O1006/Q1006</f>
        <v>0.88875396034114251</v>
      </c>
      <c r="Q1006" s="71">
        <f>H1006</f>
        <v>3.41</v>
      </c>
    </row>
    <row r="1007" spans="1:18" x14ac:dyDescent="0.25">
      <c r="B1007">
        <v>1983</v>
      </c>
      <c r="C1007">
        <v>1</v>
      </c>
      <c r="D1007" t="s">
        <v>168</v>
      </c>
      <c r="E1007">
        <v>7</v>
      </c>
      <c r="F1007">
        <v>12</v>
      </c>
      <c r="G1007">
        <v>0.47599999999999998</v>
      </c>
      <c r="H1007">
        <v>9.76</v>
      </c>
      <c r="J1007" s="79">
        <f t="shared" si="366"/>
        <v>3.2976709945694349E-2</v>
      </c>
      <c r="K1007">
        <f t="shared" si="367"/>
        <v>3.2976709945694349</v>
      </c>
      <c r="O1007" s="71">
        <f t="shared" si="368"/>
        <v>3.2976709945694349</v>
      </c>
      <c r="P1007" s="71">
        <f t="shared" si="369"/>
        <v>0.33787612649276999</v>
      </c>
      <c r="Q1007" s="71">
        <f t="shared" ref="Q1007:Q1029" si="370">H1007</f>
        <v>9.76</v>
      </c>
    </row>
    <row r="1008" spans="1:18" x14ac:dyDescent="0.25">
      <c r="B1008">
        <v>1983</v>
      </c>
      <c r="C1008">
        <v>1</v>
      </c>
      <c r="D1008" t="s">
        <v>284</v>
      </c>
      <c r="E1008">
        <v>4</v>
      </c>
      <c r="F1008">
        <v>16</v>
      </c>
      <c r="G1008">
        <v>0.88100000000000001</v>
      </c>
      <c r="H1008">
        <v>15.59</v>
      </c>
      <c r="J1008" s="79">
        <f t="shared" si="366"/>
        <v>4.0277726167322836E-2</v>
      </c>
      <c r="K1008">
        <f t="shared" si="367"/>
        <v>4.0277726167322836</v>
      </c>
      <c r="O1008" s="71">
        <f t="shared" si="368"/>
        <v>4.0277726167322836</v>
      </c>
      <c r="P1008" s="71">
        <f t="shared" si="369"/>
        <v>0.25835616528109578</v>
      </c>
      <c r="Q1008" s="71">
        <f t="shared" si="370"/>
        <v>15.59</v>
      </c>
    </row>
    <row r="1009" spans="2:17" x14ac:dyDescent="0.25">
      <c r="B1009">
        <v>1999</v>
      </c>
      <c r="C1009">
        <v>1</v>
      </c>
      <c r="D1009" t="s">
        <v>171</v>
      </c>
      <c r="E1009">
        <v>5</v>
      </c>
      <c r="F1009">
        <v>5</v>
      </c>
      <c r="G1009">
        <v>0.13400000000000001</v>
      </c>
      <c r="H1009">
        <v>2.2599999999999998</v>
      </c>
      <c r="J1009" s="79">
        <f t="shared" si="366"/>
        <v>2.546917652858971E-2</v>
      </c>
      <c r="K1009">
        <f t="shared" si="367"/>
        <v>2.546917652858971</v>
      </c>
      <c r="O1009" s="71">
        <f t="shared" si="368"/>
        <v>2.546917652858971</v>
      </c>
      <c r="P1009" s="71">
        <f t="shared" si="369"/>
        <v>1.126954713654412</v>
      </c>
      <c r="Q1009" s="71">
        <f t="shared" si="370"/>
        <v>2.2599999999999998</v>
      </c>
    </row>
    <row r="1010" spans="2:17" x14ac:dyDescent="0.25">
      <c r="B1010">
        <v>1999</v>
      </c>
      <c r="C1010">
        <v>1</v>
      </c>
      <c r="D1010" t="s">
        <v>168</v>
      </c>
      <c r="E1010">
        <v>7</v>
      </c>
      <c r="F1010">
        <v>12</v>
      </c>
      <c r="G1010">
        <v>0.44400000000000001</v>
      </c>
      <c r="H1010">
        <v>8.1</v>
      </c>
      <c r="J1010" s="79">
        <f t="shared" si="366"/>
        <v>3.1091641075411847E-2</v>
      </c>
      <c r="K1010">
        <f t="shared" si="367"/>
        <v>3.1091641075411847</v>
      </c>
      <c r="O1010" s="71">
        <f t="shared" si="368"/>
        <v>3.1091641075411847</v>
      </c>
      <c r="P1010" s="71">
        <f t="shared" si="369"/>
        <v>0.38384742068409688</v>
      </c>
      <c r="Q1010" s="71">
        <f t="shared" si="370"/>
        <v>8.1</v>
      </c>
    </row>
    <row r="1011" spans="2:17" x14ac:dyDescent="0.25">
      <c r="B1011">
        <v>1999</v>
      </c>
      <c r="C1011">
        <v>1</v>
      </c>
      <c r="D1011" t="s">
        <v>284</v>
      </c>
      <c r="E1011">
        <v>4</v>
      </c>
      <c r="F1011">
        <v>16</v>
      </c>
      <c r="G1011">
        <v>1.0129999999999999</v>
      </c>
      <c r="H1011">
        <v>17.3</v>
      </c>
      <c r="J1011" s="79">
        <f t="shared" si="366"/>
        <v>4.4696731457214867E-2</v>
      </c>
      <c r="K1011">
        <f t="shared" si="367"/>
        <v>4.4696731457214867</v>
      </c>
      <c r="O1011" s="71">
        <f t="shared" si="368"/>
        <v>4.4696731457214867</v>
      </c>
      <c r="P1011" s="71">
        <f t="shared" si="369"/>
        <v>0.25836260957927665</v>
      </c>
      <c r="Q1011" s="71">
        <f t="shared" si="370"/>
        <v>17.3</v>
      </c>
    </row>
    <row r="1012" spans="2:17" x14ac:dyDescent="0.25">
      <c r="B1012">
        <v>1983</v>
      </c>
      <c r="C1012">
        <v>2</v>
      </c>
      <c r="D1012" t="s">
        <v>171</v>
      </c>
      <c r="E1012">
        <v>5</v>
      </c>
      <c r="F1012">
        <v>5</v>
      </c>
      <c r="G1012">
        <v>0.152</v>
      </c>
      <c r="H1012">
        <v>3.46</v>
      </c>
      <c r="J1012" s="79">
        <f t="shared" si="366"/>
        <v>2.8704159351008229E-2</v>
      </c>
      <c r="K1012">
        <f t="shared" si="367"/>
        <v>2.8704159351008229</v>
      </c>
      <c r="O1012" s="71">
        <f t="shared" si="368"/>
        <v>2.8704159351008229</v>
      </c>
      <c r="P1012" s="71">
        <f t="shared" si="369"/>
        <v>0.82959998124301237</v>
      </c>
      <c r="Q1012" s="71">
        <f t="shared" si="370"/>
        <v>3.46</v>
      </c>
    </row>
    <row r="1013" spans="2:17" x14ac:dyDescent="0.25">
      <c r="B1013">
        <v>1983</v>
      </c>
      <c r="C1013">
        <v>2</v>
      </c>
      <c r="D1013" t="s">
        <v>168</v>
      </c>
      <c r="E1013">
        <v>7</v>
      </c>
      <c r="F1013">
        <v>12</v>
      </c>
      <c r="G1013">
        <v>0.438</v>
      </c>
      <c r="H1013">
        <v>9.27</v>
      </c>
      <c r="J1013" s="79">
        <f t="shared" si="366"/>
        <v>3.0733933141275038E-2</v>
      </c>
      <c r="K1013">
        <f t="shared" si="367"/>
        <v>3.0733933141275038</v>
      </c>
      <c r="O1013" s="71">
        <f t="shared" si="368"/>
        <v>3.0733933141275038</v>
      </c>
      <c r="P1013" s="71">
        <f t="shared" si="369"/>
        <v>0.3315418893341428</v>
      </c>
      <c r="Q1013" s="71">
        <f t="shared" si="370"/>
        <v>9.27</v>
      </c>
    </row>
    <row r="1014" spans="2:17" x14ac:dyDescent="0.25">
      <c r="B1014">
        <v>1983</v>
      </c>
      <c r="C1014">
        <v>2</v>
      </c>
      <c r="D1014" t="s">
        <v>284</v>
      </c>
      <c r="E1014">
        <v>4</v>
      </c>
      <c r="F1014">
        <v>16</v>
      </c>
      <c r="G1014">
        <v>0.84</v>
      </c>
      <c r="H1014">
        <v>16.420000000000002</v>
      </c>
      <c r="J1014" s="79">
        <f t="shared" si="366"/>
        <v>3.8845861352062361E-2</v>
      </c>
      <c r="K1014">
        <f t="shared" si="367"/>
        <v>3.8845861352062361</v>
      </c>
      <c r="O1014" s="71">
        <f t="shared" si="368"/>
        <v>3.8845861352062361</v>
      </c>
      <c r="P1014" s="71">
        <f t="shared" si="369"/>
        <v>0.23657650031706673</v>
      </c>
      <c r="Q1014" s="71">
        <f t="shared" si="370"/>
        <v>16.420000000000002</v>
      </c>
    </row>
    <row r="1015" spans="2:17" x14ac:dyDescent="0.25">
      <c r="B1015">
        <v>1999</v>
      </c>
      <c r="C1015">
        <v>2</v>
      </c>
      <c r="D1015" t="s">
        <v>171</v>
      </c>
      <c r="E1015">
        <v>5</v>
      </c>
      <c r="F1015">
        <v>5</v>
      </c>
      <c r="G1015">
        <v>0.17799999999999999</v>
      </c>
      <c r="H1015">
        <v>3.22</v>
      </c>
      <c r="J1015" s="79">
        <f t="shared" si="366"/>
        <v>3.3306254385131684E-2</v>
      </c>
      <c r="K1015">
        <f t="shared" si="367"/>
        <v>3.3306254385131684</v>
      </c>
      <c r="O1015" s="71">
        <f t="shared" si="368"/>
        <v>3.3306254385131684</v>
      </c>
      <c r="P1015" s="71">
        <f t="shared" si="369"/>
        <v>1.0343557262463254</v>
      </c>
      <c r="Q1015" s="71">
        <f t="shared" si="370"/>
        <v>3.22</v>
      </c>
    </row>
    <row r="1016" spans="2:17" x14ac:dyDescent="0.25">
      <c r="B1016">
        <v>1999</v>
      </c>
      <c r="C1016">
        <v>2</v>
      </c>
      <c r="D1016" t="s">
        <v>168</v>
      </c>
      <c r="E1016">
        <v>7</v>
      </c>
      <c r="F1016">
        <v>12</v>
      </c>
      <c r="G1016">
        <v>0.45600000000000002</v>
      </c>
      <c r="H1016">
        <v>8.93</v>
      </c>
      <c r="J1016" s="79">
        <f t="shared" si="366"/>
        <v>3.1802988082814343E-2</v>
      </c>
      <c r="K1016">
        <f t="shared" si="367"/>
        <v>3.1802988082814343</v>
      </c>
      <c r="O1016" s="71">
        <f t="shared" si="368"/>
        <v>3.1802988082814343</v>
      </c>
      <c r="P1016" s="71">
        <f t="shared" si="369"/>
        <v>0.35613648468997028</v>
      </c>
      <c r="Q1016" s="71">
        <f t="shared" si="370"/>
        <v>8.93</v>
      </c>
    </row>
    <row r="1017" spans="2:17" x14ac:dyDescent="0.25">
      <c r="B1017">
        <v>1999</v>
      </c>
      <c r="C1017">
        <v>2</v>
      </c>
      <c r="D1017" t="s">
        <v>284</v>
      </c>
      <c r="E1017">
        <v>4</v>
      </c>
      <c r="F1017">
        <v>16</v>
      </c>
      <c r="G1017">
        <v>0.89600000000000002</v>
      </c>
      <c r="H1017">
        <v>16.649999999999999</v>
      </c>
      <c r="J1017" s="79">
        <f t="shared" si="366"/>
        <v>4.0794277721678318E-2</v>
      </c>
      <c r="K1017">
        <f t="shared" si="367"/>
        <v>4.0794277721678318</v>
      </c>
      <c r="O1017" s="71">
        <f t="shared" si="368"/>
        <v>4.0794277721678318</v>
      </c>
      <c r="P1017" s="71">
        <f t="shared" si="369"/>
        <v>0.24501067700707702</v>
      </c>
      <c r="Q1017" s="71">
        <f t="shared" si="370"/>
        <v>16.649999999999999</v>
      </c>
    </row>
    <row r="1018" spans="2:17" x14ac:dyDescent="0.25">
      <c r="B1018">
        <v>1983</v>
      </c>
      <c r="C1018">
        <v>3</v>
      </c>
      <c r="D1018" t="s">
        <v>171</v>
      </c>
      <c r="E1018">
        <v>5</v>
      </c>
      <c r="F1018">
        <v>5</v>
      </c>
      <c r="G1018">
        <v>0.17799999999999999</v>
      </c>
      <c r="H1018">
        <v>3.58</v>
      </c>
      <c r="J1018" s="79">
        <f t="shared" si="366"/>
        <v>3.3306254385131684E-2</v>
      </c>
      <c r="K1018">
        <f t="shared" si="367"/>
        <v>3.3306254385131684</v>
      </c>
      <c r="O1018" s="71">
        <f t="shared" si="368"/>
        <v>3.3306254385131684</v>
      </c>
      <c r="P1018" s="71">
        <f t="shared" si="369"/>
        <v>0.93034230126066153</v>
      </c>
      <c r="Q1018" s="71">
        <f t="shared" si="370"/>
        <v>3.58</v>
      </c>
    </row>
    <row r="1019" spans="2:17" x14ac:dyDescent="0.25">
      <c r="B1019">
        <v>1983</v>
      </c>
      <c r="C1019">
        <v>3</v>
      </c>
      <c r="D1019" t="s">
        <v>168</v>
      </c>
      <c r="E1019">
        <v>7</v>
      </c>
      <c r="F1019">
        <v>12</v>
      </c>
      <c r="G1019">
        <v>0.439</v>
      </c>
      <c r="H1019">
        <v>6.3</v>
      </c>
      <c r="J1019" s="79">
        <f t="shared" si="366"/>
        <v>3.0793646026850752E-2</v>
      </c>
      <c r="K1019">
        <f t="shared" si="367"/>
        <v>3.0793646026850752</v>
      </c>
      <c r="O1019" s="71">
        <f t="shared" si="368"/>
        <v>3.0793646026850752</v>
      </c>
      <c r="P1019" s="71">
        <f t="shared" si="369"/>
        <v>0.48878803217223415</v>
      </c>
      <c r="Q1019" s="71">
        <f t="shared" si="370"/>
        <v>6.3</v>
      </c>
    </row>
    <row r="1020" spans="2:17" x14ac:dyDescent="0.25">
      <c r="B1020">
        <v>1983</v>
      </c>
      <c r="C1020">
        <v>3</v>
      </c>
      <c r="D1020" t="s">
        <v>284</v>
      </c>
      <c r="E1020">
        <v>4</v>
      </c>
      <c r="F1020">
        <v>16</v>
      </c>
      <c r="G1020">
        <v>0.81699999999999995</v>
      </c>
      <c r="H1020">
        <v>12.02</v>
      </c>
      <c r="J1020" s="79">
        <f t="shared" si="366"/>
        <v>3.8029468817579959E-2</v>
      </c>
      <c r="K1020">
        <f t="shared" si="367"/>
        <v>3.8029468817579959</v>
      </c>
      <c r="O1020" s="71">
        <f t="shared" si="368"/>
        <v>3.8029468817579959</v>
      </c>
      <c r="P1020" s="71">
        <f t="shared" si="369"/>
        <v>0.31638493192662198</v>
      </c>
      <c r="Q1020" s="71">
        <f t="shared" si="370"/>
        <v>12.02</v>
      </c>
    </row>
    <row r="1021" spans="2:17" x14ac:dyDescent="0.25">
      <c r="B1021">
        <v>1999</v>
      </c>
      <c r="C1021">
        <v>3</v>
      </c>
      <c r="D1021" t="s">
        <v>171</v>
      </c>
      <c r="E1021">
        <v>5</v>
      </c>
      <c r="F1021">
        <v>5</v>
      </c>
      <c r="G1021">
        <v>0.2</v>
      </c>
      <c r="H1021">
        <v>3.37</v>
      </c>
      <c r="J1021" s="79">
        <f t="shared" si="366"/>
        <v>3.7137289336648172E-2</v>
      </c>
      <c r="K1021">
        <f t="shared" si="367"/>
        <v>3.7137289336648172</v>
      </c>
      <c r="O1021" s="71">
        <f t="shared" si="368"/>
        <v>3.7137289336648172</v>
      </c>
      <c r="P1021" s="71">
        <f t="shared" si="369"/>
        <v>1.101996716221014</v>
      </c>
      <c r="Q1021" s="71">
        <f t="shared" si="370"/>
        <v>3.37</v>
      </c>
    </row>
    <row r="1022" spans="2:17" x14ac:dyDescent="0.25">
      <c r="B1022">
        <v>1999</v>
      </c>
      <c r="C1022">
        <v>3</v>
      </c>
      <c r="D1022" t="s">
        <v>168</v>
      </c>
      <c r="E1022">
        <v>7</v>
      </c>
      <c r="F1022">
        <v>12</v>
      </c>
      <c r="G1022">
        <v>0.53300000000000003</v>
      </c>
      <c r="H1022">
        <v>8.85</v>
      </c>
      <c r="J1022" s="79">
        <f t="shared" si="366"/>
        <v>3.6243564068232814E-2</v>
      </c>
      <c r="K1022">
        <f t="shared" si="367"/>
        <v>3.6243564068232814</v>
      </c>
      <c r="O1022" s="71">
        <f t="shared" si="368"/>
        <v>3.6243564068232814</v>
      </c>
      <c r="P1022" s="71">
        <f t="shared" si="369"/>
        <v>0.40953179738116174</v>
      </c>
      <c r="Q1022" s="71">
        <f t="shared" si="370"/>
        <v>8.85</v>
      </c>
    </row>
    <row r="1023" spans="2:17" x14ac:dyDescent="0.25">
      <c r="B1023">
        <v>1999</v>
      </c>
      <c r="C1023">
        <v>3</v>
      </c>
      <c r="D1023" t="s">
        <v>284</v>
      </c>
      <c r="E1023">
        <v>4</v>
      </c>
      <c r="F1023">
        <v>16</v>
      </c>
      <c r="G1023">
        <v>0.94699999999999995</v>
      </c>
      <c r="H1023">
        <v>12.3</v>
      </c>
      <c r="J1023" s="79">
        <f t="shared" si="366"/>
        <v>4.2522344359378073E-2</v>
      </c>
      <c r="K1023">
        <f t="shared" si="367"/>
        <v>4.2522344359378073</v>
      </c>
      <c r="O1023" s="71">
        <f t="shared" si="368"/>
        <v>4.2522344359378073</v>
      </c>
      <c r="P1023" s="71">
        <f t="shared" si="369"/>
        <v>0.34571011674291113</v>
      </c>
      <c r="Q1023" s="71">
        <f t="shared" si="370"/>
        <v>12.3</v>
      </c>
    </row>
    <row r="1024" spans="2:17" x14ac:dyDescent="0.25">
      <c r="B1024">
        <v>1983</v>
      </c>
      <c r="C1024">
        <v>4</v>
      </c>
      <c r="D1024" t="s">
        <v>171</v>
      </c>
      <c r="E1024">
        <v>5</v>
      </c>
      <c r="F1024">
        <v>5</v>
      </c>
      <c r="G1024">
        <v>0.22700000000000001</v>
      </c>
      <c r="H1024">
        <v>4.88</v>
      </c>
      <c r="J1024" s="79">
        <f t="shared" si="366"/>
        <v>4.1762961352167949E-2</v>
      </c>
      <c r="K1024">
        <f t="shared" si="367"/>
        <v>4.1762961352167949</v>
      </c>
      <c r="O1024" s="71">
        <f t="shared" si="368"/>
        <v>4.1762961352167949</v>
      </c>
      <c r="P1024" s="71">
        <f t="shared" si="369"/>
        <v>0.85579838836409738</v>
      </c>
      <c r="Q1024" s="71">
        <f t="shared" si="370"/>
        <v>4.88</v>
      </c>
    </row>
    <row r="1025" spans="2:17" x14ac:dyDescent="0.25">
      <c r="B1025">
        <v>1983</v>
      </c>
      <c r="C1025">
        <v>4</v>
      </c>
      <c r="D1025" t="s">
        <v>168</v>
      </c>
      <c r="E1025">
        <v>7</v>
      </c>
      <c r="F1025">
        <v>12</v>
      </c>
      <c r="G1025">
        <v>0.56699999999999995</v>
      </c>
      <c r="H1025">
        <v>12.01</v>
      </c>
      <c r="J1025" s="79">
        <f t="shared" si="366"/>
        <v>3.8139581151867885E-2</v>
      </c>
      <c r="K1025">
        <f t="shared" si="367"/>
        <v>3.8139581151867885</v>
      </c>
      <c r="O1025" s="71">
        <f t="shared" si="368"/>
        <v>3.8139581151867885</v>
      </c>
      <c r="P1025" s="71">
        <f t="shared" si="369"/>
        <v>0.31756520526118137</v>
      </c>
      <c r="Q1025" s="71">
        <f t="shared" si="370"/>
        <v>12.01</v>
      </c>
    </row>
    <row r="1026" spans="2:17" x14ac:dyDescent="0.25">
      <c r="B1026">
        <v>1983</v>
      </c>
      <c r="C1026">
        <v>4</v>
      </c>
      <c r="D1026" t="s">
        <v>284</v>
      </c>
      <c r="E1026">
        <v>4</v>
      </c>
      <c r="F1026">
        <v>16</v>
      </c>
      <c r="G1026">
        <v>0.79700000000000004</v>
      </c>
      <c r="H1026">
        <v>9.39</v>
      </c>
      <c r="J1026" s="79">
        <f t="shared" si="366"/>
        <v>3.7311648458888236E-2</v>
      </c>
      <c r="K1026">
        <f t="shared" si="367"/>
        <v>3.7311648458888236</v>
      </c>
      <c r="O1026" s="71">
        <f t="shared" si="368"/>
        <v>3.7311648458888236</v>
      </c>
      <c r="P1026" s="71">
        <f t="shared" si="369"/>
        <v>0.3973551486569567</v>
      </c>
      <c r="Q1026" s="71">
        <f t="shared" si="370"/>
        <v>9.39</v>
      </c>
    </row>
    <row r="1027" spans="2:17" x14ac:dyDescent="0.25">
      <c r="B1027">
        <v>1999</v>
      </c>
      <c r="C1027">
        <v>4</v>
      </c>
      <c r="D1027" t="s">
        <v>171</v>
      </c>
      <c r="E1027">
        <v>5</v>
      </c>
      <c r="F1027">
        <v>5</v>
      </c>
      <c r="G1027">
        <v>0.221</v>
      </c>
      <c r="H1027">
        <v>3.36</v>
      </c>
      <c r="J1027" s="79">
        <f t="shared" si="366"/>
        <v>4.0742123563830779E-2</v>
      </c>
      <c r="K1027">
        <f t="shared" si="367"/>
        <v>4.0742123563830779</v>
      </c>
      <c r="O1027" s="71">
        <f t="shared" si="368"/>
        <v>4.0742123563830779</v>
      </c>
      <c r="P1027" s="71">
        <f t="shared" si="369"/>
        <v>1.2125632013044876</v>
      </c>
      <c r="Q1027" s="71">
        <f t="shared" si="370"/>
        <v>3.36</v>
      </c>
    </row>
    <row r="1028" spans="2:17" x14ac:dyDescent="0.25">
      <c r="B1028">
        <v>1999</v>
      </c>
      <c r="C1028">
        <v>4</v>
      </c>
      <c r="D1028" t="s">
        <v>168</v>
      </c>
      <c r="E1028">
        <v>7</v>
      </c>
      <c r="F1028">
        <v>12</v>
      </c>
      <c r="G1028">
        <v>0.57399999999999995</v>
      </c>
      <c r="H1028">
        <v>9.61</v>
      </c>
      <c r="J1028" s="79">
        <f t="shared" si="366"/>
        <v>3.8525251260267623E-2</v>
      </c>
      <c r="K1028">
        <f t="shared" si="367"/>
        <v>3.8525251260267623</v>
      </c>
      <c r="O1028" s="71">
        <f t="shared" si="368"/>
        <v>3.8525251260267623</v>
      </c>
      <c r="P1028" s="71">
        <f t="shared" si="369"/>
        <v>0.40088710988832077</v>
      </c>
      <c r="Q1028" s="71">
        <f t="shared" si="370"/>
        <v>9.61</v>
      </c>
    </row>
    <row r="1029" spans="2:17" x14ac:dyDescent="0.25">
      <c r="B1029">
        <v>1999</v>
      </c>
      <c r="C1029">
        <v>4</v>
      </c>
      <c r="D1029" t="s">
        <v>284</v>
      </c>
      <c r="E1029">
        <v>4</v>
      </c>
      <c r="F1029">
        <v>16</v>
      </c>
      <c r="G1029">
        <v>1.0369999999999999</v>
      </c>
      <c r="H1029">
        <v>16.190000000000001</v>
      </c>
      <c r="J1029" s="79">
        <f t="shared" si="366"/>
        <v>4.5470876634828628E-2</v>
      </c>
      <c r="K1029">
        <f t="shared" si="367"/>
        <v>4.5470876634828628</v>
      </c>
      <c r="O1029" s="71">
        <f t="shared" si="368"/>
        <v>4.5470876634828628</v>
      </c>
      <c r="P1029" s="71">
        <f t="shared" si="369"/>
        <v>0.28085779267960853</v>
      </c>
      <c r="Q1029" s="71">
        <f t="shared" si="370"/>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4">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5">J1057/F1057</f>
        <v>0.10699999999999998</v>
      </c>
      <c r="L1057">
        <f t="shared" ref="L1057:L1065" si="376">K1057*100</f>
        <v>10.7</v>
      </c>
      <c r="M1057">
        <f t="shared" si="374"/>
        <v>10.96</v>
      </c>
      <c r="P1057" s="71">
        <f t="shared" ref="P1057:P1060" si="377">L1057</f>
        <v>10.7</v>
      </c>
      <c r="Q1057" s="71">
        <f t="shared" ref="Q1057:Q1060" si="378">P1057/R1057</f>
        <v>0.97627737226277356</v>
      </c>
      <c r="R1057" s="71">
        <f t="shared" ref="R1057:R1060" si="379">M1057</f>
        <v>10.96</v>
      </c>
    </row>
    <row r="1058" spans="1:18" x14ac:dyDescent="0.25">
      <c r="B1058">
        <v>3</v>
      </c>
      <c r="C1058" t="s">
        <v>4306</v>
      </c>
      <c r="D1058" t="s">
        <v>4309</v>
      </c>
      <c r="E1058">
        <v>1</v>
      </c>
      <c r="F1058">
        <v>1</v>
      </c>
      <c r="G1058">
        <v>0.27500000000000002</v>
      </c>
      <c r="H1058">
        <v>2.7E-2</v>
      </c>
      <c r="J1058" s="79">
        <f>(1+G1058-G1049)^(1/E1058)-1</f>
        <v>0.11699999999999999</v>
      </c>
      <c r="K1058">
        <f t="shared" si="375"/>
        <v>0.11699999999999999</v>
      </c>
      <c r="L1058">
        <f t="shared" si="376"/>
        <v>11.7</v>
      </c>
      <c r="M1058">
        <f t="shared" si="374"/>
        <v>10.185185185185187</v>
      </c>
      <c r="P1058" s="71">
        <f t="shared" si="377"/>
        <v>11.7</v>
      </c>
      <c r="Q1058" s="71">
        <f t="shared" si="378"/>
        <v>1.1487272727272724</v>
      </c>
      <c r="R1058" s="71">
        <f t="shared" si="379"/>
        <v>10.185185185185187</v>
      </c>
    </row>
    <row r="1059" spans="1:18" x14ac:dyDescent="0.25">
      <c r="B1059">
        <v>4</v>
      </c>
      <c r="C1059" t="s">
        <v>4306</v>
      </c>
      <c r="D1059" t="s">
        <v>4309</v>
      </c>
      <c r="E1059">
        <v>1</v>
      </c>
      <c r="F1059">
        <v>1</v>
      </c>
      <c r="G1059">
        <v>0.21</v>
      </c>
      <c r="H1059">
        <v>2.7E-2</v>
      </c>
      <c r="J1059" s="79">
        <f>(1+G1059-G1050)^(1/E1059)-1</f>
        <v>9.6999999999999975E-2</v>
      </c>
      <c r="K1059">
        <f t="shared" si="375"/>
        <v>9.6999999999999975E-2</v>
      </c>
      <c r="L1059">
        <f t="shared" si="376"/>
        <v>9.6999999999999975</v>
      </c>
      <c r="M1059">
        <f t="shared" si="374"/>
        <v>7.7777777777777777</v>
      </c>
      <c r="P1059" s="71">
        <f t="shared" si="377"/>
        <v>9.6999999999999975</v>
      </c>
      <c r="Q1059" s="71">
        <f t="shared" si="378"/>
        <v>1.2471428571428569</v>
      </c>
      <c r="R1059" s="71">
        <f t="shared" si="379"/>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5"/>
        <v>8.4999999999999964E-2</v>
      </c>
      <c r="L1060">
        <f t="shared" si="376"/>
        <v>8.4999999999999964</v>
      </c>
      <c r="M1060">
        <f t="shared" si="374"/>
        <v>5.5806451612903221</v>
      </c>
      <c r="P1060" s="71">
        <f t="shared" si="377"/>
        <v>8.4999999999999964</v>
      </c>
      <c r="Q1060" s="71">
        <f t="shared" si="378"/>
        <v>1.5231213872832365</v>
      </c>
      <c r="R1060" s="71">
        <f t="shared" si="379"/>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5"/>
        <v>0.14599999999999991</v>
      </c>
      <c r="L1061">
        <f t="shared" si="376"/>
        <v>14.599999999999991</v>
      </c>
      <c r="M1061">
        <f t="shared" si="374"/>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5"/>
        <v>0.12549999999999994</v>
      </c>
      <c r="L1062">
        <f t="shared" si="376"/>
        <v>12.549999999999994</v>
      </c>
      <c r="M1062">
        <f t="shared" si="374"/>
        <v>25.684210526315791</v>
      </c>
      <c r="P1062" s="71">
        <f t="shared" ref="P1062:P1065" si="380">L1062</f>
        <v>12.549999999999994</v>
      </c>
      <c r="Q1062" s="71">
        <f t="shared" ref="Q1062:Q1065" si="381">P1062/R1062</f>
        <v>0.48862704918032757</v>
      </c>
      <c r="R1062" s="71">
        <f t="shared" ref="R1062:R1065" si="382">M1062</f>
        <v>25.684210526315791</v>
      </c>
    </row>
    <row r="1063" spans="1:18" x14ac:dyDescent="0.25">
      <c r="B1063">
        <v>3</v>
      </c>
      <c r="C1063" t="s">
        <v>4307</v>
      </c>
      <c r="D1063" t="s">
        <v>4310</v>
      </c>
      <c r="E1063">
        <v>1</v>
      </c>
      <c r="F1063">
        <v>2</v>
      </c>
      <c r="G1063">
        <v>0.47799999999999998</v>
      </c>
      <c r="H1063">
        <v>0.02</v>
      </c>
      <c r="J1063" s="79">
        <f>(1+G1063-G1053)^(1/E1063)-1</f>
        <v>0.252</v>
      </c>
      <c r="K1063">
        <f t="shared" si="375"/>
        <v>0.126</v>
      </c>
      <c r="L1063">
        <f t="shared" si="376"/>
        <v>12.6</v>
      </c>
      <c r="M1063">
        <f t="shared" si="374"/>
        <v>23.9</v>
      </c>
      <c r="P1063" s="71">
        <f t="shared" si="380"/>
        <v>12.6</v>
      </c>
      <c r="Q1063" s="71">
        <f t="shared" si="381"/>
        <v>0.52719665271966532</v>
      </c>
      <c r="R1063" s="71">
        <f t="shared" si="382"/>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5"/>
        <v>9.5500000000000029E-2</v>
      </c>
      <c r="L1064">
        <f t="shared" si="376"/>
        <v>9.5500000000000025</v>
      </c>
      <c r="M1064">
        <f t="shared" si="374"/>
        <v>17.047619047619047</v>
      </c>
      <c r="P1064" s="71">
        <f t="shared" si="380"/>
        <v>9.5500000000000025</v>
      </c>
      <c r="Q1064" s="71">
        <f t="shared" si="381"/>
        <v>0.56019553072625716</v>
      </c>
      <c r="R1064" s="71">
        <f t="shared" si="382"/>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5"/>
        <v>6.6000000000000059E-2</v>
      </c>
      <c r="L1065">
        <f t="shared" si="376"/>
        <v>6.6000000000000059</v>
      </c>
      <c r="M1065">
        <f t="shared" si="374"/>
        <v>5.6428571428571423</v>
      </c>
      <c r="P1065" s="71">
        <f t="shared" si="380"/>
        <v>6.6000000000000059</v>
      </c>
      <c r="Q1065" s="71">
        <f t="shared" si="381"/>
        <v>1.1696202531645581</v>
      </c>
      <c r="R1065" s="71">
        <f t="shared" si="382"/>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3">(1+G1071)^(1/E1071)-1</f>
        <v>7.2380529476360866E-2</v>
      </c>
      <c r="K1071">
        <f t="shared" ref="K1071:K1082" si="384">J1071*100</f>
        <v>7.2380529476360866</v>
      </c>
      <c r="L1071">
        <f t="shared" ref="L1071:L1082" si="385">G1071/H1071</f>
        <v>75</v>
      </c>
      <c r="O1071" s="71">
        <f t="shared" ref="O1071:O1082" si="386">K1071</f>
        <v>7.2380529476360866</v>
      </c>
      <c r="P1071" s="71">
        <f t="shared" ref="P1071:P1082" si="387">O1071/Q1071</f>
        <v>9.6507372635147817E-2</v>
      </c>
      <c r="Q1071" s="71">
        <f t="shared" ref="Q1071:Q1082" si="388">L1071</f>
        <v>75</v>
      </c>
    </row>
    <row r="1072" spans="1:18" x14ac:dyDescent="0.25">
      <c r="C1072">
        <v>1</v>
      </c>
      <c r="D1072" t="s">
        <v>4205</v>
      </c>
      <c r="E1072">
        <v>4</v>
      </c>
      <c r="F1072">
        <v>13</v>
      </c>
      <c r="G1072">
        <v>0.24</v>
      </c>
      <c r="H1072">
        <v>2E-3</v>
      </c>
      <c r="J1072" s="79">
        <f t="shared" si="383"/>
        <v>5.5250146915888587E-2</v>
      </c>
      <c r="K1072">
        <f t="shared" si="384"/>
        <v>5.5250146915888587</v>
      </c>
      <c r="L1072">
        <f t="shared" si="385"/>
        <v>120</v>
      </c>
      <c r="O1072" s="71">
        <f t="shared" si="386"/>
        <v>5.5250146915888587</v>
      </c>
      <c r="P1072" s="71">
        <f t="shared" si="387"/>
        <v>4.6041789096573825E-2</v>
      </c>
      <c r="Q1072" s="71">
        <f t="shared" si="388"/>
        <v>120</v>
      </c>
    </row>
    <row r="1073" spans="3:17" x14ac:dyDescent="0.25">
      <c r="C1073">
        <v>1</v>
      </c>
      <c r="D1073" t="s">
        <v>4213</v>
      </c>
      <c r="E1073">
        <v>6</v>
      </c>
      <c r="F1073">
        <v>15</v>
      </c>
      <c r="G1073">
        <v>0.48</v>
      </c>
      <c r="H1073">
        <v>2E-3</v>
      </c>
      <c r="J1073" s="79">
        <f t="shared" si="383"/>
        <v>6.7522291599108941E-2</v>
      </c>
      <c r="K1073">
        <f t="shared" si="384"/>
        <v>6.7522291599108941</v>
      </c>
      <c r="L1073">
        <f t="shared" si="385"/>
        <v>240</v>
      </c>
      <c r="O1073" s="71">
        <f t="shared" si="386"/>
        <v>6.7522291599108941</v>
      </c>
      <c r="P1073" s="71">
        <f t="shared" si="387"/>
        <v>2.8134288166295391E-2</v>
      </c>
      <c r="Q1073" s="71">
        <f t="shared" si="388"/>
        <v>240</v>
      </c>
    </row>
    <row r="1074" spans="3:17" x14ac:dyDescent="0.25">
      <c r="C1074">
        <v>1</v>
      </c>
      <c r="D1074" t="s">
        <v>170</v>
      </c>
      <c r="E1074">
        <v>8</v>
      </c>
      <c r="F1074">
        <v>17</v>
      </c>
      <c r="G1074">
        <v>0.64</v>
      </c>
      <c r="H1074">
        <v>3.0000000000000001E-3</v>
      </c>
      <c r="J1074" s="79">
        <f t="shared" si="383"/>
        <v>6.3788965157105082E-2</v>
      </c>
      <c r="K1074">
        <f t="shared" si="384"/>
        <v>6.3788965157105082</v>
      </c>
      <c r="L1074">
        <f t="shared" si="385"/>
        <v>213.33333333333334</v>
      </c>
      <c r="O1074" s="71">
        <f t="shared" si="386"/>
        <v>6.3788965157105082</v>
      </c>
      <c r="P1074" s="71">
        <f t="shared" si="387"/>
        <v>2.9901077417393007E-2</v>
      </c>
      <c r="Q1074" s="71">
        <f t="shared" si="388"/>
        <v>213.33333333333334</v>
      </c>
    </row>
    <row r="1075" spans="3:17" x14ac:dyDescent="0.25">
      <c r="C1075">
        <v>2</v>
      </c>
      <c r="D1075" t="s">
        <v>4351</v>
      </c>
      <c r="E1075">
        <v>2</v>
      </c>
      <c r="F1075">
        <v>11</v>
      </c>
      <c r="G1075">
        <v>0.11</v>
      </c>
      <c r="H1075">
        <v>5.0000000000000001E-3</v>
      </c>
      <c r="J1075" s="79">
        <f t="shared" si="383"/>
        <v>5.3565375285273831E-2</v>
      </c>
      <c r="K1075">
        <f t="shared" si="384"/>
        <v>5.3565375285273831</v>
      </c>
      <c r="L1075">
        <f t="shared" si="385"/>
        <v>22</v>
      </c>
      <c r="O1075" s="71">
        <f t="shared" si="386"/>
        <v>5.3565375285273831</v>
      </c>
      <c r="P1075" s="71">
        <f t="shared" si="387"/>
        <v>0.24347897856942649</v>
      </c>
      <c r="Q1075" s="71">
        <f t="shared" si="388"/>
        <v>22</v>
      </c>
    </row>
    <row r="1076" spans="3:17" x14ac:dyDescent="0.25">
      <c r="C1076">
        <v>2</v>
      </c>
      <c r="D1076" t="s">
        <v>4205</v>
      </c>
      <c r="E1076">
        <v>4</v>
      </c>
      <c r="F1076">
        <v>13</v>
      </c>
      <c r="G1076">
        <v>0.19</v>
      </c>
      <c r="H1076">
        <v>6.0000000000000001E-3</v>
      </c>
      <c r="J1076" s="79">
        <f t="shared" si="383"/>
        <v>4.4447802172789874E-2</v>
      </c>
      <c r="K1076">
        <f t="shared" si="384"/>
        <v>4.4447802172789874</v>
      </c>
      <c r="L1076">
        <f t="shared" si="385"/>
        <v>31.666666666666668</v>
      </c>
      <c r="O1076" s="71">
        <f t="shared" si="386"/>
        <v>4.4447802172789874</v>
      </c>
      <c r="P1076" s="71">
        <f t="shared" si="387"/>
        <v>0.14036148054565223</v>
      </c>
      <c r="Q1076" s="71">
        <f t="shared" si="388"/>
        <v>31.666666666666668</v>
      </c>
    </row>
    <row r="1077" spans="3:17" x14ac:dyDescent="0.25">
      <c r="C1077">
        <v>2</v>
      </c>
      <c r="D1077" t="s">
        <v>4213</v>
      </c>
      <c r="E1077">
        <v>6</v>
      </c>
      <c r="F1077">
        <v>15</v>
      </c>
      <c r="G1077">
        <v>0.39</v>
      </c>
      <c r="H1077">
        <v>8.9999999999999993E-3</v>
      </c>
      <c r="J1077" s="79">
        <f t="shared" si="383"/>
        <v>5.6418018551802618E-2</v>
      </c>
      <c r="K1077">
        <f t="shared" si="384"/>
        <v>5.6418018551802618</v>
      </c>
      <c r="L1077">
        <f t="shared" si="385"/>
        <v>43.333333333333336</v>
      </c>
      <c r="O1077" s="71">
        <f t="shared" si="386"/>
        <v>5.6418018551802618</v>
      </c>
      <c r="P1077" s="71">
        <f t="shared" si="387"/>
        <v>0.1301954274272368</v>
      </c>
      <c r="Q1077" s="71">
        <f t="shared" si="388"/>
        <v>43.333333333333336</v>
      </c>
    </row>
    <row r="1078" spans="3:17" x14ac:dyDescent="0.25">
      <c r="C1078">
        <v>2</v>
      </c>
      <c r="D1078" t="s">
        <v>170</v>
      </c>
      <c r="E1078">
        <v>8</v>
      </c>
      <c r="F1078">
        <v>17</v>
      </c>
      <c r="G1078">
        <v>0.55000000000000004</v>
      </c>
      <c r="H1078">
        <v>1.2E-2</v>
      </c>
      <c r="J1078" s="79">
        <f t="shared" si="383"/>
        <v>5.6310172766642408E-2</v>
      </c>
      <c r="K1078">
        <f t="shared" si="384"/>
        <v>5.6310172766642408</v>
      </c>
      <c r="L1078">
        <f t="shared" si="385"/>
        <v>45.833333333333336</v>
      </c>
      <c r="O1078" s="71">
        <f t="shared" si="386"/>
        <v>5.6310172766642408</v>
      </c>
      <c r="P1078" s="71">
        <f t="shared" si="387"/>
        <v>0.12285855876358343</v>
      </c>
      <c r="Q1078" s="71">
        <f t="shared" si="388"/>
        <v>45.833333333333336</v>
      </c>
    </row>
    <row r="1079" spans="3:17" x14ac:dyDescent="0.25">
      <c r="C1079">
        <v>4</v>
      </c>
      <c r="D1079" t="s">
        <v>4351</v>
      </c>
      <c r="E1079">
        <v>2</v>
      </c>
      <c r="F1079">
        <v>11</v>
      </c>
      <c r="G1079">
        <v>0.09</v>
      </c>
      <c r="H1079">
        <v>5.0000000000000001E-3</v>
      </c>
      <c r="J1079" s="79">
        <f t="shared" si="383"/>
        <v>4.4030650891055068E-2</v>
      </c>
      <c r="K1079">
        <f t="shared" si="384"/>
        <v>4.4030650891055068</v>
      </c>
      <c r="L1079">
        <f t="shared" si="385"/>
        <v>18</v>
      </c>
      <c r="O1079" s="71">
        <f t="shared" si="386"/>
        <v>4.4030650891055068</v>
      </c>
      <c r="P1079" s="71">
        <f t="shared" si="387"/>
        <v>0.24461472717252816</v>
      </c>
      <c r="Q1079" s="71">
        <f t="shared" si="388"/>
        <v>18</v>
      </c>
    </row>
    <row r="1080" spans="3:17" x14ac:dyDescent="0.25">
      <c r="C1080">
        <v>4</v>
      </c>
      <c r="D1080" t="s">
        <v>4205</v>
      </c>
      <c r="E1080">
        <v>4</v>
      </c>
      <c r="F1080">
        <v>13</v>
      </c>
      <c r="G1080">
        <v>0.16</v>
      </c>
      <c r="H1080">
        <v>6.0000000000000001E-3</v>
      </c>
      <c r="J1080" s="79">
        <f t="shared" si="383"/>
        <v>3.7801985653766579E-2</v>
      </c>
      <c r="K1080">
        <f t="shared" si="384"/>
        <v>3.7801985653766579</v>
      </c>
      <c r="L1080">
        <f t="shared" si="385"/>
        <v>26.666666666666668</v>
      </c>
      <c r="O1080" s="71">
        <f t="shared" si="386"/>
        <v>3.7801985653766579</v>
      </c>
      <c r="P1080" s="71">
        <f t="shared" si="387"/>
        <v>0.14175744620162467</v>
      </c>
      <c r="Q1080" s="71">
        <f t="shared" si="388"/>
        <v>26.666666666666668</v>
      </c>
    </row>
    <row r="1081" spans="3:17" x14ac:dyDescent="0.25">
      <c r="C1081">
        <v>4</v>
      </c>
      <c r="D1081" t="s">
        <v>4213</v>
      </c>
      <c r="E1081">
        <v>6</v>
      </c>
      <c r="F1081">
        <v>15</v>
      </c>
      <c r="G1081">
        <v>0.35</v>
      </c>
      <c r="H1081">
        <v>8.0000000000000002E-3</v>
      </c>
      <c r="J1081" s="79">
        <f t="shared" si="383"/>
        <v>5.1289422372410298E-2</v>
      </c>
      <c r="K1081">
        <f t="shared" si="384"/>
        <v>5.1289422372410298</v>
      </c>
      <c r="L1081">
        <f t="shared" si="385"/>
        <v>43.749999999999993</v>
      </c>
      <c r="O1081" s="71">
        <f t="shared" si="386"/>
        <v>5.1289422372410298</v>
      </c>
      <c r="P1081" s="71">
        <f t="shared" si="387"/>
        <v>0.11723296542265213</v>
      </c>
      <c r="Q1081" s="71">
        <f t="shared" si="388"/>
        <v>43.749999999999993</v>
      </c>
    </row>
    <row r="1082" spans="3:17" x14ac:dyDescent="0.25">
      <c r="C1082">
        <v>4</v>
      </c>
      <c r="D1082" t="s">
        <v>170</v>
      </c>
      <c r="E1082">
        <v>8</v>
      </c>
      <c r="F1082">
        <v>17</v>
      </c>
      <c r="G1082">
        <v>0.48</v>
      </c>
      <c r="H1082">
        <v>1.2E-2</v>
      </c>
      <c r="J1082" s="79">
        <f t="shared" si="383"/>
        <v>5.0225875934424291E-2</v>
      </c>
      <c r="K1082">
        <f t="shared" si="384"/>
        <v>5.0225875934424291</v>
      </c>
      <c r="L1082">
        <f t="shared" si="385"/>
        <v>40</v>
      </c>
      <c r="O1082" s="71">
        <f t="shared" si="386"/>
        <v>5.0225875934424291</v>
      </c>
      <c r="P1082" s="71">
        <f t="shared" si="387"/>
        <v>0.12556468983606073</v>
      </c>
      <c r="Q1082" s="71">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2023-05-04T13:46:33Z</dcterms:modified>
</cp:coreProperties>
</file>