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1EE2BAF8-A7BC-4BC4-9B64-7A682B60C66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in" sheetId="10" r:id="rId1"/>
    <sheet name="legend" sheetId="7" r:id="rId2"/>
    <sheet name="PP_main" sheetId="2" r:id="rId3"/>
    <sheet name="PP_uncollectible" sheetId="6" r:id="rId4"/>
    <sheet name="help" sheetId="8" r:id="rId5"/>
  </sheets>
  <definedNames>
    <definedName name="_xlnm._FilterDatabase" localSheetId="0" hidden="1">main!$A$1:$DM$1680</definedName>
    <definedName name="_xlnm._FilterDatabase" localSheetId="2" hidden="1">PP_main!$A$1:$CY$1685</definedName>
    <definedName name="_xlnm._FilterDatabase" localSheetId="3" hidden="1">PP_uncollectible!$A$1:$CW$115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0" l="1"/>
  <c r="H64" i="10"/>
  <c r="I64" i="10"/>
  <c r="J64" i="10" s="1"/>
  <c r="G65" i="10"/>
  <c r="H65" i="10"/>
  <c r="I65" i="10"/>
  <c r="J65" i="10"/>
  <c r="K65" i="10" s="1"/>
  <c r="L65" i="10"/>
  <c r="M65" i="10"/>
  <c r="G66" i="10"/>
  <c r="H66" i="10"/>
  <c r="I66" i="10"/>
  <c r="J66" i="10" s="1"/>
  <c r="G67" i="10"/>
  <c r="H67" i="10"/>
  <c r="I67" i="10"/>
  <c r="J67" i="10" s="1"/>
  <c r="K67" i="10" s="1"/>
  <c r="G68" i="10"/>
  <c r="H68" i="10"/>
  <c r="I68" i="10"/>
  <c r="M68" i="10" s="1"/>
  <c r="J68" i="10"/>
  <c r="K68" i="10" s="1"/>
  <c r="F65" i="10"/>
  <c r="F66" i="10"/>
  <c r="F67" i="10"/>
  <c r="F68" i="10"/>
  <c r="F64" i="10"/>
  <c r="G63" i="10"/>
  <c r="H63" i="10"/>
  <c r="I63" i="10"/>
  <c r="J63" i="10"/>
  <c r="K63" i="10" s="1"/>
  <c r="AJ65" i="10"/>
  <c r="AJ66" i="10"/>
  <c r="AJ67" i="10"/>
  <c r="AJ68" i="10"/>
  <c r="AJ64" i="10"/>
  <c r="BC55" i="10"/>
  <c r="BH55" i="10"/>
  <c r="BK55" i="10"/>
  <c r="BM55" i="10"/>
  <c r="BC56" i="10"/>
  <c r="BH56" i="10"/>
  <c r="BK56" i="10"/>
  <c r="BM56" i="10"/>
  <c r="BC57" i="10"/>
  <c r="BH57" i="10"/>
  <c r="BK57" i="10"/>
  <c r="BM57" i="10"/>
  <c r="BC58" i="10"/>
  <c r="BH58" i="10"/>
  <c r="BK58" i="10"/>
  <c r="BM58" i="10"/>
  <c r="BC59" i="10"/>
  <c r="BH59" i="10"/>
  <c r="BK59" i="10"/>
  <c r="BM59" i="10"/>
  <c r="BC60" i="10"/>
  <c r="BH60" i="10"/>
  <c r="BK60" i="10"/>
  <c r="BM60" i="10"/>
  <c r="BC61" i="10"/>
  <c r="BH61" i="10"/>
  <c r="BK61" i="10"/>
  <c r="BM61" i="10"/>
  <c r="BC62" i="10"/>
  <c r="BH62" i="10"/>
  <c r="BK62" i="10"/>
  <c r="BM62" i="10"/>
  <c r="BC63" i="10"/>
  <c r="BH63" i="10"/>
  <c r="BK63" i="10"/>
  <c r="BM63" i="10"/>
  <c r="E55" i="10"/>
  <c r="G55" i="10" s="1"/>
  <c r="E56" i="10"/>
  <c r="H56" i="10" s="1"/>
  <c r="E57" i="10"/>
  <c r="H57" i="10" s="1"/>
  <c r="E58" i="10"/>
  <c r="G58" i="10" s="1"/>
  <c r="E59" i="10"/>
  <c r="G59" i="10" s="1"/>
  <c r="E60" i="10"/>
  <c r="H60" i="10" s="1"/>
  <c r="E61" i="10"/>
  <c r="H61" i="10" s="1"/>
  <c r="E62" i="10"/>
  <c r="G62" i="10" s="1"/>
  <c r="E63" i="10"/>
  <c r="E54" i="10"/>
  <c r="G54" i="10" s="1"/>
  <c r="BC54" i="10"/>
  <c r="AJ63" i="10"/>
  <c r="AJ62" i="10"/>
  <c r="I62" i="10" s="1"/>
  <c r="J62" i="10" s="1"/>
  <c r="K62" i="10" s="1"/>
  <c r="AJ61" i="10"/>
  <c r="I61" i="10" s="1"/>
  <c r="J61" i="10" s="1"/>
  <c r="AJ60" i="10"/>
  <c r="I60" i="10" s="1"/>
  <c r="AJ59" i="10"/>
  <c r="I59" i="10" s="1"/>
  <c r="J59" i="10" s="1"/>
  <c r="K59" i="10" s="1"/>
  <c r="AJ58" i="10"/>
  <c r="I58" i="10" s="1"/>
  <c r="J58" i="10" s="1"/>
  <c r="K58" i="10" s="1"/>
  <c r="BH54" i="10"/>
  <c r="AJ54" i="10"/>
  <c r="I54" i="10" s="1"/>
  <c r="AJ55" i="10"/>
  <c r="I55" i="10" s="1"/>
  <c r="J55" i="10" s="1"/>
  <c r="AJ56" i="10"/>
  <c r="I56" i="10" s="1"/>
  <c r="J56" i="10" s="1"/>
  <c r="AJ57" i="10"/>
  <c r="I57" i="10" s="1"/>
  <c r="J57" i="10" s="1"/>
  <c r="K57" i="10" s="1"/>
  <c r="BM54" i="10"/>
  <c r="BK54" i="10"/>
  <c r="F5" i="10"/>
  <c r="E5" i="10" s="1"/>
  <c r="F4" i="10"/>
  <c r="E4" i="10" s="1"/>
  <c r="F3" i="10"/>
  <c r="E3" i="10" s="1"/>
  <c r="F2" i="10"/>
  <c r="E2" i="10" s="1"/>
  <c r="E22" i="10"/>
  <c r="E23" i="10"/>
  <c r="E24" i="10"/>
  <c r="E25" i="10"/>
  <c r="E26" i="10"/>
  <c r="E27" i="10"/>
  <c r="E28" i="10"/>
  <c r="E29" i="10"/>
  <c r="F53" i="10"/>
  <c r="E53" i="10" s="1"/>
  <c r="F52" i="10"/>
  <c r="E52" i="10" s="1"/>
  <c r="F51" i="10"/>
  <c r="E51" i="10" s="1"/>
  <c r="H51" i="10" s="1"/>
  <c r="F50" i="10"/>
  <c r="E50" i="10" s="1"/>
  <c r="F49" i="10"/>
  <c r="E49" i="10" s="1"/>
  <c r="F48" i="10"/>
  <c r="E48" i="10" s="1"/>
  <c r="F47" i="10"/>
  <c r="E47" i="10" s="1"/>
  <c r="F46" i="10"/>
  <c r="F45" i="10"/>
  <c r="E45" i="10" s="1"/>
  <c r="F44" i="10"/>
  <c r="E44" i="10" s="1"/>
  <c r="F43" i="10"/>
  <c r="E43" i="10" s="1"/>
  <c r="F42" i="10"/>
  <c r="E42" i="10" s="1"/>
  <c r="F41" i="10"/>
  <c r="E41" i="10" s="1"/>
  <c r="F40" i="10"/>
  <c r="E40" i="10" s="1"/>
  <c r="F39" i="10"/>
  <c r="E39" i="10" s="1"/>
  <c r="F38" i="10"/>
  <c r="E38" i="10" s="1"/>
  <c r="G38" i="10" s="1"/>
  <c r="F37" i="10"/>
  <c r="E37" i="10" s="1"/>
  <c r="F36" i="10"/>
  <c r="E36" i="10" s="1"/>
  <c r="F35" i="10"/>
  <c r="E35" i="10" s="1"/>
  <c r="G35" i="10" s="1"/>
  <c r="F34" i="10"/>
  <c r="E34" i="10" s="1"/>
  <c r="F33" i="10"/>
  <c r="F32" i="10"/>
  <c r="E32" i="10" s="1"/>
  <c r="F31" i="10"/>
  <c r="E31" i="10" s="1"/>
  <c r="H31" i="10" s="1"/>
  <c r="F30" i="10"/>
  <c r="E30" i="10" s="1"/>
  <c r="G30" i="10" s="1"/>
  <c r="F21" i="10"/>
  <c r="E21" i="10" s="1"/>
  <c r="F20" i="10"/>
  <c r="E20" i="10" s="1"/>
  <c r="F19" i="10"/>
  <c r="E19" i="10" s="1"/>
  <c r="F18" i="10"/>
  <c r="E18" i="10" s="1"/>
  <c r="F17" i="10"/>
  <c r="E17" i="10" s="1"/>
  <c r="F16" i="10"/>
  <c r="E16" i="10" s="1"/>
  <c r="F15" i="10"/>
  <c r="E15" i="10" s="1"/>
  <c r="F14" i="10"/>
  <c r="E14" i="10" s="1"/>
  <c r="F13" i="10"/>
  <c r="E13" i="10" s="1"/>
  <c r="F12" i="10"/>
  <c r="E12" i="10" s="1"/>
  <c r="F11" i="10"/>
  <c r="E11" i="10" s="1"/>
  <c r="F10" i="10"/>
  <c r="E10" i="10" s="1"/>
  <c r="F9" i="10"/>
  <c r="E9" i="10" s="1"/>
  <c r="F8" i="10"/>
  <c r="E8" i="10" s="1"/>
  <c r="F7" i="10"/>
  <c r="E7" i="10" s="1"/>
  <c r="F6" i="10"/>
  <c r="E6" i="10" s="1"/>
  <c r="AH42" i="10"/>
  <c r="AJ42" i="10" s="1"/>
  <c r="AH43" i="10"/>
  <c r="AJ43" i="10" s="1"/>
  <c r="AH44" i="10"/>
  <c r="AJ44" i="10" s="1"/>
  <c r="AH45" i="10"/>
  <c r="AJ45" i="10" s="1"/>
  <c r="AH46" i="10"/>
  <c r="AJ46" i="10" s="1"/>
  <c r="AH47" i="10"/>
  <c r="AJ47" i="10" s="1"/>
  <c r="AH48" i="10"/>
  <c r="AJ48" i="10" s="1"/>
  <c r="AH49" i="10"/>
  <c r="AJ49" i="10" s="1"/>
  <c r="AH50" i="10"/>
  <c r="AJ50" i="10" s="1"/>
  <c r="AH51" i="10"/>
  <c r="AJ51" i="10" s="1"/>
  <c r="AH52" i="10"/>
  <c r="AJ52" i="10" s="1"/>
  <c r="AH53" i="10"/>
  <c r="AJ53" i="10" s="1"/>
  <c r="BK30" i="10"/>
  <c r="AH30" i="10" s="1"/>
  <c r="AJ30" i="10" s="1"/>
  <c r="BK31" i="10"/>
  <c r="AH31" i="10" s="1"/>
  <c r="AJ31" i="10" s="1"/>
  <c r="BK32" i="10"/>
  <c r="AH32" i="10" s="1"/>
  <c r="AJ32" i="10" s="1"/>
  <c r="BK33" i="10"/>
  <c r="AH33" i="10" s="1"/>
  <c r="AJ33" i="10" s="1"/>
  <c r="BK34" i="10"/>
  <c r="AH34" i="10" s="1"/>
  <c r="AJ34" i="10" s="1"/>
  <c r="BK35" i="10"/>
  <c r="AH35" i="10" s="1"/>
  <c r="AJ35" i="10" s="1"/>
  <c r="BK36" i="10"/>
  <c r="AH36" i="10" s="1"/>
  <c r="AJ36" i="10" s="1"/>
  <c r="BK37" i="10"/>
  <c r="AH37" i="10" s="1"/>
  <c r="AJ37" i="10" s="1"/>
  <c r="BK38" i="10"/>
  <c r="AH38" i="10" s="1"/>
  <c r="AJ38" i="10" s="1"/>
  <c r="BK39" i="10"/>
  <c r="AH39" i="10" s="1"/>
  <c r="AJ39" i="10" s="1"/>
  <c r="BK40" i="10"/>
  <c r="AH40" i="10" s="1"/>
  <c r="AJ40" i="10" s="1"/>
  <c r="BK41" i="10"/>
  <c r="AH41" i="10" s="1"/>
  <c r="AJ41" i="10" s="1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M66" i="10" l="1"/>
  <c r="K66" i="10"/>
  <c r="L64" i="10"/>
  <c r="M64" i="10"/>
  <c r="K64" i="10"/>
  <c r="M67" i="10"/>
  <c r="L66" i="10"/>
  <c r="L68" i="10"/>
  <c r="L67" i="10"/>
  <c r="M63" i="10"/>
  <c r="L63" i="10"/>
  <c r="G56" i="10"/>
  <c r="H54" i="10"/>
  <c r="G61" i="10"/>
  <c r="G57" i="10"/>
  <c r="H55" i="10"/>
  <c r="G60" i="10"/>
  <c r="J54" i="10"/>
  <c r="K54" i="10" s="1"/>
  <c r="J60" i="10"/>
  <c r="K60" i="10" s="1"/>
  <c r="L61" i="10"/>
  <c r="K61" i="10"/>
  <c r="M61" i="10"/>
  <c r="M58" i="10"/>
  <c r="H59" i="10"/>
  <c r="H62" i="10"/>
  <c r="H58" i="10"/>
  <c r="L57" i="10"/>
  <c r="L62" i="10"/>
  <c r="K56" i="10"/>
  <c r="L56" i="10"/>
  <c r="M56" i="10"/>
  <c r="M55" i="10"/>
  <c r="K55" i="10"/>
  <c r="L55" i="10"/>
  <c r="L58" i="10"/>
  <c r="M59" i="10"/>
  <c r="M62" i="10"/>
  <c r="L59" i="10"/>
  <c r="M57" i="10"/>
  <c r="G44" i="10"/>
  <c r="H44" i="10"/>
  <c r="G52" i="10"/>
  <c r="H52" i="10"/>
  <c r="G39" i="10"/>
  <c r="H39" i="10"/>
  <c r="G47" i="10"/>
  <c r="H47" i="10"/>
  <c r="G43" i="10"/>
  <c r="H43" i="10"/>
  <c r="I46" i="10"/>
  <c r="J46" i="10" s="1"/>
  <c r="K46" i="10" s="1"/>
  <c r="G31" i="10"/>
  <c r="G48" i="10"/>
  <c r="H48" i="10"/>
  <c r="I33" i="10"/>
  <c r="H49" i="10"/>
  <c r="G49" i="10"/>
  <c r="G42" i="10"/>
  <c r="H42" i="10"/>
  <c r="G32" i="10"/>
  <c r="H32" i="10"/>
  <c r="H41" i="10"/>
  <c r="G41" i="10"/>
  <c r="H34" i="10"/>
  <c r="G34" i="10"/>
  <c r="G50" i="10"/>
  <c r="H50" i="10"/>
  <c r="G40" i="10"/>
  <c r="H40" i="10"/>
  <c r="H36" i="10"/>
  <c r="G36" i="10"/>
  <c r="G37" i="10"/>
  <c r="H37" i="10"/>
  <c r="H45" i="10"/>
  <c r="G45" i="10"/>
  <c r="H53" i="10"/>
  <c r="G53" i="10"/>
  <c r="E46" i="10"/>
  <c r="G46" i="10" s="1"/>
  <c r="H35" i="10"/>
  <c r="G51" i="10"/>
  <c r="E33" i="10"/>
  <c r="I34" i="10"/>
  <c r="J34" i="10" s="1"/>
  <c r="K34" i="10" s="1"/>
  <c r="I42" i="10"/>
  <c r="J42" i="10" s="1"/>
  <c r="K42" i="10" s="1"/>
  <c r="I50" i="10"/>
  <c r="J50" i="10" s="1"/>
  <c r="K50" i="10" s="1"/>
  <c r="I37" i="10"/>
  <c r="J37" i="10" s="1"/>
  <c r="K37" i="10" s="1"/>
  <c r="I45" i="10"/>
  <c r="J45" i="10" s="1"/>
  <c r="K45" i="10" s="1"/>
  <c r="I53" i="10"/>
  <c r="J53" i="10" s="1"/>
  <c r="K53" i="10" s="1"/>
  <c r="H38" i="10"/>
  <c r="H30" i="10"/>
  <c r="I52" i="10"/>
  <c r="J52" i="10" s="1"/>
  <c r="I32" i="10"/>
  <c r="J32" i="10" s="1"/>
  <c r="K32" i="10" s="1"/>
  <c r="I36" i="10"/>
  <c r="J36" i="10" s="1"/>
  <c r="K36" i="10" s="1"/>
  <c r="I40" i="10"/>
  <c r="J40" i="10" s="1"/>
  <c r="K40" i="10" s="1"/>
  <c r="I31" i="10"/>
  <c r="J31" i="10" s="1"/>
  <c r="K31" i="10" s="1"/>
  <c r="I44" i="10"/>
  <c r="I48" i="10"/>
  <c r="J48" i="10" s="1"/>
  <c r="K48" i="10" s="1"/>
  <c r="I39" i="10"/>
  <c r="J39" i="10" s="1"/>
  <c r="K39" i="10" s="1"/>
  <c r="I30" i="10"/>
  <c r="J30" i="10" s="1"/>
  <c r="K30" i="10" s="1"/>
  <c r="I43" i="10"/>
  <c r="J43" i="10" s="1"/>
  <c r="K43" i="10" s="1"/>
  <c r="I47" i="10"/>
  <c r="J47" i="10" s="1"/>
  <c r="K47" i="10" s="1"/>
  <c r="I38" i="10"/>
  <c r="J38" i="10" s="1"/>
  <c r="K38" i="10" s="1"/>
  <c r="I51" i="10"/>
  <c r="J51" i="10" s="1"/>
  <c r="K51" i="10" s="1"/>
  <c r="I35" i="10"/>
  <c r="J35" i="10" s="1"/>
  <c r="K35" i="10" s="1"/>
  <c r="J33" i="10"/>
  <c r="K33" i="10" s="1"/>
  <c r="I41" i="10"/>
  <c r="I49" i="10"/>
  <c r="AH19" i="10"/>
  <c r="AJ19" i="10" s="1"/>
  <c r="I19" i="10" s="1"/>
  <c r="J19" i="10" s="1"/>
  <c r="K19" i="10" s="1"/>
  <c r="AH20" i="10"/>
  <c r="AJ20" i="10" s="1"/>
  <c r="AH21" i="10"/>
  <c r="AJ21" i="10" s="1"/>
  <c r="I21" i="10" s="1"/>
  <c r="J21" i="10" s="1"/>
  <c r="AH22" i="10"/>
  <c r="AJ22" i="10" s="1"/>
  <c r="I22" i="10" s="1"/>
  <c r="AH23" i="10"/>
  <c r="AJ23" i="10" s="1"/>
  <c r="I23" i="10" s="1"/>
  <c r="J23" i="10" s="1"/>
  <c r="K23" i="10" s="1"/>
  <c r="AH24" i="10"/>
  <c r="AJ24" i="10" s="1"/>
  <c r="I24" i="10" s="1"/>
  <c r="J24" i="10" s="1"/>
  <c r="K24" i="10" s="1"/>
  <c r="AH25" i="10"/>
  <c r="AH26" i="10"/>
  <c r="AJ26" i="10" s="1"/>
  <c r="AH27" i="10"/>
  <c r="AJ27" i="10" s="1"/>
  <c r="I27" i="10" s="1"/>
  <c r="J27" i="10" s="1"/>
  <c r="K27" i="10" s="1"/>
  <c r="AH28" i="10"/>
  <c r="AJ28" i="10" s="1"/>
  <c r="I28" i="10" s="1"/>
  <c r="AH29" i="10"/>
  <c r="AJ29" i="10" s="1"/>
  <c r="I29" i="10" s="1"/>
  <c r="J29" i="10" s="1"/>
  <c r="M29" i="10" s="1"/>
  <c r="AH18" i="10"/>
  <c r="AJ18" i="10" s="1"/>
  <c r="BK7" i="10"/>
  <c r="AH7" i="10" s="1"/>
  <c r="AJ7" i="10" s="1"/>
  <c r="I7" i="10" s="1"/>
  <c r="J7" i="10" s="1"/>
  <c r="K7" i="10" s="1"/>
  <c r="BK8" i="10"/>
  <c r="AH8" i="10" s="1"/>
  <c r="AJ8" i="10" s="1"/>
  <c r="BK9" i="10"/>
  <c r="AH9" i="10" s="1"/>
  <c r="AJ9" i="10" s="1"/>
  <c r="BK10" i="10"/>
  <c r="AH10" i="10" s="1"/>
  <c r="AJ10" i="10" s="1"/>
  <c r="BK11" i="10"/>
  <c r="AH11" i="10" s="1"/>
  <c r="AJ11" i="10" s="1"/>
  <c r="I11" i="10" s="1"/>
  <c r="BK12" i="10"/>
  <c r="AH12" i="10" s="1"/>
  <c r="AJ12" i="10" s="1"/>
  <c r="BK13" i="10"/>
  <c r="AH13" i="10" s="1"/>
  <c r="AJ13" i="10" s="1"/>
  <c r="BK14" i="10"/>
  <c r="AH14" i="10" s="1"/>
  <c r="AJ14" i="10" s="1"/>
  <c r="BK15" i="10"/>
  <c r="AH15" i="10" s="1"/>
  <c r="AJ15" i="10" s="1"/>
  <c r="I15" i="10" s="1"/>
  <c r="J15" i="10" s="1"/>
  <c r="K15" i="10" s="1"/>
  <c r="BK16" i="10"/>
  <c r="AH16" i="10" s="1"/>
  <c r="AJ16" i="10" s="1"/>
  <c r="I16" i="10" s="1"/>
  <c r="J16" i="10" s="1"/>
  <c r="K16" i="10" s="1"/>
  <c r="BK17" i="10"/>
  <c r="AH17" i="10" s="1"/>
  <c r="AJ17" i="10" s="1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6" i="10"/>
  <c r="AH6" i="10" s="1"/>
  <c r="AJ6" i="10" s="1"/>
  <c r="AJ25" i="10"/>
  <c r="I25" i="10" s="1"/>
  <c r="J25" i="10" s="1"/>
  <c r="K25" i="10" s="1"/>
  <c r="AW7" i="10"/>
  <c r="AW6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AW3" i="10"/>
  <c r="AW4" i="10"/>
  <c r="AW5" i="10"/>
  <c r="AJ4" i="10"/>
  <c r="AJ5" i="10"/>
  <c r="AJ3" i="10"/>
  <c r="AJ2" i="10"/>
  <c r="G4" i="10"/>
  <c r="H4" i="10"/>
  <c r="G5" i="10"/>
  <c r="H5" i="10"/>
  <c r="H3" i="10"/>
  <c r="G3" i="10"/>
  <c r="I3" i="10"/>
  <c r="H2" i="10"/>
  <c r="G2" i="10"/>
  <c r="AW2" i="10"/>
  <c r="E27" i="8"/>
  <c r="F17" i="8" s="1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H46" i="10" l="1"/>
  <c r="L54" i="10"/>
  <c r="L60" i="10"/>
  <c r="M60" i="10"/>
  <c r="M54" i="10"/>
  <c r="G33" i="10"/>
  <c r="H33" i="10"/>
  <c r="L48" i="10"/>
  <c r="M48" i="10"/>
  <c r="J44" i="10"/>
  <c r="K44" i="10" s="1"/>
  <c r="M30" i="10"/>
  <c r="M38" i="10"/>
  <c r="L38" i="10"/>
  <c r="M50" i="10"/>
  <c r="L32" i="10"/>
  <c r="L37" i="10"/>
  <c r="L30" i="10"/>
  <c r="M51" i="10"/>
  <c r="L35" i="10"/>
  <c r="M43" i="10"/>
  <c r="L51" i="10"/>
  <c r="M52" i="10"/>
  <c r="K52" i="10"/>
  <c r="M35" i="10"/>
  <c r="L40" i="10"/>
  <c r="L42" i="10"/>
  <c r="M32" i="10"/>
  <c r="L46" i="10"/>
  <c r="L50" i="10"/>
  <c r="L33" i="10"/>
  <c r="M37" i="10"/>
  <c r="L45" i="10"/>
  <c r="M45" i="10"/>
  <c r="M53" i="10"/>
  <c r="M47" i="10"/>
  <c r="M33" i="10"/>
  <c r="M36" i="10"/>
  <c r="L53" i="10"/>
  <c r="L47" i="10"/>
  <c r="M34" i="10"/>
  <c r="L36" i="10"/>
  <c r="L31" i="10"/>
  <c r="J49" i="10"/>
  <c r="K49" i="10" s="1"/>
  <c r="L43" i="10"/>
  <c r="J41" i="10"/>
  <c r="K41" i="10" s="1"/>
  <c r="L39" i="10"/>
  <c r="L52" i="10"/>
  <c r="L34" i="10"/>
  <c r="M31" i="10"/>
  <c r="M40" i="10"/>
  <c r="M42" i="10"/>
  <c r="M39" i="10"/>
  <c r="M46" i="10"/>
  <c r="I26" i="10"/>
  <c r="J26" i="10" s="1"/>
  <c r="M26" i="10" s="1"/>
  <c r="I13" i="10"/>
  <c r="J13" i="10" s="1"/>
  <c r="K13" i="10" s="1"/>
  <c r="I18" i="10"/>
  <c r="J18" i="10" s="1"/>
  <c r="M18" i="10" s="1"/>
  <c r="I17" i="10"/>
  <c r="J17" i="10" s="1"/>
  <c r="K17" i="10" s="1"/>
  <c r="I14" i="10"/>
  <c r="J14" i="10" s="1"/>
  <c r="K14" i="10" s="1"/>
  <c r="I10" i="10"/>
  <c r="J10" i="10" s="1"/>
  <c r="M10" i="10" s="1"/>
  <c r="I9" i="10"/>
  <c r="J9" i="10" s="1"/>
  <c r="K9" i="10" s="1"/>
  <c r="J11" i="10"/>
  <c r="K11" i="10" s="1"/>
  <c r="I6" i="10"/>
  <c r="J6" i="10" s="1"/>
  <c r="K6" i="10" s="1"/>
  <c r="I20" i="10"/>
  <c r="J20" i="10" s="1"/>
  <c r="M20" i="10" s="1"/>
  <c r="I8" i="10"/>
  <c r="J8" i="10" s="1"/>
  <c r="K8" i="10" s="1"/>
  <c r="I12" i="10"/>
  <c r="J12" i="10" s="1"/>
  <c r="L12" i="10" s="1"/>
  <c r="M21" i="10"/>
  <c r="L21" i="10"/>
  <c r="K29" i="10"/>
  <c r="M27" i="10"/>
  <c r="L29" i="10"/>
  <c r="J28" i="10"/>
  <c r="K21" i="10"/>
  <c r="L16" i="10"/>
  <c r="L24" i="10"/>
  <c r="L25" i="10"/>
  <c r="M19" i="10"/>
  <c r="J22" i="10"/>
  <c r="K22" i="10" s="1"/>
  <c r="L27" i="10"/>
  <c r="L19" i="10"/>
  <c r="M23" i="10"/>
  <c r="M15" i="10"/>
  <c r="M7" i="10"/>
  <c r="M24" i="10"/>
  <c r="L23" i="10"/>
  <c r="M16" i="10"/>
  <c r="L15" i="10"/>
  <c r="L7" i="10"/>
  <c r="M25" i="10"/>
  <c r="I2" i="10"/>
  <c r="J2" i="10" s="1"/>
  <c r="K2" i="10" s="1"/>
  <c r="I5" i="10"/>
  <c r="J5" i="10" s="1"/>
  <c r="K5" i="10" s="1"/>
  <c r="I4" i="10"/>
  <c r="J4" i="10" s="1"/>
  <c r="K4" i="10" s="1"/>
  <c r="J3" i="10"/>
  <c r="K3" i="10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6" i="8"/>
  <c r="G16" i="8" s="1"/>
  <c r="F18" i="8"/>
  <c r="G18" i="8" s="1"/>
  <c r="F25" i="8"/>
  <c r="G25" i="8" s="1"/>
  <c r="G17" i="8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L4" i="10" l="1"/>
  <c r="M44" i="10"/>
  <c r="L44" i="10"/>
  <c r="K20" i="10"/>
  <c r="L49" i="10"/>
  <c r="M49" i="10"/>
  <c r="L41" i="10"/>
  <c r="M41" i="10"/>
  <c r="L13" i="10"/>
  <c r="M13" i="10"/>
  <c r="L11" i="10"/>
  <c r="L20" i="10"/>
  <c r="M17" i="10"/>
  <c r="L17" i="10"/>
  <c r="K12" i="10"/>
  <c r="M12" i="10"/>
  <c r="L9" i="10"/>
  <c r="M9" i="10"/>
  <c r="M8" i="10"/>
  <c r="L8" i="10"/>
  <c r="M11" i="10"/>
  <c r="M22" i="10"/>
  <c r="L28" i="10"/>
  <c r="K28" i="10"/>
  <c r="M28" i="10"/>
  <c r="L26" i="10"/>
  <c r="K26" i="10"/>
  <c r="L14" i="10"/>
  <c r="L22" i="10"/>
  <c r="L10" i="10"/>
  <c r="K10" i="10"/>
  <c r="L18" i="10"/>
  <c r="K18" i="10"/>
  <c r="M14" i="10"/>
  <c r="M6" i="10"/>
  <c r="L6" i="10"/>
  <c r="L5" i="10"/>
  <c r="M5" i="10"/>
  <c r="M4" i="10"/>
  <c r="L3" i="10"/>
  <c r="M3" i="10"/>
  <c r="L2" i="10"/>
  <c r="M2" i="10"/>
  <c r="G27" i="8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8D15711D-DA99-4BD7-B511-F72C96C4CE7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AFF87CC5-C9EB-4431-A9F6-7293F6F35B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35172814-A95B-4399-B558-54CCFA1222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0D7A1120-A665-4BAC-879B-4E81FD452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D5297A50-44CC-4DA3-A70F-4F4D35E46E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F21C0C18-56E4-4A5B-8DF0-84C72140F1E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52CD7653-9F1A-490E-A747-FDE2669328A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986ABFDD-A43F-4625-8233-F2AE8B7E51B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37DBB7AD-57C9-4115-8D6B-2269DE91800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7C5E482A-7790-4701-9096-ABDC81ECB29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35878E86-A038-4356-9FDA-25472B241BF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43AB541-07AD-4DFA-BD59-1EE98B43B5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6E96E00B-16CA-46F4-B8EA-1E832A304C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E77337E2-8A91-4B95-9A77-1F0D8B50F4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5B7AAA76-91A8-4F0A-B6CE-6C1F9921E1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D979A780-3E5F-4DCF-B22D-8A406139570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C438A92B-0377-4F2C-8978-E888C2E07F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9122AD1-5F49-4708-AC51-ADBDDFE9B6E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B40ECA43-3ED0-4E3C-81F7-3632A94571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2A1F7CCB-75C6-4259-8191-40FBEA149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48A9AAD4-5567-4C4F-844E-E50BBEB086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81AAC91E-097A-4B33-9625-1544DE2E95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885BD38E-07A3-47CA-814C-4D8503C8D169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D3F2FD0F-0D9B-41D6-AE2A-62073948F4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BEE2C79F-663F-4C02-8DFB-232973F281F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F6F56A22-F4DE-4377-8B12-01C9342710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annual earnings per worker</t>
        </r>
      </text>
    </comment>
    <comment ref="AN1" authorId="0" shapeId="0" xr:uid="{BDEB5AD5-3170-4094-AC53-8274D02408C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log hourly</t>
        </r>
      </text>
    </comment>
    <comment ref="AO1" authorId="0" shapeId="0" xr:uid="{8DB7279F-25B2-4357-BCAD-D424E261DD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P1" authorId="0" shapeId="0" xr:uid="{3633C4AF-466E-4DBD-8A3B-3ABD745F7E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Q1" authorId="0" shapeId="0" xr:uid="{B5E73C46-CD71-45F0-B1CF-A6DB0B0E9D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R1" authorId="0" shapeId="0" xr:uid="{0FAF7785-B419-4D89-A4CB-8A21535C5D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S1" authorId="0" shapeId="0" xr:uid="{45169F1F-A6B5-470E-B245-BDFED255D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T1" authorId="0" shapeId="0" xr:uid="{D62D4448-99D8-4814-9F86-72E3957F3A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U1" authorId="0" shapeId="0" xr:uid="{2923E511-0C7D-4710-8503-BF324B7797B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V1" authorId="0" shapeId="0" xr:uid="{0F069FD2-A945-4E97-A793-B74BF4F94E8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W1" authorId="0" shapeId="0" xr:uid="{15BC1243-F168-41A0-9718-363AA4279D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X1" authorId="0" shapeId="0" xr:uid="{DAF8E4CA-E72B-4A52-AC61-05D2B7DA4D2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Y1" authorId="0" shapeId="0" xr:uid="{2E8C288A-BD5C-45C1-B4B6-14D2F5D258A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Z1" authorId="0" shapeId="0" xr:uid="{CE287B96-89CB-4427-A5C4-46BD5B479C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BA1" authorId="0" shapeId="0" xr:uid="{EA549B9C-0614-46DB-A8F8-44E6656A8E6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B1" authorId="0" shapeId="0" xr:uid="{12E69507-1F0D-4E67-A48B-CAFDC7F2829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Public school</t>
        </r>
      </text>
    </comment>
    <comment ref="BD1" authorId="0" shapeId="0" xr:uid="{69047D02-1877-46DD-915B-3DC68C51C4D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Field of education - STEM</t>
        </r>
      </text>
    </comment>
    <comment ref="BI1" authorId="0" shapeId="0" xr:uid="{D1382ECB-5613-4800-BD8C-07ECBADD3BE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J1" authorId="0" shapeId="0" xr:uid="{7C2B580A-A46C-47EA-97F1-691B17AB4B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M1" authorId="0" shapeId="0" xr:uid="{CC0394B7-A6B4-4084-A09C-F98869ED0A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N1" authorId="0" shapeId="0" xr:uid="{A1AE2F9C-B63B-4566-8AE7-2730138101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P1" authorId="0" shapeId="0" xr:uid="{795815A1-F0B2-4450-A215-DFDE70D10EF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Q1" authorId="0" shapeId="0" xr:uid="{D85DFCB3-6C6B-4E33-B3A0-9E3FC8E2E7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R1" authorId="0" shapeId="0" xr:uid="{AD035D30-9C37-4648-BD56-1EF10A292D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S1" authorId="0" shapeId="0" xr:uid="{519CB45A-C5F3-407F-BDCF-951E956173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U1" authorId="0" shapeId="0" xr:uid="{F98654C8-992F-419D-896C-63D3A03D3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CE1" authorId="0" shapeId="0" xr:uid="{BE7D6BAD-E54D-4086-8B32-E5522B4AC20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CF1" authorId="0" shapeId="0" xr:uid="{30C3D07A-282B-40C8-B6F0-CB29844449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CG1" authorId="0" shapeId="0" xr:uid="{CD668D17-C830-4C83-802E-E44FAF9729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H1" authorId="0" shapeId="0" xr:uid="{CB56A38B-4B34-4B39-BBB7-B57FB4F836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Method of estimation - mincerian regression</t>
        </r>
      </text>
    </comment>
    <comment ref="CL1" authorId="0" shapeId="0" xr:uid="{C1F98D61-CE7F-4BD1-92EA-F87987BF010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O1" authorId="0" shapeId="0" xr:uid="{340A0511-B97E-4EA7-82F9-75A6B08206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P1" authorId="0" shapeId="0" xr:uid="{D4A4C35D-2E6F-4FCA-9DA1-82FA3FC688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Q1" authorId="0" shapeId="0" xr:uid="{05DFB5FF-E9DD-435C-81F2-97084C4E95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 or other measure</t>
        </r>
      </text>
    </comment>
    <comment ref="CR1" authorId="0" shapeId="0" xr:uid="{E173C0E6-F544-4990-9600-80E49F7B70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Innate ability is not measured in the equation, but a proxy is used to control for ability or ability bias</t>
        </r>
      </text>
    </comment>
    <comment ref="CS1" authorId="0" shapeId="0" xr:uid="{3154C651-6E70-4177-9FC7-EAF753EE3F22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or ability bias is not controlled for</t>
        </r>
      </text>
    </comment>
    <comment ref="CT1" authorId="0" shapeId="0" xr:uid="{B9806156-9B07-43C7-AF45-57A3FD6940A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bias is not mentioned anywhere in the study</t>
        </r>
      </text>
    </comment>
    <comment ref="CU1" authorId="0" shapeId="0" xr:uid="{653B6653-6D47-4418-BC52-D422F1BDD7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V1" authorId="0" shapeId="0" xr:uid="{FCFF857B-01C3-4427-ACC1-B339A8E57B5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W1" authorId="0" shapeId="0" xr:uid="{4E901693-33B8-410A-956B-89669C1A96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parents' education as an instrument for the estimate</t>
        </r>
      </text>
    </comment>
    <comment ref="CX1" authorId="0" shapeId="0" xr:uid="{C63B69F0-1EAF-4152-8DD5-46A6B997DF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another instrument</t>
        </r>
      </text>
    </comment>
    <comment ref="CY1" authorId="0" shapeId="0" xr:uid="{4339854D-D2A0-4870-AE11-CDE17FCC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Z1" authorId="0" shapeId="0" xr:uid="{1A18DB5F-8F13-48E9-95B8-853C7D0AA9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DA1" authorId="0" shapeId="0" xr:uid="{550EAB9E-9602-4339-A14B-E38E979A09A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DB1" authorId="0" shapeId="0" xr:uid="{8660AF42-2ACB-4B10-94E6-7D5898D12C7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DC1" authorId="0" shapeId="0" xr:uid="{EDD5A0DB-D01A-4353-BFDA-582373DC9F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DD1" authorId="0" shapeId="0" xr:uid="{8CB3C2C3-B999-483D-8D0A-F123253555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DE1" authorId="0" shapeId="0" xr:uid="{BC23CA18-29D2-44E6-BA02-18580A3B413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DF1" authorId="0" shapeId="0" xr:uid="{A6918D40-DDBD-466E-8114-3394552D7B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DG1" authorId="0" shapeId="0" xr:uid="{C6F91DE1-FE31-47CD-9F31-A906CA9E036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DH1" authorId="0" shapeId="0" xr:uid="{7BCDE0DF-EC93-47F0-9B22-A32D0867BBB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DI1" authorId="0" shapeId="0" xr:uid="{204401B4-0333-44D7-842D-751217A2A1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equation, such as sector of activity</t>
        </r>
      </text>
    </comment>
    <comment ref="DJ1" authorId="0" shapeId="0" xr:uid="{CBBB2E2F-81E6-437C-AD46-B95ED7BD09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DK1" authorId="0" shapeId="0" xr:uid="{6603844F-4E8D-4639-BCE4-AF76DE0334A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DL1" authorId="0" shapeId="0" xr:uid="{86B5C81D-81C5-460D-AFEA-45F08272FA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DM1" authorId="0" shapeId="0" xr:uid="{F8823E51-A6CB-43F5-B29A-FCB94FA4A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  <comment ref="D2" authorId="0" shapeId="0" xr:uid="{66758F7B-44C7-442F-BEFC-1E0B7EB464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a percentage returns to additional year of schooling from regressions, where the attained degree is used as a dependent variable, not years of schooling</t>
        </r>
      </text>
    </comment>
    <comment ref="F6" authorId="0" shapeId="0" xr:uid="{869F179F-0470-402C-B34F-ECA8AA9A36A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 statistic is obtained from table A2, giving the  precision of the estimated coefficient. From this, standard error is inferred, so that the precision (t-stat) remains the same, giving a valid error term to the main percentage effect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<sst xmlns="http://schemas.openxmlformats.org/spreadsheetml/2006/main" count="15964" uniqueCount="481">
  <si>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</si>
  <si>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</si>
  <si>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</si>
  <si>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</si>
  <si>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</si>
  <si>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</si>
  <si>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</si>
  <si>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</si>
  <si>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</si>
  <si>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</si>
  <si>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</si>
  <si>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</si>
  <si>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</si>
  <si>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</si>
  <si>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</si>
  <si>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</si>
  <si>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</si>
  <si>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</si>
  <si>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</si>
  <si>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</si>
  <si>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</si>
  <si>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</si>
  <si>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</si>
  <si>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</si>
  <si>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</si>
  <si>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</si>
  <si>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</si>
  <si>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</si>
  <si>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</si>
  <si>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</si>
  <si>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</si>
  <si>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</si>
  <si>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</si>
  <si>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</si>
  <si>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</si>
  <si>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</si>
  <si>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</si>
  <si>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</si>
  <si>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</si>
  <si>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</si>
  <si>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</si>
  <si>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</si>
  <si>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</si>
  <si>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</si>
  <si>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</si>
  <si>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</si>
  <si>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</si>
  <si>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</si>
  <si>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</si>
  <si>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</si>
  <si>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</si>
  <si>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</si>
  <si>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</si>
  <si>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</si>
  <si>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</si>
  <si>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</si>
  <si>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</si>
  <si>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</si>
  <si>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</si>
  <si>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</si>
  <si>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</si>
  <si>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</si>
  <si>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</si>
  <si>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</si>
  <si>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</si>
  <si>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</si>
  <si>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</si>
  <si>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</si>
  <si>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</si>
  <si>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</si>
  <si>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</si>
  <si>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</si>
  <si>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</si>
  <si>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</si>
  <si>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</si>
  <si>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</si>
  <si>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</si>
  <si>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</si>
  <si>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</si>
  <si>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</si>
  <si>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</si>
  <si>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</si>
  <si>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</si>
  <si>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</si>
  <si>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</si>
  <si>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</si>
  <si>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</si>
  <si>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</si>
  <si>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</si>
  <si>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</si>
  <si>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</si>
  <si>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</si>
  <si>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</si>
  <si>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</si>
  <si>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</si>
  <si>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</si>
  <si>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</si>
  <si>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</si>
  <si>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</si>
  <si>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</si>
  <si>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</si>
  <si>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</si>
  <si>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</si>
  <si>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</si>
  <si>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</si>
  <si>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</si>
  <si>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</si>
  <si>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</si>
  <si>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</si>
  <si>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</si>
  <si>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</si>
  <si>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</si>
  <si>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</si>
  <si>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</si>
  <si>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</si>
  <si>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</si>
  <si>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</si>
  <si>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</si>
  <si>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</si>
  <si>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</si>
  <si>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</si>
  <si>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</si>
  <si>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</si>
  <si>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</si>
  <si>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</si>
  <si>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</si>
  <si>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</si>
  <si>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</si>
  <si>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</si>
  <si>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</si>
  <si>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</si>
  <si>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</si>
  <si>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</si>
  <si>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</si>
  <si>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</si>
  <si>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</si>
  <si>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</si>
  <si>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</si>
  <si>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</si>
  <si>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</si>
  <si>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</si>
  <si>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</si>
  <si>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</si>
  <si>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</si>
  <si>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</si>
  <si>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</si>
  <si>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</si>
  <si>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</si>
  <si>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</si>
  <si>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</si>
  <si>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</si>
  <si>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</si>
  <si>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</si>
  <si>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</si>
  <si>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</si>
  <si>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</si>
  <si>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</si>
  <si>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</si>
  <si>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</si>
  <si>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</si>
  <si>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</si>
  <si>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</si>
  <si>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</si>
  <si>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</si>
  <si>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</si>
  <si>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</si>
  <si>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</si>
  <si>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</si>
  <si>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</si>
  <si>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</si>
  <si>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</si>
  <si>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</si>
  <si>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</si>
  <si>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</si>
  <si>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</si>
  <si>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</si>
  <si>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</si>
  <si>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</si>
  <si>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</si>
  <si>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</si>
  <si>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</si>
  <si>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</si>
  <si>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</si>
  <si>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</si>
  <si>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</si>
  <si>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</si>
  <si>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</si>
  <si>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</si>
  <si>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</si>
  <si>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</si>
  <si>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</si>
  <si>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</si>
  <si>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</si>
  <si>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</si>
  <si>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</si>
  <si>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</si>
  <si>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</si>
  <si>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</si>
  <si>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</si>
  <si>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</si>
  <si>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</si>
  <si>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</si>
  <si>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</si>
  <si>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</si>
  <si>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</si>
  <si>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</si>
  <si>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</si>
  <si>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</si>
  <si>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</si>
  <si>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</si>
  <si>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</si>
  <si>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</si>
  <si>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</si>
  <si>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</si>
  <si>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</si>
  <si>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</si>
  <si>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</si>
  <si>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</si>
  <si>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</si>
  <si>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</si>
  <si>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</si>
  <si>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</si>
  <si>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</si>
  <si>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</si>
  <si>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</si>
  <si>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</si>
  <si>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</si>
  <si>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</si>
  <si>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</si>
  <si>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</si>
  <si>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</si>
  <si>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</si>
  <si>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</si>
  <si>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</si>
  <si>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</si>
  <si>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</si>
  <si>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</si>
  <si>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</si>
  <si>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</si>
  <si>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</si>
  <si>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</si>
  <si>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</si>
  <si>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</si>
  <si>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</si>
  <si>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</si>
  <si>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</si>
  <si>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</si>
  <si>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</si>
  <si>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</si>
  <si>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</si>
  <si>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</si>
  <si>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</si>
  <si>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</si>
  <si>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</si>
  <si>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</si>
  <si>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</si>
  <si>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</si>
  <si>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</si>
  <si>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</si>
  <si>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</si>
  <si>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</si>
  <si>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</si>
  <si>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</si>
  <si>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</si>
  <si>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</si>
  <si>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</si>
  <si>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</si>
  <si>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</si>
  <si>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</si>
  <si>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</si>
  <si>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</si>
  <si>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</si>
  <si>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</si>
  <si>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</si>
  <si>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</si>
  <si>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</si>
  <si>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</si>
  <si>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</si>
  <si>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</si>
  <si>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</si>
  <si>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</si>
  <si>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</si>
  <si>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</si>
  <si>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</si>
  <si>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</si>
  <si>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</si>
  <si>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</si>
  <si>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</si>
  <si>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</si>
  <si>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</si>
  <si>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</si>
  <si>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</si>
  <si>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</si>
  <si>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</si>
  <si>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</si>
  <si>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</si>
  <si>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</si>
  <si>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</si>
  <si>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</si>
  <si>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</si>
  <si>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</si>
  <si>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</si>
  <si>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</si>
  <si>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</si>
  <si>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</si>
  <si>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</si>
  <si>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</si>
  <si>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</si>
  <si>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</si>
  <si>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</si>
  <si>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</si>
  <si>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</si>
  <si>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</si>
  <si>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</si>
  <si>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</si>
  <si>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</si>
  <si>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</si>
  <si>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</si>
  <si>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</si>
  <si>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</si>
  <si>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</si>
  <si>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</si>
  <si>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</si>
  <si>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</si>
  <si>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</si>
  <si>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</si>
  <si>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</si>
  <si>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</si>
  <si>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</si>
  <si>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</si>
  <si>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</si>
  <si>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</si>
  <si>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</si>
  <si>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</si>
  <si>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</si>
  <si>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</si>
  <si>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</si>
  <si>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</si>
  <si>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</si>
  <si>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</si>
  <si>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</si>
  <si>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</si>
  <si>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</si>
  <si>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</si>
  <si>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</si>
  <si>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</si>
  <si>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</si>
  <si>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</si>
  <si>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</si>
  <si>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</si>
  <si>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</si>
  <si>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</si>
  <si>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</si>
  <si>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</si>
  <si>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</si>
  <si>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</si>
  <si>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</si>
  <si>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</si>
  <si>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</si>
  <si>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</si>
  <si>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</si>
  <si>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</si>
  <si>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</si>
  <si>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</si>
  <si>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</si>
  <si>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</si>
  <si>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</si>
  <si>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</si>
  <si>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</si>
  <si>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</si>
  <si>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</si>
  <si>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</si>
  <si>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</si>
  <si>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</si>
  <si>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</si>
  <si>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</si>
  <si>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</si>
  <si>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</si>
  <si>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</si>
  <si>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</si>
  <si>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</si>
  <si>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</si>
  <si>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</si>
  <si>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</si>
  <si>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</si>
  <si>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</si>
  <si>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</si>
  <si>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</si>
  <si>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</si>
  <si>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</si>
  <si>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</si>
  <si>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</si>
  <si>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</si>
  <si>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</si>
  <si>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</si>
  <si>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</si>
  <si>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</si>
  <si>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</si>
  <si>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</si>
  <si>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</si>
  <si>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</si>
  <si>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</si>
  <si>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</si>
  <si>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</si>
  <si>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</si>
  <si>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</si>
  <si>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</si>
  <si>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</si>
  <si>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</si>
  <si>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</si>
  <si>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</si>
  <si>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</si>
  <si>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</si>
  <si>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</si>
  <si>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</si>
  <si>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</si>
  <si>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</si>
  <si>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</si>
  <si>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</si>
  <si>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</si>
  <si>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</si>
  <si>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</si>
  <si>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</si>
  <si>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</si>
  <si>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</si>
  <si>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</si>
  <si>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</si>
  <si>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</si>
  <si>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</si>
  <si>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</si>
  <si>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</si>
  <si>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</si>
  <si>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</si>
  <si>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</si>
  <si>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</si>
  <si>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</si>
  <si>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</si>
  <si>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</si>
  <si>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</si>
  <si>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</si>
  <si>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</si>
  <si>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</si>
  <si>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year</t>
  </si>
  <si>
    <t>num</t>
  </si>
  <si>
    <t>ALL</t>
  </si>
  <si>
    <t>percent</t>
  </si>
  <si>
    <t>AGE</t>
  </si>
  <si>
    <t>school_public</t>
  </si>
  <si>
    <t>school_private</t>
  </si>
  <si>
    <t>field_stem</t>
  </si>
  <si>
    <t>field_ss</t>
  </si>
  <si>
    <t>field_medicine</t>
  </si>
  <si>
    <t>field_other</t>
  </si>
  <si>
    <t>method_mincer</t>
  </si>
  <si>
    <t>method_disc</t>
  </si>
  <si>
    <t>Paper information</t>
  </si>
  <si>
    <t>Main estimate</t>
  </si>
  <si>
    <t>Estimate characteristics</t>
  </si>
  <si>
    <t>Data characteristics</t>
  </si>
  <si>
    <t>Spatial/structural variation</t>
  </si>
  <si>
    <t>Estimation method</t>
  </si>
  <si>
    <t>Publication characteristics</t>
  </si>
  <si>
    <t>A1</t>
  </si>
  <si>
    <t>D1</t>
  </si>
  <si>
    <t>AW1</t>
  </si>
  <si>
    <t>DE1</t>
  </si>
  <si>
    <t>CF1</t>
  </si>
  <si>
    <t>AK1</t>
  </si>
  <si>
    <t>ability_uncontrolled</t>
  </si>
  <si>
    <t>ability_unmentioned</t>
  </si>
  <si>
    <t>Leigh (2008)</t>
  </si>
  <si>
    <t>wage_log_hourly</t>
  </si>
  <si>
    <t>wage_mean_annual_earnings</t>
  </si>
  <si>
    <t>Bartolj et al. (2013)</t>
  </si>
  <si>
    <t>method_2sls</t>
  </si>
  <si>
    <t>field_law</t>
  </si>
  <si>
    <t>Salas-Velasco (2006)</t>
  </si>
  <si>
    <t>Lillo-Bañuls &amp; Casado-Díaz (2010)</t>
  </si>
  <si>
    <t>tertiary_sector</t>
  </si>
  <si>
    <t>instr_parents_ed</t>
  </si>
  <si>
    <t>instr_other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</si>
</sst>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8" xfId="0" applyFill="1" applyBorder="1"/>
    <xf numFmtId="0" fontId="4" fillId="5" borderId="10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11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12" borderId="0" xfId="0" applyFont="1" applyFill="1"/>
    <xf numFmtId="0" fontId="3" fillId="12" borderId="1" xfId="0" applyFont="1" applyFill="1" applyBorder="1"/>
    <xf numFmtId="0" fontId="0" fillId="10" borderId="11" xfId="0" applyFill="1" applyBorder="1"/>
    <xf numFmtId="0" fontId="0" fillId="3" borderId="1" xfId="0" applyFill="1" applyBorder="1" applyAlignment="1">
      <alignment horizontal="center"/>
    </xf>
    <xf numFmtId="0" fontId="4" fillId="5" borderId="9" xfId="0" applyFont="1" applyFill="1" applyBorder="1"/>
    <xf numFmtId="0" fontId="4" fillId="5" borderId="8" xfId="0" applyFont="1" applyFill="1" applyBorder="1"/>
    <xf numFmtId="0" fontId="7" fillId="7" borderId="0" xfId="0" applyFont="1" applyFill="1"/>
    <xf numFmtId="0" fontId="7" fillId="7" borderId="3" xfId="0" applyFont="1" applyFill="1" applyBorder="1"/>
    <xf numFmtId="0" fontId="4" fillId="6" borderId="1" xfId="0" applyFont="1" applyFill="1" applyBorder="1"/>
    <xf numFmtId="0" fontId="0" fillId="0" borderId="12" xfId="0" applyBorder="1"/>
    <xf numFmtId="0" fontId="0" fillId="0" borderId="13" xfId="0" applyBorder="1"/>
    <xf numFmtId="2" fontId="0" fillId="4" borderId="12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7" xfId="0" applyBorder="1"/>
    <xf numFmtId="0" fontId="0" fillId="13" borderId="1" xfId="0" applyFill="1" applyBorder="1"/>
    <xf numFmtId="0" fontId="0" fillId="13" borderId="13" xfId="0" applyFill="1" applyBorder="1"/>
    <xf numFmtId="164" fontId="0" fillId="0" borderId="12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35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4C2-40DA-4F1A-B03C-CA8FFC6DA76D}">
  <dimension ref="A1:DN1680"/>
  <sheetViews>
    <sheetView tabSelected="1" zoomScaleNormal="100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AC70" sqref="AC70"/>
    </sheetView>
  </sheetViews>
  <sheetFormatPr defaultRowHeight="14.4" x14ac:dyDescent="0.3"/>
  <cols>
    <col min="1" max="1" width="4.77734375" customWidth="1"/>
    <col min="2" max="2" width="4" hidden="1" customWidth="1"/>
    <col min="3" max="3" width="15" customWidth="1"/>
    <col min="4" max="4" width="8.6640625" style="34" customWidth="1"/>
    <col min="5" max="8" width="8.6640625" style="7" customWidth="1"/>
    <col min="9" max="9" width="8.6640625" style="34" customWidth="1"/>
    <col min="10" max="13" width="8.6640625" style="9" customWidth="1"/>
    <col min="14" max="14" width="5.77734375" style="48" hidden="1" customWidth="1"/>
    <col min="15" max="26" width="5.77734375" style="47" hidden="1" customWidth="1"/>
    <col min="27" max="33" width="8.6640625" style="9" customWidth="1"/>
    <col min="34" max="34" width="8.6640625" style="8" customWidth="1"/>
    <col min="35" max="36" width="8.6640625" style="9" customWidth="1"/>
    <col min="37" max="38" width="8.6640625" style="7" customWidth="1"/>
    <col min="39" max="47" width="8.6640625" style="9" customWidth="1"/>
    <col min="48" max="48" width="8.6640625" style="23" customWidth="1"/>
    <col min="49" max="49" width="8.6640625" style="7" hidden="1" customWidth="1"/>
    <col min="50" max="53" width="8.6640625" style="39" customWidth="1"/>
    <col min="54" max="54" width="8.6640625" style="59" customWidth="1"/>
    <col min="55" max="55" width="8.6640625" style="60" customWidth="1"/>
    <col min="56" max="60" width="8.6640625" style="39" customWidth="1"/>
    <col min="61" max="61" width="8.6640625" style="57" customWidth="1"/>
    <col min="62" max="63" width="8.6640625" customWidth="1"/>
    <col min="64" max="64" width="8.6640625" style="53" customWidth="1"/>
    <col min="65" max="65" width="8.6640625" customWidth="1"/>
    <col min="66" max="66" width="8.6640625" style="39" customWidth="1"/>
    <col min="67" max="69" width="8.6640625" customWidth="1"/>
    <col min="70" max="71" width="8.6640625" hidden="1" customWidth="1"/>
    <col min="72" max="72" width="8.6640625" customWidth="1"/>
    <col min="73" max="84" width="8.6640625" hidden="1" customWidth="1"/>
    <col min="85" max="85" width="8.6640625" style="25" customWidth="1"/>
    <col min="86" max="94" width="8.6640625" customWidth="1"/>
    <col min="95" max="95" width="8.5546875" customWidth="1"/>
    <col min="96" max="113" width="8.6640625" customWidth="1"/>
    <col min="114" max="116" width="8.6640625" hidden="1" customWidth="1"/>
    <col min="117" max="117" width="8.6640625" style="25" hidden="1" customWidth="1"/>
    <col min="118" max="118" width="8.88671875" style="43"/>
  </cols>
  <sheetData>
    <row r="1" spans="1:118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472</v>
      </c>
      <c r="AN1" s="2" t="s">
        <v>471</v>
      </c>
      <c r="AO1" s="2" t="s">
        <v>438</v>
      </c>
      <c r="AP1" s="13" t="s">
        <v>334</v>
      </c>
      <c r="AQ1" s="2" t="s">
        <v>335</v>
      </c>
      <c r="AR1" s="15" t="s">
        <v>336</v>
      </c>
      <c r="AS1" s="2" t="s">
        <v>337</v>
      </c>
      <c r="AT1" s="2" t="s">
        <v>339</v>
      </c>
      <c r="AU1" s="15" t="s">
        <v>338</v>
      </c>
      <c r="AV1" s="22" t="s">
        <v>365</v>
      </c>
      <c r="AW1" s="69" t="s">
        <v>364</v>
      </c>
      <c r="AX1" s="3" t="s">
        <v>441</v>
      </c>
      <c r="AY1" s="52" t="s">
        <v>434</v>
      </c>
      <c r="AZ1" s="3" t="s">
        <v>435</v>
      </c>
      <c r="BA1" s="3" t="s">
        <v>436</v>
      </c>
      <c r="BB1" s="56" t="s">
        <v>447</v>
      </c>
      <c r="BC1" s="17" t="s">
        <v>448</v>
      </c>
      <c r="BD1" s="3" t="s">
        <v>449</v>
      </c>
      <c r="BE1" s="3" t="s">
        <v>450</v>
      </c>
      <c r="BF1" s="3" t="s">
        <v>451</v>
      </c>
      <c r="BG1" s="3" t="s">
        <v>475</v>
      </c>
      <c r="BH1" s="3" t="s">
        <v>452</v>
      </c>
      <c r="BI1" s="56" t="s">
        <v>413</v>
      </c>
      <c r="BJ1" s="17" t="s">
        <v>412</v>
      </c>
      <c r="BK1" s="3" t="s">
        <v>313</v>
      </c>
      <c r="BL1" s="17" t="s">
        <v>314</v>
      </c>
      <c r="BM1" s="3" t="s">
        <v>315</v>
      </c>
      <c r="BN1" s="3" t="s">
        <v>316</v>
      </c>
      <c r="BO1" s="17" t="s">
        <v>478</v>
      </c>
      <c r="BP1" s="3" t="s">
        <v>344</v>
      </c>
      <c r="BQ1" s="17" t="s">
        <v>345</v>
      </c>
      <c r="BR1" s="3" t="s">
        <v>350</v>
      </c>
      <c r="BS1" s="17" t="s">
        <v>351</v>
      </c>
      <c r="BT1" s="17" t="s">
        <v>317</v>
      </c>
      <c r="BU1" s="3" t="s">
        <v>355</v>
      </c>
      <c r="BV1" s="3" t="s">
        <v>356</v>
      </c>
      <c r="BW1" s="3" t="s">
        <v>357</v>
      </c>
      <c r="BX1" s="3" t="s">
        <v>358</v>
      </c>
      <c r="BY1" s="3" t="s">
        <v>359</v>
      </c>
      <c r="BZ1" s="3" t="s">
        <v>360</v>
      </c>
      <c r="CA1" s="17" t="s">
        <v>361</v>
      </c>
      <c r="CB1" s="3" t="s">
        <v>354</v>
      </c>
      <c r="CC1" s="3" t="s">
        <v>353</v>
      </c>
      <c r="CD1" s="17" t="s">
        <v>352</v>
      </c>
      <c r="CE1" s="3" t="s">
        <v>366</v>
      </c>
      <c r="CF1" s="3" t="s">
        <v>367</v>
      </c>
      <c r="CG1" s="24" t="s">
        <v>368</v>
      </c>
      <c r="CH1" s="4" t="s">
        <v>453</v>
      </c>
      <c r="CI1" s="19" t="s">
        <v>454</v>
      </c>
      <c r="CJ1" s="4" t="s">
        <v>370</v>
      </c>
      <c r="CK1" s="4" t="s">
        <v>371</v>
      </c>
      <c r="CL1" s="4" t="s">
        <v>372</v>
      </c>
      <c r="CM1" s="4" t="s">
        <v>474</v>
      </c>
      <c r="CN1" s="19" t="s">
        <v>373</v>
      </c>
      <c r="CO1" s="4" t="s">
        <v>374</v>
      </c>
      <c r="CP1" s="19" t="s">
        <v>375</v>
      </c>
      <c r="CQ1" s="67" t="s">
        <v>377</v>
      </c>
      <c r="CR1" s="67" t="s">
        <v>378</v>
      </c>
      <c r="CS1" s="67" t="s">
        <v>468</v>
      </c>
      <c r="CT1" s="68" t="s">
        <v>469</v>
      </c>
      <c r="CU1" s="4" t="s">
        <v>379</v>
      </c>
      <c r="CV1" s="19" t="s">
        <v>380</v>
      </c>
      <c r="CW1" s="4" t="s">
        <v>479</v>
      </c>
      <c r="CX1" s="19" t="s">
        <v>480</v>
      </c>
      <c r="CY1" s="4" t="s">
        <v>381</v>
      </c>
      <c r="CZ1" s="4" t="s">
        <v>382</v>
      </c>
      <c r="DA1" s="4" t="s">
        <v>383</v>
      </c>
      <c r="DB1" s="4" t="s">
        <v>440</v>
      </c>
      <c r="DC1" s="4" t="s">
        <v>384</v>
      </c>
      <c r="DD1" s="4" t="s">
        <v>385</v>
      </c>
      <c r="DE1" s="4" t="s">
        <v>386</v>
      </c>
      <c r="DF1" s="4" t="s">
        <v>387</v>
      </c>
      <c r="DG1" s="4" t="s">
        <v>388</v>
      </c>
      <c r="DH1" s="4" t="s">
        <v>390</v>
      </c>
      <c r="DI1" s="19" t="s">
        <v>389</v>
      </c>
      <c r="DJ1" s="61" t="s">
        <v>393</v>
      </c>
      <c r="DK1" s="61" t="s">
        <v>394</v>
      </c>
      <c r="DL1" s="61" t="s">
        <v>395</v>
      </c>
      <c r="DM1" s="62" t="s">
        <v>396</v>
      </c>
    </row>
    <row r="2" spans="1:118" ht="14.4" customHeight="1" x14ac:dyDescent="0.3">
      <c r="A2">
        <v>1</v>
      </c>
      <c r="B2" t="s">
        <v>397</v>
      </c>
      <c r="C2" s="90" t="s">
        <v>470</v>
      </c>
      <c r="D2" s="12">
        <v>11</v>
      </c>
      <c r="E2" s="14">
        <f>D2/F2</f>
        <v>0.83498349834983498</v>
      </c>
      <c r="F2" s="7">
        <f>303/23</f>
        <v>13.173913043478262</v>
      </c>
      <c r="G2" s="7">
        <f>D2-E2</f>
        <v>10.165016501650165</v>
      </c>
      <c r="H2" s="16">
        <f>D2+E2</f>
        <v>11.834983498349835</v>
      </c>
      <c r="I2" s="11">
        <f>IFERROR(F2/SQRT(F2^2+AJ2), "X")</f>
        <v>0.12240880647423871</v>
      </c>
      <c r="J2" s="39">
        <f>IFERROR(SQRT((1-I2^2)/AJ2), "X")</f>
        <v>9.291757587153433E-3</v>
      </c>
      <c r="K2" s="39">
        <f>IFERROR(1/J2, "X")</f>
        <v>107.6222652840811</v>
      </c>
      <c r="L2" s="39">
        <f>IFERROR(I2-J2, "X")</f>
        <v>0.11311704888708528</v>
      </c>
      <c r="M2" s="39">
        <f>IFERROR(I2+J2, "X")</f>
        <v>0.13170056406139213</v>
      </c>
      <c r="N2" s="42"/>
      <c r="O2" s="8"/>
      <c r="P2" s="9"/>
      <c r="Q2" s="9"/>
      <c r="R2" s="8"/>
      <c r="S2" s="9"/>
      <c r="T2" s="9"/>
      <c r="U2" s="8"/>
      <c r="V2" s="9"/>
      <c r="W2" s="9"/>
      <c r="X2" s="9"/>
      <c r="Y2" s="8"/>
      <c r="Z2" s="9"/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11414</v>
      </c>
      <c r="AI2" s="9">
        <v>4</v>
      </c>
      <c r="AJ2" s="9">
        <f t="shared" ref="AJ2:AJ57" si="0">AH2-AI2-1</f>
        <v>11409</v>
      </c>
      <c r="AK2" s="7">
        <v>15</v>
      </c>
      <c r="AL2" s="7" t="s">
        <v>433</v>
      </c>
      <c r="AM2" s="9">
        <v>0</v>
      </c>
      <c r="AN2" s="9">
        <v>1</v>
      </c>
      <c r="AO2" s="9">
        <v>0</v>
      </c>
      <c r="AP2" s="8">
        <v>0</v>
      </c>
      <c r="AQ2" s="9">
        <v>1</v>
      </c>
      <c r="AR2" s="31">
        <v>0</v>
      </c>
      <c r="AS2" s="9">
        <v>1</v>
      </c>
      <c r="AT2" s="9">
        <v>0</v>
      </c>
      <c r="AU2" s="31">
        <v>0</v>
      </c>
      <c r="AV2" s="21">
        <v>2003</v>
      </c>
      <c r="AW2" s="23">
        <f>LN(AV2)</f>
        <v>7.6024013356658182</v>
      </c>
      <c r="AX2" s="39">
        <v>0</v>
      </c>
      <c r="AY2" s="39">
        <v>0</v>
      </c>
      <c r="AZ2" s="39">
        <v>0</v>
      </c>
      <c r="BA2" s="39">
        <v>1</v>
      </c>
      <c r="BB2" s="59" t="s">
        <v>433</v>
      </c>
      <c r="BC2" s="60" t="s">
        <v>433</v>
      </c>
      <c r="BD2" s="39" t="s">
        <v>433</v>
      </c>
      <c r="BE2" s="39" t="s">
        <v>433</v>
      </c>
      <c r="BF2" s="39" t="s">
        <v>433</v>
      </c>
      <c r="BG2" s="39" t="s">
        <v>433</v>
      </c>
      <c r="BH2" s="39" t="s">
        <v>433</v>
      </c>
      <c r="BI2" s="57" t="s">
        <v>433</v>
      </c>
      <c r="BJ2" s="18" t="s">
        <v>433</v>
      </c>
      <c r="BK2" s="39" t="s">
        <v>433</v>
      </c>
      <c r="BL2" s="54" t="s">
        <v>433</v>
      </c>
      <c r="BM2" t="s">
        <v>433</v>
      </c>
      <c r="BN2" s="39" t="s">
        <v>433</v>
      </c>
      <c r="BO2" s="18" t="s">
        <v>433</v>
      </c>
      <c r="BP2">
        <v>0</v>
      </c>
      <c r="BQ2" s="18">
        <v>1</v>
      </c>
      <c r="BS2" s="18"/>
      <c r="BT2" s="18" t="s">
        <v>11</v>
      </c>
      <c r="CA2" s="18"/>
      <c r="CD2" s="18"/>
      <c r="CG2" s="25">
        <v>44.5</v>
      </c>
      <c r="CH2">
        <v>1</v>
      </c>
      <c r="CI2" s="18">
        <v>0</v>
      </c>
      <c r="CJ2">
        <v>1</v>
      </c>
      <c r="CK2">
        <v>0</v>
      </c>
      <c r="CL2">
        <v>0</v>
      </c>
      <c r="CM2" s="93">
        <v>0</v>
      </c>
      <c r="CN2" s="18">
        <v>0</v>
      </c>
      <c r="CO2">
        <v>1</v>
      </c>
      <c r="CP2" s="18">
        <v>0</v>
      </c>
      <c r="CQ2">
        <v>0</v>
      </c>
      <c r="CR2">
        <v>1</v>
      </c>
      <c r="CS2">
        <v>0</v>
      </c>
      <c r="CT2" s="18">
        <v>0</v>
      </c>
      <c r="CU2">
        <v>0</v>
      </c>
      <c r="CV2" s="18">
        <v>0</v>
      </c>
      <c r="CW2" s="93">
        <v>0</v>
      </c>
      <c r="CX2" s="18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 s="18">
        <v>0</v>
      </c>
    </row>
    <row r="3" spans="1:118" ht="14.4" customHeight="1" x14ac:dyDescent="0.3">
      <c r="A3">
        <v>2</v>
      </c>
      <c r="B3" t="s">
        <v>397</v>
      </c>
      <c r="C3" s="90" t="s">
        <v>470</v>
      </c>
      <c r="D3" s="12">
        <v>15</v>
      </c>
      <c r="E3" s="14">
        <f t="shared" ref="E3:E5" si="1">D3/F3</f>
        <v>1.2561576354679802</v>
      </c>
      <c r="F3" s="7">
        <f>406/34</f>
        <v>11.941176470588236</v>
      </c>
      <c r="G3" s="7">
        <f>D3-E3</f>
        <v>13.74384236453202</v>
      </c>
      <c r="H3" s="16">
        <f>D3+E3</f>
        <v>16.256157635467979</v>
      </c>
      <c r="I3" s="11">
        <f>IFERROR(F3/SQRT(F3^2+AJ3), "X")</f>
        <v>0.10718916127037026</v>
      </c>
      <c r="J3" s="39">
        <f>IFERROR(SQRT((1-I3^2)/AJ3), "X")</f>
        <v>8.9764322246122883E-3</v>
      </c>
      <c r="K3" s="39">
        <f>IFERROR(1/J3, "X")</f>
        <v>111.4028352220074</v>
      </c>
      <c r="L3" s="39">
        <f>IFERROR(I3-J3, "X")</f>
        <v>9.8212729045757965E-2</v>
      </c>
      <c r="M3" s="39">
        <f>IFERROR(I3+J3, "X")</f>
        <v>0.11616559349498255</v>
      </c>
      <c r="N3" s="42"/>
      <c r="O3" s="8"/>
      <c r="P3" s="9"/>
      <c r="Q3" s="9"/>
      <c r="R3" s="8"/>
      <c r="S3" s="9"/>
      <c r="T3" s="9"/>
      <c r="U3" s="8"/>
      <c r="V3" s="9"/>
      <c r="W3" s="9"/>
      <c r="X3" s="9"/>
      <c r="Y3" s="8"/>
      <c r="Z3" s="9"/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12273</v>
      </c>
      <c r="AI3" s="9">
        <v>4</v>
      </c>
      <c r="AJ3" s="9">
        <f t="shared" si="0"/>
        <v>12268</v>
      </c>
      <c r="AK3" s="7">
        <v>15</v>
      </c>
      <c r="AL3" s="7" t="s">
        <v>433</v>
      </c>
      <c r="AM3" s="9">
        <v>1</v>
      </c>
      <c r="AN3" s="9">
        <v>0</v>
      </c>
      <c r="AO3" s="9">
        <v>0</v>
      </c>
      <c r="AP3" s="8">
        <v>0</v>
      </c>
      <c r="AQ3" s="9">
        <v>1</v>
      </c>
      <c r="AR3" s="31">
        <v>0</v>
      </c>
      <c r="AS3" s="9">
        <v>1</v>
      </c>
      <c r="AT3" s="9">
        <v>0</v>
      </c>
      <c r="AU3" s="31">
        <v>0</v>
      </c>
      <c r="AV3" s="21">
        <v>2003</v>
      </c>
      <c r="AW3" s="23">
        <f t="shared" ref="AW3:AW7" si="2">LN(AV3)</f>
        <v>7.6024013356658182</v>
      </c>
      <c r="AX3" s="39">
        <v>0</v>
      </c>
      <c r="AY3" s="39">
        <v>0</v>
      </c>
      <c r="AZ3" s="39">
        <v>0</v>
      </c>
      <c r="BA3" s="39">
        <v>1</v>
      </c>
      <c r="BB3" s="59" t="s">
        <v>433</v>
      </c>
      <c r="BC3" s="60" t="s">
        <v>433</v>
      </c>
      <c r="BD3" s="39" t="s">
        <v>433</v>
      </c>
      <c r="BE3" s="39" t="s">
        <v>433</v>
      </c>
      <c r="BF3" s="39" t="s">
        <v>433</v>
      </c>
      <c r="BG3" s="39" t="s">
        <v>433</v>
      </c>
      <c r="BH3" s="39" t="s">
        <v>433</v>
      </c>
      <c r="BI3" s="57" t="s">
        <v>433</v>
      </c>
      <c r="BJ3" s="18" t="s">
        <v>433</v>
      </c>
      <c r="BK3" s="39" t="s">
        <v>433</v>
      </c>
      <c r="BL3" s="54" t="s">
        <v>433</v>
      </c>
      <c r="BM3" t="s">
        <v>433</v>
      </c>
      <c r="BN3" s="39" t="s">
        <v>433</v>
      </c>
      <c r="BO3" s="18" t="s">
        <v>433</v>
      </c>
      <c r="BP3">
        <v>0</v>
      </c>
      <c r="BQ3" s="18">
        <v>1</v>
      </c>
      <c r="BS3" s="18"/>
      <c r="BT3" s="18" t="s">
        <v>11</v>
      </c>
      <c r="CA3" s="18"/>
      <c r="CD3" s="18"/>
      <c r="CG3" s="25">
        <v>44.5</v>
      </c>
      <c r="CH3">
        <v>1</v>
      </c>
      <c r="CI3" s="18">
        <v>0</v>
      </c>
      <c r="CJ3">
        <v>1</v>
      </c>
      <c r="CK3">
        <v>0</v>
      </c>
      <c r="CL3">
        <v>0</v>
      </c>
      <c r="CM3" s="93">
        <v>0</v>
      </c>
      <c r="CN3" s="18">
        <v>0</v>
      </c>
      <c r="CO3">
        <v>1</v>
      </c>
      <c r="CP3" s="18">
        <v>0</v>
      </c>
      <c r="CQ3">
        <v>0</v>
      </c>
      <c r="CR3">
        <v>1</v>
      </c>
      <c r="CS3">
        <v>0</v>
      </c>
      <c r="CT3" s="18">
        <v>0</v>
      </c>
      <c r="CU3">
        <v>0</v>
      </c>
      <c r="CV3" s="18">
        <v>0</v>
      </c>
      <c r="CW3">
        <v>0</v>
      </c>
      <c r="CX3" s="18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 s="18">
        <v>0</v>
      </c>
    </row>
    <row r="4" spans="1:118" ht="14.4" customHeight="1" x14ac:dyDescent="0.3">
      <c r="A4">
        <v>3</v>
      </c>
      <c r="B4" t="s">
        <v>397</v>
      </c>
      <c r="C4" s="90" t="s">
        <v>470</v>
      </c>
      <c r="D4" s="12">
        <v>8</v>
      </c>
      <c r="E4" s="14">
        <f t="shared" si="1"/>
        <v>0.75067024128686333</v>
      </c>
      <c r="F4" s="7">
        <f>373/35</f>
        <v>10.657142857142857</v>
      </c>
      <c r="G4" s="7">
        <f>D4-E4</f>
        <v>7.2493297587131362</v>
      </c>
      <c r="H4" s="16">
        <f>D4+E4</f>
        <v>8.7506702412868638</v>
      </c>
      <c r="I4" s="11">
        <f t="shared" ref="I4:I5" si="3">IFERROR(F4/SQRT(F4^2+AJ4), "X")</f>
        <v>9.9280972227489342E-2</v>
      </c>
      <c r="J4" s="39">
        <f t="shared" ref="J4:J5" si="4">IFERROR(SQRT((1-I4^2)/AJ4), "X")</f>
        <v>9.3159089221504753E-3</v>
      </c>
      <c r="K4" s="39">
        <f t="shared" ref="K4:K53" si="5">IFERROR(1/J4, "X")</f>
        <v>107.34325639683917</v>
      </c>
      <c r="L4" s="39">
        <f t="shared" ref="L4:L5" si="6">IFERROR(I4-J4, "X")</f>
        <v>8.9965063305338863E-2</v>
      </c>
      <c r="M4" s="39">
        <f t="shared" ref="M4:M5" si="7">IFERROR(I4+J4, "X")</f>
        <v>0.10859688114963982</v>
      </c>
      <c r="N4" s="42"/>
      <c r="O4" s="8"/>
      <c r="P4" s="9"/>
      <c r="Q4" s="9"/>
      <c r="R4" s="8"/>
      <c r="S4" s="9"/>
      <c r="T4" s="9"/>
      <c r="U4" s="8"/>
      <c r="V4" s="9"/>
      <c r="W4" s="9"/>
      <c r="X4" s="9"/>
      <c r="Y4" s="8"/>
      <c r="Z4" s="9"/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11414</v>
      </c>
      <c r="AI4" s="9">
        <v>4</v>
      </c>
      <c r="AJ4" s="9">
        <f t="shared" si="0"/>
        <v>11409</v>
      </c>
      <c r="AK4" s="7">
        <v>17</v>
      </c>
      <c r="AL4" s="7" t="s">
        <v>433</v>
      </c>
      <c r="AM4" s="9">
        <v>0</v>
      </c>
      <c r="AN4" s="9">
        <v>1</v>
      </c>
      <c r="AO4" s="9">
        <v>0</v>
      </c>
      <c r="AP4" s="8">
        <v>0</v>
      </c>
      <c r="AQ4" s="9">
        <v>1</v>
      </c>
      <c r="AR4" s="31">
        <v>0</v>
      </c>
      <c r="AS4" s="9">
        <v>1</v>
      </c>
      <c r="AT4" s="9">
        <v>0</v>
      </c>
      <c r="AU4" s="31">
        <v>0</v>
      </c>
      <c r="AV4" s="21">
        <v>2003</v>
      </c>
      <c r="AW4" s="23">
        <f t="shared" si="2"/>
        <v>7.6024013356658182</v>
      </c>
      <c r="AX4" s="39">
        <v>0</v>
      </c>
      <c r="AY4" s="39">
        <v>0</v>
      </c>
      <c r="AZ4" s="39">
        <v>0</v>
      </c>
      <c r="BA4" s="39">
        <v>1</v>
      </c>
      <c r="BB4" s="59" t="s">
        <v>433</v>
      </c>
      <c r="BC4" s="60" t="s">
        <v>433</v>
      </c>
      <c r="BD4" s="39" t="s">
        <v>433</v>
      </c>
      <c r="BE4" s="39" t="s">
        <v>433</v>
      </c>
      <c r="BF4" s="39" t="s">
        <v>433</v>
      </c>
      <c r="BG4" s="39" t="s">
        <v>433</v>
      </c>
      <c r="BH4" s="39" t="s">
        <v>433</v>
      </c>
      <c r="BI4" s="57" t="s">
        <v>433</v>
      </c>
      <c r="BJ4" s="18" t="s">
        <v>433</v>
      </c>
      <c r="BK4" s="39" t="s">
        <v>433</v>
      </c>
      <c r="BL4" s="54" t="s">
        <v>433</v>
      </c>
      <c r="BM4" t="s">
        <v>433</v>
      </c>
      <c r="BN4" s="39" t="s">
        <v>433</v>
      </c>
      <c r="BO4" s="18" t="s">
        <v>433</v>
      </c>
      <c r="BP4">
        <v>0</v>
      </c>
      <c r="BQ4" s="18">
        <v>1</v>
      </c>
      <c r="BS4" s="18"/>
      <c r="BT4" s="18" t="s">
        <v>11</v>
      </c>
      <c r="CA4" s="18"/>
      <c r="CD4" s="18"/>
      <c r="CG4" s="25">
        <v>44.5</v>
      </c>
      <c r="CH4">
        <v>1</v>
      </c>
      <c r="CI4" s="18">
        <v>0</v>
      </c>
      <c r="CJ4">
        <v>1</v>
      </c>
      <c r="CK4">
        <v>0</v>
      </c>
      <c r="CL4">
        <v>0</v>
      </c>
      <c r="CM4" s="93">
        <v>0</v>
      </c>
      <c r="CN4" s="18">
        <v>0</v>
      </c>
      <c r="CO4">
        <v>1</v>
      </c>
      <c r="CP4" s="18">
        <v>0</v>
      </c>
      <c r="CQ4">
        <v>0</v>
      </c>
      <c r="CR4">
        <v>1</v>
      </c>
      <c r="CS4">
        <v>0</v>
      </c>
      <c r="CT4" s="18">
        <v>0</v>
      </c>
      <c r="CU4">
        <v>0</v>
      </c>
      <c r="CV4" s="18">
        <v>0</v>
      </c>
      <c r="CW4">
        <v>0</v>
      </c>
      <c r="CX4" s="18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 s="18">
        <v>0</v>
      </c>
    </row>
    <row r="5" spans="1:118" s="70" customFormat="1" ht="14.4" customHeight="1" x14ac:dyDescent="0.3">
      <c r="A5" s="70">
        <v>4</v>
      </c>
      <c r="B5" s="70" t="s">
        <v>397</v>
      </c>
      <c r="C5" s="91" t="s">
        <v>470</v>
      </c>
      <c r="D5" s="72">
        <v>13</v>
      </c>
      <c r="E5" s="73">
        <f t="shared" si="1"/>
        <v>1.2224231464737794</v>
      </c>
      <c r="F5" s="74">
        <f>553/52</f>
        <v>10.634615384615385</v>
      </c>
      <c r="G5" s="74">
        <f>D5-E5</f>
        <v>11.77757685352622</v>
      </c>
      <c r="H5" s="75">
        <f>D5+E5</f>
        <v>14.22242314647378</v>
      </c>
      <c r="I5" s="76">
        <f t="shared" si="3"/>
        <v>9.5574549348597881E-2</v>
      </c>
      <c r="J5" s="77">
        <f t="shared" si="4"/>
        <v>8.9871185644251183E-3</v>
      </c>
      <c r="K5" s="77">
        <f t="shared" si="5"/>
        <v>111.27036912124763</v>
      </c>
      <c r="L5" s="77">
        <f t="shared" si="6"/>
        <v>8.6587430784172761E-2</v>
      </c>
      <c r="M5" s="77">
        <f t="shared" si="7"/>
        <v>0.104561667913023</v>
      </c>
      <c r="N5" s="78"/>
      <c r="O5" s="79"/>
      <c r="P5" s="80"/>
      <c r="Q5" s="80"/>
      <c r="R5" s="79"/>
      <c r="S5" s="80"/>
      <c r="T5" s="80"/>
      <c r="U5" s="79"/>
      <c r="V5" s="80"/>
      <c r="W5" s="80"/>
      <c r="X5" s="80"/>
      <c r="Y5" s="79"/>
      <c r="Z5" s="80"/>
      <c r="AA5" s="79">
        <v>1</v>
      </c>
      <c r="AB5" s="80">
        <v>0</v>
      </c>
      <c r="AC5" s="79">
        <v>0</v>
      </c>
      <c r="AD5" s="80">
        <v>0</v>
      </c>
      <c r="AE5" s="80">
        <v>0</v>
      </c>
      <c r="AF5" s="80">
        <v>1</v>
      </c>
      <c r="AG5" s="80">
        <v>0</v>
      </c>
      <c r="AH5" s="79">
        <v>12273</v>
      </c>
      <c r="AI5" s="80">
        <v>4</v>
      </c>
      <c r="AJ5" s="80">
        <f t="shared" si="0"/>
        <v>12268</v>
      </c>
      <c r="AK5" s="74">
        <v>17</v>
      </c>
      <c r="AL5" s="74" t="s">
        <v>433</v>
      </c>
      <c r="AM5" s="80">
        <v>1</v>
      </c>
      <c r="AN5" s="80">
        <v>0</v>
      </c>
      <c r="AO5" s="80">
        <v>0</v>
      </c>
      <c r="AP5" s="79">
        <v>0</v>
      </c>
      <c r="AQ5" s="80">
        <v>1</v>
      </c>
      <c r="AR5" s="81">
        <v>0</v>
      </c>
      <c r="AS5" s="80">
        <v>1</v>
      </c>
      <c r="AT5" s="80">
        <v>0</v>
      </c>
      <c r="AU5" s="81">
        <v>0</v>
      </c>
      <c r="AV5" s="82">
        <v>2003</v>
      </c>
      <c r="AW5" s="83">
        <f t="shared" si="2"/>
        <v>7.6024013356658182</v>
      </c>
      <c r="AX5" s="77">
        <v>0</v>
      </c>
      <c r="AY5" s="77">
        <v>0</v>
      </c>
      <c r="AZ5" s="77">
        <v>0</v>
      </c>
      <c r="BA5" s="77">
        <v>1</v>
      </c>
      <c r="BB5" s="84" t="s">
        <v>433</v>
      </c>
      <c r="BC5" s="85" t="s">
        <v>433</v>
      </c>
      <c r="BD5" s="77" t="s">
        <v>433</v>
      </c>
      <c r="BE5" s="77" t="s">
        <v>433</v>
      </c>
      <c r="BF5" s="77" t="s">
        <v>433</v>
      </c>
      <c r="BG5" s="77" t="s">
        <v>433</v>
      </c>
      <c r="BH5" s="77" t="s">
        <v>433</v>
      </c>
      <c r="BI5" s="86" t="s">
        <v>433</v>
      </c>
      <c r="BJ5" s="87" t="s">
        <v>433</v>
      </c>
      <c r="BK5" s="77" t="s">
        <v>433</v>
      </c>
      <c r="BL5" s="88" t="s">
        <v>433</v>
      </c>
      <c r="BM5" s="70" t="s">
        <v>433</v>
      </c>
      <c r="BN5" s="77" t="s">
        <v>433</v>
      </c>
      <c r="BO5" s="87" t="s">
        <v>433</v>
      </c>
      <c r="BP5" s="70">
        <v>0</v>
      </c>
      <c r="BQ5" s="87">
        <v>1</v>
      </c>
      <c r="BS5" s="87"/>
      <c r="BT5" s="87" t="s">
        <v>11</v>
      </c>
      <c r="CA5" s="87"/>
      <c r="CD5" s="87"/>
      <c r="CG5" s="71">
        <v>44.5</v>
      </c>
      <c r="CH5" s="70">
        <v>1</v>
      </c>
      <c r="CI5" s="87">
        <v>0</v>
      </c>
      <c r="CJ5" s="70">
        <v>1</v>
      </c>
      <c r="CK5" s="70">
        <v>0</v>
      </c>
      <c r="CL5" s="70">
        <v>0</v>
      </c>
      <c r="CM5" s="70">
        <v>0</v>
      </c>
      <c r="CN5" s="87">
        <v>0</v>
      </c>
      <c r="CO5" s="70">
        <v>1</v>
      </c>
      <c r="CP5" s="87">
        <v>0</v>
      </c>
      <c r="CQ5" s="70">
        <v>0</v>
      </c>
      <c r="CR5" s="70">
        <v>1</v>
      </c>
      <c r="CS5" s="70">
        <v>0</v>
      </c>
      <c r="CT5" s="87">
        <v>0</v>
      </c>
      <c r="CU5" s="70">
        <v>0</v>
      </c>
      <c r="CV5" s="87">
        <v>0</v>
      </c>
      <c r="CW5" s="70">
        <v>0</v>
      </c>
      <c r="CX5" s="87">
        <v>0</v>
      </c>
      <c r="CY5" s="70">
        <v>0</v>
      </c>
      <c r="CZ5" s="70">
        <v>0</v>
      </c>
      <c r="DA5" s="70">
        <v>1</v>
      </c>
      <c r="DB5" s="70">
        <v>0</v>
      </c>
      <c r="DC5" s="70">
        <v>0</v>
      </c>
      <c r="DD5" s="70">
        <v>0</v>
      </c>
      <c r="DE5" s="70">
        <v>1</v>
      </c>
      <c r="DF5" s="70">
        <v>0</v>
      </c>
      <c r="DG5" s="70">
        <v>0</v>
      </c>
      <c r="DH5" s="70">
        <v>0</v>
      </c>
      <c r="DI5" s="87">
        <v>0</v>
      </c>
      <c r="DM5" s="71"/>
      <c r="DN5" s="89"/>
    </row>
    <row r="6" spans="1:118" ht="14.4" customHeight="1" x14ac:dyDescent="0.3">
      <c r="A6">
        <v>7</v>
      </c>
      <c r="B6" t="s">
        <v>397</v>
      </c>
      <c r="C6" s="90" t="s">
        <v>473</v>
      </c>
      <c r="D6" s="12">
        <v>10.07</v>
      </c>
      <c r="E6" s="14">
        <f>D6/F6</f>
        <v>1.7486826347305389</v>
      </c>
      <c r="F6" s="7">
        <f>334/58</f>
        <v>5.7586206896551726</v>
      </c>
      <c r="G6" s="7">
        <f t="shared" ref="G6:G54" si="8">D6-E6</f>
        <v>8.3213173652694614</v>
      </c>
      <c r="H6" s="16">
        <f t="shared" ref="H6:H54" si="9">D6+E6</f>
        <v>11.818682634730539</v>
      </c>
      <c r="I6" s="11">
        <f t="shared" ref="I6:I53" si="10">IFERROR(F6/SQRT(F6^2+AJ6), "X")</f>
        <v>3.5306280470906153E-3</v>
      </c>
      <c r="J6" s="39">
        <f t="shared" ref="J6:J53" si="11">IFERROR(SQRT((1-I6^2)/AJ6), "X")</f>
        <v>6.1310307404567577E-4</v>
      </c>
      <c r="K6" s="39">
        <f t="shared" si="5"/>
        <v>1631.0471148045503</v>
      </c>
      <c r="L6" s="39">
        <f t="shared" ref="L6:L53" si="12">IFERROR(I6-J6, "X")</f>
        <v>2.9175249730449397E-3</v>
      </c>
      <c r="M6" s="39">
        <f t="shared" ref="M6:M53" si="13">IFERROR(I6+J6, "X")</f>
        <v>4.1437311211362914E-3</v>
      </c>
      <c r="N6" s="42"/>
      <c r="O6" s="8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f>5194050*BK6</f>
        <v>2660288.5290000006</v>
      </c>
      <c r="AI6" s="9">
        <v>6</v>
      </c>
      <c r="AJ6" s="9">
        <f t="shared" si="0"/>
        <v>2660281.5290000006</v>
      </c>
      <c r="AK6" s="7">
        <v>16</v>
      </c>
      <c r="AL6" s="7">
        <v>18.079999999999998</v>
      </c>
      <c r="AM6" s="9">
        <v>1</v>
      </c>
      <c r="AN6" s="9">
        <v>0</v>
      </c>
      <c r="AO6" s="9">
        <v>0</v>
      </c>
      <c r="AP6" s="8">
        <v>0</v>
      </c>
      <c r="AQ6" s="9">
        <v>0</v>
      </c>
      <c r="AR6" s="31">
        <v>1</v>
      </c>
      <c r="AS6" s="9">
        <v>0</v>
      </c>
      <c r="AT6" s="9">
        <v>0</v>
      </c>
      <c r="AU6" s="31">
        <v>1</v>
      </c>
      <c r="AV6" s="21">
        <v>2004</v>
      </c>
      <c r="AW6" s="23">
        <f t="shared" si="2"/>
        <v>7.6029004622047553</v>
      </c>
      <c r="AX6" s="39">
        <v>0</v>
      </c>
      <c r="AY6" s="39">
        <v>0</v>
      </c>
      <c r="AZ6" s="39">
        <v>0</v>
      </c>
      <c r="BA6" s="39">
        <v>1</v>
      </c>
      <c r="BB6" s="59" t="s">
        <v>433</v>
      </c>
      <c r="BC6" s="60" t="s">
        <v>433</v>
      </c>
      <c r="BD6" s="39" t="s">
        <v>433</v>
      </c>
      <c r="BE6" s="39" t="s">
        <v>433</v>
      </c>
      <c r="BF6" s="39" t="s">
        <v>433</v>
      </c>
      <c r="BG6" s="39" t="s">
        <v>433</v>
      </c>
      <c r="BH6" s="39" t="s">
        <v>433</v>
      </c>
      <c r="BI6" s="57" t="s">
        <v>433</v>
      </c>
      <c r="BJ6" s="18" t="s">
        <v>433</v>
      </c>
      <c r="BK6" s="53">
        <f>1-BL6</f>
        <v>0.51218000000000008</v>
      </c>
      <c r="BL6" s="54">
        <v>0.48781999999999998</v>
      </c>
      <c r="BM6">
        <v>0.52400000000000002</v>
      </c>
      <c r="BN6" s="39">
        <v>0.47599999999999998</v>
      </c>
      <c r="BO6" s="18">
        <v>0</v>
      </c>
      <c r="BP6">
        <v>0</v>
      </c>
      <c r="BQ6" s="18">
        <v>1</v>
      </c>
      <c r="BS6" s="18"/>
      <c r="BT6" s="18" t="s">
        <v>256</v>
      </c>
      <c r="CA6" s="18"/>
      <c r="CD6" s="18"/>
      <c r="CG6" s="25">
        <v>38.43</v>
      </c>
      <c r="CH6">
        <v>1</v>
      </c>
      <c r="CI6" s="18">
        <v>0</v>
      </c>
      <c r="CJ6">
        <v>1</v>
      </c>
      <c r="CK6">
        <v>0</v>
      </c>
      <c r="CL6">
        <v>0</v>
      </c>
      <c r="CM6" s="93">
        <v>0</v>
      </c>
      <c r="CN6" s="18">
        <v>0</v>
      </c>
      <c r="CO6">
        <v>1</v>
      </c>
      <c r="CP6" s="18">
        <v>0</v>
      </c>
      <c r="CQ6">
        <v>0</v>
      </c>
      <c r="CR6">
        <v>0</v>
      </c>
      <c r="CS6">
        <v>1</v>
      </c>
      <c r="CT6" s="18">
        <v>0</v>
      </c>
      <c r="CU6">
        <v>1</v>
      </c>
      <c r="CV6" s="18">
        <v>0</v>
      </c>
      <c r="CW6">
        <v>0</v>
      </c>
      <c r="CX6" s="18">
        <v>0</v>
      </c>
      <c r="CY6">
        <v>0</v>
      </c>
      <c r="CZ6">
        <v>0</v>
      </c>
      <c r="DA6">
        <v>1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 s="18">
        <v>0</v>
      </c>
    </row>
    <row r="7" spans="1:118" ht="14.4" customHeight="1" x14ac:dyDescent="0.3">
      <c r="A7">
        <v>8</v>
      </c>
      <c r="B7" t="s">
        <v>397</v>
      </c>
      <c r="C7" s="90" t="s">
        <v>473</v>
      </c>
      <c r="D7" s="12">
        <v>9.43</v>
      </c>
      <c r="E7" s="14">
        <f t="shared" ref="E7:E53" si="14">D7/F7</f>
        <v>0.34803163444639718</v>
      </c>
      <c r="F7" s="7">
        <f>569/21</f>
        <v>27.095238095238095</v>
      </c>
      <c r="G7" s="7">
        <f t="shared" si="8"/>
        <v>9.0819683655536032</v>
      </c>
      <c r="H7" s="16">
        <f t="shared" si="9"/>
        <v>9.7780316344463962</v>
      </c>
      <c r="I7" s="11">
        <f t="shared" si="10"/>
        <v>1.6609985555178591E-2</v>
      </c>
      <c r="J7" s="39">
        <f t="shared" si="11"/>
        <v>6.1302231398725911E-4</v>
      </c>
      <c r="K7" s="39">
        <f t="shared" si="5"/>
        <v>1631.2619902785198</v>
      </c>
      <c r="L7" s="39">
        <f t="shared" si="12"/>
        <v>1.5996963241191334E-2</v>
      </c>
      <c r="M7" s="39">
        <f t="shared" si="13"/>
        <v>1.7223007869165849E-2</v>
      </c>
      <c r="N7" s="42"/>
      <c r="O7" s="8"/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f t="shared" ref="AH7:AH17" si="15">5194050*BK7</f>
        <v>2660288.5290000006</v>
      </c>
      <c r="AI7" s="9">
        <v>6</v>
      </c>
      <c r="AJ7" s="9">
        <f t="shared" si="0"/>
        <v>2660281.5290000006</v>
      </c>
      <c r="AK7" s="7">
        <v>18</v>
      </c>
      <c r="AL7" s="7">
        <v>18.079999999999998</v>
      </c>
      <c r="AM7" s="9">
        <v>1</v>
      </c>
      <c r="AN7" s="9">
        <v>0</v>
      </c>
      <c r="AO7" s="9">
        <v>0</v>
      </c>
      <c r="AP7" s="8">
        <v>0</v>
      </c>
      <c r="AQ7" s="9">
        <v>0</v>
      </c>
      <c r="AR7" s="31">
        <v>1</v>
      </c>
      <c r="AS7" s="9">
        <v>0</v>
      </c>
      <c r="AT7" s="9">
        <v>0</v>
      </c>
      <c r="AU7" s="31">
        <v>1</v>
      </c>
      <c r="AV7" s="21">
        <v>2004</v>
      </c>
      <c r="AW7" s="23">
        <f t="shared" si="2"/>
        <v>7.6029004622047553</v>
      </c>
      <c r="AX7" s="39">
        <v>0</v>
      </c>
      <c r="AY7" s="39">
        <v>0</v>
      </c>
      <c r="AZ7" s="39">
        <v>0</v>
      </c>
      <c r="BA7" s="39">
        <v>1</v>
      </c>
      <c r="BB7" s="59" t="s">
        <v>433</v>
      </c>
      <c r="BC7" s="60" t="s">
        <v>433</v>
      </c>
      <c r="BD7" s="39" t="s">
        <v>433</v>
      </c>
      <c r="BE7" s="39" t="s">
        <v>433</v>
      </c>
      <c r="BF7" s="39" t="s">
        <v>433</v>
      </c>
      <c r="BG7" s="39" t="s">
        <v>433</v>
      </c>
      <c r="BH7" s="39" t="s">
        <v>433</v>
      </c>
      <c r="BI7" s="57" t="s">
        <v>433</v>
      </c>
      <c r="BJ7" s="18" t="s">
        <v>433</v>
      </c>
      <c r="BK7" s="53">
        <f t="shared" ref="BK7:BK54" si="16">1-BL7</f>
        <v>0.51218000000000008</v>
      </c>
      <c r="BL7" s="54">
        <v>0.48781999999999998</v>
      </c>
      <c r="BM7">
        <v>0.52400000000000002</v>
      </c>
      <c r="BN7" s="39">
        <v>0.47599999999999998</v>
      </c>
      <c r="BO7" s="18">
        <v>0</v>
      </c>
      <c r="BP7">
        <v>0</v>
      </c>
      <c r="BQ7" s="18">
        <v>1</v>
      </c>
      <c r="BS7" s="18"/>
      <c r="BT7" s="18" t="s">
        <v>256</v>
      </c>
      <c r="CA7" s="18"/>
      <c r="CD7" s="18"/>
      <c r="CG7" s="25">
        <v>38.43</v>
      </c>
      <c r="CH7">
        <v>1</v>
      </c>
      <c r="CI7" s="18">
        <v>0</v>
      </c>
      <c r="CJ7">
        <v>1</v>
      </c>
      <c r="CK7">
        <v>0</v>
      </c>
      <c r="CL7">
        <v>0</v>
      </c>
      <c r="CM7" s="93">
        <v>0</v>
      </c>
      <c r="CN7" s="18">
        <v>0</v>
      </c>
      <c r="CO7">
        <v>1</v>
      </c>
      <c r="CP7" s="18">
        <v>0</v>
      </c>
      <c r="CQ7">
        <v>0</v>
      </c>
      <c r="CR7">
        <v>0</v>
      </c>
      <c r="CS7">
        <v>1</v>
      </c>
      <c r="CT7" s="18">
        <v>0</v>
      </c>
      <c r="CU7">
        <v>1</v>
      </c>
      <c r="CV7" s="18">
        <v>0</v>
      </c>
      <c r="CW7">
        <v>0</v>
      </c>
      <c r="CX7" s="18">
        <v>0</v>
      </c>
      <c r="CY7">
        <v>0</v>
      </c>
      <c r="CZ7">
        <v>0</v>
      </c>
      <c r="DA7">
        <v>1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 s="18">
        <v>0</v>
      </c>
    </row>
    <row r="8" spans="1:118" ht="14.4" customHeight="1" x14ac:dyDescent="0.3">
      <c r="A8">
        <v>9</v>
      </c>
      <c r="B8" t="s">
        <v>397</v>
      </c>
      <c r="C8" s="90" t="s">
        <v>473</v>
      </c>
      <c r="D8" s="12">
        <v>21.97</v>
      </c>
      <c r="E8" s="14">
        <f t="shared" si="14"/>
        <v>1.8291012298959317</v>
      </c>
      <c r="F8" s="7">
        <f>1057/88</f>
        <v>12.011363636363637</v>
      </c>
      <c r="G8" s="7">
        <f t="shared" si="8"/>
        <v>20.140898770104066</v>
      </c>
      <c r="H8" s="16">
        <f t="shared" si="9"/>
        <v>23.799101229895932</v>
      </c>
      <c r="I8" s="11">
        <f t="shared" si="10"/>
        <v>7.364050186470586E-3</v>
      </c>
      <c r="J8" s="39">
        <f t="shared" si="11"/>
        <v>6.1309027096443855E-4</v>
      </c>
      <c r="K8" s="39">
        <f t="shared" si="5"/>
        <v>1631.0811757409272</v>
      </c>
      <c r="L8" s="39">
        <f t="shared" si="12"/>
        <v>6.7509599155061474E-3</v>
      </c>
      <c r="M8" s="39">
        <f t="shared" si="13"/>
        <v>7.9771404574350245E-3</v>
      </c>
      <c r="N8" s="42"/>
      <c r="O8" s="8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f t="shared" si="15"/>
        <v>2660288.5290000006</v>
      </c>
      <c r="AI8" s="9">
        <v>6</v>
      </c>
      <c r="AJ8" s="9">
        <f t="shared" si="0"/>
        <v>2660281.5290000006</v>
      </c>
      <c r="AK8" s="7">
        <v>20</v>
      </c>
      <c r="AL8" s="7">
        <v>18.079999999999998</v>
      </c>
      <c r="AM8" s="9">
        <v>1</v>
      </c>
      <c r="AN8" s="9">
        <v>0</v>
      </c>
      <c r="AO8" s="9">
        <v>0</v>
      </c>
      <c r="AP8" s="8">
        <v>0</v>
      </c>
      <c r="AQ8" s="9">
        <v>0</v>
      </c>
      <c r="AR8" s="31">
        <v>1</v>
      </c>
      <c r="AS8" s="9">
        <v>0</v>
      </c>
      <c r="AT8" s="9">
        <v>0</v>
      </c>
      <c r="AU8" s="31">
        <v>1</v>
      </c>
      <c r="AV8" s="21">
        <v>2004</v>
      </c>
      <c r="AW8" s="23"/>
      <c r="AX8" s="39">
        <v>0</v>
      </c>
      <c r="AY8" s="39">
        <v>0</v>
      </c>
      <c r="AZ8" s="39">
        <v>0</v>
      </c>
      <c r="BA8" s="39">
        <v>1</v>
      </c>
      <c r="BB8" s="59" t="s">
        <v>433</v>
      </c>
      <c r="BC8" s="60" t="s">
        <v>433</v>
      </c>
      <c r="BD8" s="39" t="s">
        <v>433</v>
      </c>
      <c r="BE8" s="39" t="s">
        <v>433</v>
      </c>
      <c r="BF8" s="39" t="s">
        <v>433</v>
      </c>
      <c r="BG8" s="39" t="s">
        <v>433</v>
      </c>
      <c r="BH8" s="39" t="s">
        <v>433</v>
      </c>
      <c r="BI8" s="57" t="s">
        <v>433</v>
      </c>
      <c r="BJ8" s="18" t="s">
        <v>433</v>
      </c>
      <c r="BK8" s="53">
        <f t="shared" si="16"/>
        <v>0.51218000000000008</v>
      </c>
      <c r="BL8" s="54">
        <v>0.48781999999999998</v>
      </c>
      <c r="BM8">
        <v>0.52400000000000002</v>
      </c>
      <c r="BN8" s="39">
        <v>0.47599999999999998</v>
      </c>
      <c r="BO8" s="18">
        <v>0</v>
      </c>
      <c r="BP8">
        <v>0</v>
      </c>
      <c r="BQ8" s="18">
        <v>1</v>
      </c>
      <c r="BS8" s="18"/>
      <c r="BT8" s="18" t="s">
        <v>256</v>
      </c>
      <c r="CA8" s="18"/>
      <c r="CD8" s="18"/>
      <c r="CG8" s="25">
        <v>38.43</v>
      </c>
      <c r="CH8">
        <v>1</v>
      </c>
      <c r="CI8" s="18">
        <v>0</v>
      </c>
      <c r="CJ8">
        <v>1</v>
      </c>
      <c r="CK8">
        <v>0</v>
      </c>
      <c r="CL8">
        <v>0</v>
      </c>
      <c r="CM8" s="93">
        <v>0</v>
      </c>
      <c r="CN8" s="18">
        <v>0</v>
      </c>
      <c r="CO8">
        <v>1</v>
      </c>
      <c r="CP8" s="18">
        <v>0</v>
      </c>
      <c r="CQ8">
        <v>0</v>
      </c>
      <c r="CR8">
        <v>0</v>
      </c>
      <c r="CS8">
        <v>1</v>
      </c>
      <c r="CT8" s="18">
        <v>0</v>
      </c>
      <c r="CU8">
        <v>1</v>
      </c>
      <c r="CV8" s="18">
        <v>0</v>
      </c>
      <c r="CW8">
        <v>0</v>
      </c>
      <c r="CX8" s="18">
        <v>0</v>
      </c>
      <c r="CY8">
        <v>0</v>
      </c>
      <c r="CZ8">
        <v>0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 s="18">
        <v>0</v>
      </c>
    </row>
    <row r="9" spans="1:118" ht="14.4" customHeight="1" x14ac:dyDescent="0.3">
      <c r="A9">
        <v>10</v>
      </c>
      <c r="B9" t="s">
        <v>397</v>
      </c>
      <c r="C9" s="90" t="s">
        <v>473</v>
      </c>
      <c r="D9" s="12">
        <v>9.32</v>
      </c>
      <c r="E9" s="14">
        <f t="shared" si="14"/>
        <v>2.0992332268370606</v>
      </c>
      <c r="F9" s="7">
        <f>1252/282</f>
        <v>4.4397163120567376</v>
      </c>
      <c r="G9" s="7">
        <f t="shared" si="8"/>
        <v>7.2207667731629392</v>
      </c>
      <c r="H9" s="16">
        <f t="shared" si="9"/>
        <v>11.419233226837061</v>
      </c>
      <c r="I9" s="11">
        <f t="shared" si="10"/>
        <v>2.7220106001052615E-3</v>
      </c>
      <c r="J9" s="39">
        <f t="shared" si="11"/>
        <v>6.1310462398537048E-4</v>
      </c>
      <c r="K9" s="39">
        <f t="shared" si="5"/>
        <v>1631.0429914876345</v>
      </c>
      <c r="L9" s="39">
        <f t="shared" si="12"/>
        <v>2.108905976119891E-3</v>
      </c>
      <c r="M9" s="39">
        <f t="shared" si="13"/>
        <v>3.3351152240906319E-3</v>
      </c>
      <c r="N9" s="42"/>
      <c r="O9" s="8"/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f t="shared" si="15"/>
        <v>2660288.5290000006</v>
      </c>
      <c r="AI9" s="9">
        <v>6</v>
      </c>
      <c r="AJ9" s="9">
        <f t="shared" si="0"/>
        <v>2660281.5290000006</v>
      </c>
      <c r="AK9" s="7">
        <v>22</v>
      </c>
      <c r="AL9" s="7">
        <v>18.079999999999998</v>
      </c>
      <c r="AM9" s="9">
        <v>1</v>
      </c>
      <c r="AN9" s="9">
        <v>0</v>
      </c>
      <c r="AO9" s="9">
        <v>0</v>
      </c>
      <c r="AP9" s="8">
        <v>0</v>
      </c>
      <c r="AQ9" s="9">
        <v>0</v>
      </c>
      <c r="AR9" s="31">
        <v>1</v>
      </c>
      <c r="AS9" s="9">
        <v>0</v>
      </c>
      <c r="AT9" s="9">
        <v>0</v>
      </c>
      <c r="AU9" s="31">
        <v>1</v>
      </c>
      <c r="AV9" s="21">
        <v>2004</v>
      </c>
      <c r="AW9" s="23"/>
      <c r="AX9" s="39">
        <v>0</v>
      </c>
      <c r="AY9" s="39">
        <v>0</v>
      </c>
      <c r="AZ9" s="39">
        <v>0</v>
      </c>
      <c r="BA9" s="39">
        <v>1</v>
      </c>
      <c r="BB9" s="59" t="s">
        <v>433</v>
      </c>
      <c r="BC9" s="60" t="s">
        <v>433</v>
      </c>
      <c r="BD9" s="39" t="s">
        <v>433</v>
      </c>
      <c r="BE9" s="39" t="s">
        <v>433</v>
      </c>
      <c r="BF9" s="39" t="s">
        <v>433</v>
      </c>
      <c r="BG9" s="39" t="s">
        <v>433</v>
      </c>
      <c r="BH9" s="39" t="s">
        <v>433</v>
      </c>
      <c r="BI9" s="57" t="s">
        <v>433</v>
      </c>
      <c r="BJ9" s="18" t="s">
        <v>433</v>
      </c>
      <c r="BK9" s="53">
        <f t="shared" si="16"/>
        <v>0.51218000000000008</v>
      </c>
      <c r="BL9" s="54">
        <v>0.48781999999999998</v>
      </c>
      <c r="BM9">
        <v>0.52400000000000002</v>
      </c>
      <c r="BN9" s="39">
        <v>0.47599999999999998</v>
      </c>
      <c r="BO9" s="18">
        <v>0</v>
      </c>
      <c r="BP9">
        <v>0</v>
      </c>
      <c r="BQ9" s="18">
        <v>1</v>
      </c>
      <c r="BS9" s="18"/>
      <c r="BT9" s="18" t="s">
        <v>256</v>
      </c>
      <c r="CA9" s="18"/>
      <c r="CD9" s="18"/>
      <c r="CG9" s="25">
        <v>38.43</v>
      </c>
      <c r="CH9">
        <v>1</v>
      </c>
      <c r="CI9" s="18">
        <v>0</v>
      </c>
      <c r="CJ9">
        <v>1</v>
      </c>
      <c r="CK9">
        <v>0</v>
      </c>
      <c r="CL9">
        <v>0</v>
      </c>
      <c r="CM9" s="93">
        <v>0</v>
      </c>
      <c r="CN9" s="18">
        <v>0</v>
      </c>
      <c r="CO9">
        <v>1</v>
      </c>
      <c r="CP9" s="18">
        <v>0</v>
      </c>
      <c r="CQ9">
        <v>0</v>
      </c>
      <c r="CR9">
        <v>0</v>
      </c>
      <c r="CS9">
        <v>1</v>
      </c>
      <c r="CT9" s="18">
        <v>0</v>
      </c>
      <c r="CU9">
        <v>1</v>
      </c>
      <c r="CV9" s="18">
        <v>0</v>
      </c>
      <c r="CW9">
        <v>0</v>
      </c>
      <c r="CX9" s="18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 s="18">
        <v>0</v>
      </c>
    </row>
    <row r="10" spans="1:118" x14ac:dyDescent="0.3">
      <c r="A10">
        <v>11</v>
      </c>
      <c r="B10" t="s">
        <v>397</v>
      </c>
      <c r="C10" s="90" t="s">
        <v>473</v>
      </c>
      <c r="D10" s="12">
        <v>10.039999999999999</v>
      </c>
      <c r="E10" s="14">
        <f t="shared" si="14"/>
        <v>1.2663063063063063</v>
      </c>
      <c r="F10" s="7">
        <f>333/42</f>
        <v>7.9285714285714288</v>
      </c>
      <c r="G10" s="7">
        <f t="shared" si="8"/>
        <v>8.7736936936936925</v>
      </c>
      <c r="H10" s="16">
        <f t="shared" si="9"/>
        <v>11.306306306306306</v>
      </c>
      <c r="I10" s="11">
        <f t="shared" si="10"/>
        <v>4.8610043808850279E-3</v>
      </c>
      <c r="J10" s="39">
        <f t="shared" si="11"/>
        <v>6.1309965164315662E-4</v>
      </c>
      <c r="K10" s="39">
        <f t="shared" si="5"/>
        <v>1631.056219523073</v>
      </c>
      <c r="L10" s="39">
        <f t="shared" si="12"/>
        <v>4.2479047292418711E-3</v>
      </c>
      <c r="M10" s="39">
        <f t="shared" si="13"/>
        <v>5.4741040325281846E-3</v>
      </c>
      <c r="N10" s="42"/>
      <c r="O10" s="8"/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f t="shared" si="15"/>
        <v>2660288.5290000006</v>
      </c>
      <c r="AI10" s="9">
        <v>6</v>
      </c>
      <c r="AJ10" s="9">
        <f t="shared" si="0"/>
        <v>2660281.5290000006</v>
      </c>
      <c r="AK10" s="7">
        <v>16</v>
      </c>
      <c r="AL10" s="7">
        <v>18.079999999999998</v>
      </c>
      <c r="AM10" s="9">
        <v>1</v>
      </c>
      <c r="AN10" s="9">
        <v>0</v>
      </c>
      <c r="AO10" s="9">
        <v>0</v>
      </c>
      <c r="AP10" s="8">
        <v>0</v>
      </c>
      <c r="AQ10" s="9">
        <v>0</v>
      </c>
      <c r="AR10" s="31">
        <v>1</v>
      </c>
      <c r="AS10" s="9">
        <v>0</v>
      </c>
      <c r="AT10" s="9">
        <v>0</v>
      </c>
      <c r="AU10" s="31">
        <v>1</v>
      </c>
      <c r="AV10" s="21">
        <v>2006</v>
      </c>
      <c r="AW10" s="23"/>
      <c r="AX10" s="39">
        <v>0</v>
      </c>
      <c r="AY10" s="39">
        <v>0</v>
      </c>
      <c r="AZ10" s="39">
        <v>0</v>
      </c>
      <c r="BA10" s="39">
        <v>1</v>
      </c>
      <c r="BB10" s="59" t="s">
        <v>433</v>
      </c>
      <c r="BC10" s="60" t="s">
        <v>433</v>
      </c>
      <c r="BD10" s="39" t="s">
        <v>433</v>
      </c>
      <c r="BE10" s="39" t="s">
        <v>433</v>
      </c>
      <c r="BF10" s="39" t="s">
        <v>433</v>
      </c>
      <c r="BG10" s="39" t="s">
        <v>433</v>
      </c>
      <c r="BH10" s="39" t="s">
        <v>433</v>
      </c>
      <c r="BI10" s="57" t="s">
        <v>433</v>
      </c>
      <c r="BJ10" s="18" t="s">
        <v>433</v>
      </c>
      <c r="BK10" s="53">
        <f t="shared" si="16"/>
        <v>0.51218000000000008</v>
      </c>
      <c r="BL10" s="54">
        <v>0.48781999999999998</v>
      </c>
      <c r="BM10">
        <v>0.52400000000000002</v>
      </c>
      <c r="BN10" s="39">
        <v>0.47599999999999998</v>
      </c>
      <c r="BO10" s="18">
        <v>0</v>
      </c>
      <c r="BP10">
        <v>0</v>
      </c>
      <c r="BQ10" s="18">
        <v>1</v>
      </c>
      <c r="BS10" s="18"/>
      <c r="BT10" s="18" t="s">
        <v>256</v>
      </c>
      <c r="CA10" s="18"/>
      <c r="CD10" s="18"/>
      <c r="CG10" s="25">
        <v>38.43</v>
      </c>
      <c r="CH10">
        <v>1</v>
      </c>
      <c r="CI10" s="18">
        <v>0</v>
      </c>
      <c r="CJ10">
        <v>1</v>
      </c>
      <c r="CK10">
        <v>0</v>
      </c>
      <c r="CL10">
        <v>0</v>
      </c>
      <c r="CM10" s="93">
        <v>0</v>
      </c>
      <c r="CN10" s="18">
        <v>0</v>
      </c>
      <c r="CO10">
        <v>1</v>
      </c>
      <c r="CP10" s="18">
        <v>0</v>
      </c>
      <c r="CQ10">
        <v>0</v>
      </c>
      <c r="CR10">
        <v>0</v>
      </c>
      <c r="CS10">
        <v>1</v>
      </c>
      <c r="CT10" s="18">
        <v>0</v>
      </c>
      <c r="CU10">
        <v>1</v>
      </c>
      <c r="CV10" s="18">
        <v>0</v>
      </c>
      <c r="CW10">
        <v>0</v>
      </c>
      <c r="CX10" s="18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 s="18">
        <v>0</v>
      </c>
    </row>
    <row r="11" spans="1:118" x14ac:dyDescent="0.3">
      <c r="A11">
        <v>12</v>
      </c>
      <c r="B11" t="s">
        <v>397</v>
      </c>
      <c r="C11" s="90" t="s">
        <v>473</v>
      </c>
      <c r="D11" s="12">
        <v>9.31</v>
      </c>
      <c r="E11" s="14">
        <f t="shared" si="14"/>
        <v>0.23275000000000001</v>
      </c>
      <c r="F11" s="7">
        <f>560/14</f>
        <v>40</v>
      </c>
      <c r="G11" s="7">
        <f t="shared" si="8"/>
        <v>9.0772500000000012</v>
      </c>
      <c r="H11" s="16">
        <f t="shared" si="9"/>
        <v>9.5427499999999998</v>
      </c>
      <c r="I11" s="11">
        <f t="shared" si="10"/>
        <v>2.4516904197475181E-2</v>
      </c>
      <c r="J11" s="39">
        <f t="shared" si="11"/>
        <v>6.1292260493687946E-4</v>
      </c>
      <c r="K11" s="39">
        <f t="shared" si="5"/>
        <v>1631.5273607880442</v>
      </c>
      <c r="L11" s="39">
        <f t="shared" si="12"/>
        <v>2.3903981592538301E-2</v>
      </c>
      <c r="M11" s="39">
        <f t="shared" si="13"/>
        <v>2.5129826802412061E-2</v>
      </c>
      <c r="N11" s="42"/>
      <c r="O11" s="8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f t="shared" si="15"/>
        <v>2660288.5290000006</v>
      </c>
      <c r="AI11" s="9">
        <v>6</v>
      </c>
      <c r="AJ11" s="9">
        <f t="shared" si="0"/>
        <v>2660281.5290000006</v>
      </c>
      <c r="AK11" s="7">
        <v>18</v>
      </c>
      <c r="AL11" s="7">
        <v>18.079999999999998</v>
      </c>
      <c r="AM11" s="9">
        <v>1</v>
      </c>
      <c r="AN11" s="9">
        <v>0</v>
      </c>
      <c r="AO11" s="9">
        <v>0</v>
      </c>
      <c r="AP11" s="8">
        <v>0</v>
      </c>
      <c r="AQ11" s="9">
        <v>0</v>
      </c>
      <c r="AR11" s="31">
        <v>1</v>
      </c>
      <c r="AS11" s="9">
        <v>0</v>
      </c>
      <c r="AT11" s="9">
        <v>0</v>
      </c>
      <c r="AU11" s="31">
        <v>1</v>
      </c>
      <c r="AV11" s="21">
        <v>2006</v>
      </c>
      <c r="AW11" s="23"/>
      <c r="AX11" s="39">
        <v>0</v>
      </c>
      <c r="AY11" s="39">
        <v>0</v>
      </c>
      <c r="AZ11" s="39">
        <v>0</v>
      </c>
      <c r="BA11" s="39">
        <v>1</v>
      </c>
      <c r="BB11" s="59" t="s">
        <v>433</v>
      </c>
      <c r="BC11" s="60" t="s">
        <v>433</v>
      </c>
      <c r="BD11" s="39" t="s">
        <v>433</v>
      </c>
      <c r="BE11" s="39" t="s">
        <v>433</v>
      </c>
      <c r="BF11" s="39" t="s">
        <v>433</v>
      </c>
      <c r="BG11" s="39" t="s">
        <v>433</v>
      </c>
      <c r="BH11" s="39" t="s">
        <v>433</v>
      </c>
      <c r="BI11" s="57" t="s">
        <v>433</v>
      </c>
      <c r="BJ11" s="18" t="s">
        <v>433</v>
      </c>
      <c r="BK11" s="53">
        <f t="shared" si="16"/>
        <v>0.51218000000000008</v>
      </c>
      <c r="BL11" s="54">
        <v>0.48781999999999998</v>
      </c>
      <c r="BM11">
        <v>0.52400000000000002</v>
      </c>
      <c r="BN11" s="39">
        <v>0.47599999999999998</v>
      </c>
      <c r="BO11" s="18">
        <v>0</v>
      </c>
      <c r="BP11">
        <v>0</v>
      </c>
      <c r="BQ11" s="18">
        <v>1</v>
      </c>
      <c r="BS11" s="18"/>
      <c r="BT11" s="18" t="s">
        <v>256</v>
      </c>
      <c r="CA11" s="18"/>
      <c r="CD11" s="18"/>
      <c r="CG11" s="25">
        <v>38.43</v>
      </c>
      <c r="CH11">
        <v>1</v>
      </c>
      <c r="CI11" s="18">
        <v>0</v>
      </c>
      <c r="CJ11">
        <v>1</v>
      </c>
      <c r="CK11">
        <v>0</v>
      </c>
      <c r="CL11">
        <v>0</v>
      </c>
      <c r="CM11" s="93">
        <v>0</v>
      </c>
      <c r="CN11" s="18">
        <v>0</v>
      </c>
      <c r="CO11">
        <v>1</v>
      </c>
      <c r="CP11" s="18">
        <v>0</v>
      </c>
      <c r="CQ11">
        <v>0</v>
      </c>
      <c r="CR11">
        <v>0</v>
      </c>
      <c r="CS11">
        <v>1</v>
      </c>
      <c r="CT11" s="18">
        <v>0</v>
      </c>
      <c r="CU11">
        <v>1</v>
      </c>
      <c r="CV11" s="18">
        <v>0</v>
      </c>
      <c r="CW11">
        <v>0</v>
      </c>
      <c r="CX11" s="18">
        <v>0</v>
      </c>
      <c r="CY11">
        <v>0</v>
      </c>
      <c r="CZ11">
        <v>0</v>
      </c>
      <c r="DA11">
        <v>1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 s="18">
        <v>0</v>
      </c>
    </row>
    <row r="12" spans="1:118" x14ac:dyDescent="0.3">
      <c r="A12">
        <v>13</v>
      </c>
      <c r="B12" t="s">
        <v>397</v>
      </c>
      <c r="C12" s="90" t="s">
        <v>473</v>
      </c>
      <c r="D12" s="12">
        <v>16.010000000000002</v>
      </c>
      <c r="E12" s="14">
        <f t="shared" si="14"/>
        <v>0.81286975717439303</v>
      </c>
      <c r="F12" s="7">
        <f>906/46</f>
        <v>19.695652173913043</v>
      </c>
      <c r="G12" s="7">
        <f t="shared" si="8"/>
        <v>15.197130242825608</v>
      </c>
      <c r="H12" s="16">
        <f t="shared" si="9"/>
        <v>16.822869757174395</v>
      </c>
      <c r="I12" s="11">
        <f t="shared" si="10"/>
        <v>1.2074659832889693E-2</v>
      </c>
      <c r="J12" s="39">
        <f t="shared" si="11"/>
        <v>6.1306219902088944E-4</v>
      </c>
      <c r="K12" s="39">
        <f t="shared" si="5"/>
        <v>1631.1558624835816</v>
      </c>
      <c r="L12" s="39">
        <f t="shared" si="12"/>
        <v>1.1461597633868803E-2</v>
      </c>
      <c r="M12" s="39">
        <f t="shared" si="13"/>
        <v>1.2687722031910582E-2</v>
      </c>
      <c r="N12" s="42"/>
      <c r="O12" s="8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f t="shared" si="15"/>
        <v>2660288.5290000006</v>
      </c>
      <c r="AI12" s="9">
        <v>6</v>
      </c>
      <c r="AJ12" s="9">
        <f t="shared" si="0"/>
        <v>2660281.5290000006</v>
      </c>
      <c r="AK12" s="7">
        <v>20</v>
      </c>
      <c r="AL12" s="7">
        <v>18.079999999999998</v>
      </c>
      <c r="AM12" s="9">
        <v>1</v>
      </c>
      <c r="AN12" s="9">
        <v>0</v>
      </c>
      <c r="AO12" s="9">
        <v>0</v>
      </c>
      <c r="AP12" s="8">
        <v>0</v>
      </c>
      <c r="AQ12" s="9">
        <v>0</v>
      </c>
      <c r="AR12" s="31">
        <v>1</v>
      </c>
      <c r="AS12" s="9">
        <v>0</v>
      </c>
      <c r="AT12" s="9">
        <v>0</v>
      </c>
      <c r="AU12" s="31">
        <v>1</v>
      </c>
      <c r="AV12" s="21">
        <v>2006</v>
      </c>
      <c r="AW12" s="23"/>
      <c r="AX12" s="39">
        <v>0</v>
      </c>
      <c r="AY12" s="39">
        <v>0</v>
      </c>
      <c r="AZ12" s="39">
        <v>0</v>
      </c>
      <c r="BA12" s="39">
        <v>1</v>
      </c>
      <c r="BB12" s="59" t="s">
        <v>433</v>
      </c>
      <c r="BC12" s="60" t="s">
        <v>433</v>
      </c>
      <c r="BD12" s="39" t="s">
        <v>433</v>
      </c>
      <c r="BE12" s="39" t="s">
        <v>433</v>
      </c>
      <c r="BF12" s="39" t="s">
        <v>433</v>
      </c>
      <c r="BG12" s="39" t="s">
        <v>433</v>
      </c>
      <c r="BH12" s="39" t="s">
        <v>433</v>
      </c>
      <c r="BI12" s="57" t="s">
        <v>433</v>
      </c>
      <c r="BJ12" s="18" t="s">
        <v>433</v>
      </c>
      <c r="BK12" s="53">
        <f t="shared" si="16"/>
        <v>0.51218000000000008</v>
      </c>
      <c r="BL12" s="54">
        <v>0.48781999999999998</v>
      </c>
      <c r="BM12">
        <v>0.52400000000000002</v>
      </c>
      <c r="BN12" s="39">
        <v>0.47599999999999998</v>
      </c>
      <c r="BO12" s="18">
        <v>0</v>
      </c>
      <c r="BP12">
        <v>0</v>
      </c>
      <c r="BQ12" s="18">
        <v>1</v>
      </c>
      <c r="BS12" s="18"/>
      <c r="BT12" s="18" t="s">
        <v>256</v>
      </c>
      <c r="CA12" s="18"/>
      <c r="CD12" s="18"/>
      <c r="CG12" s="25">
        <v>38.43</v>
      </c>
      <c r="CH12">
        <v>1</v>
      </c>
      <c r="CI12" s="18">
        <v>0</v>
      </c>
      <c r="CJ12">
        <v>1</v>
      </c>
      <c r="CK12">
        <v>0</v>
      </c>
      <c r="CL12">
        <v>0</v>
      </c>
      <c r="CM12" s="93">
        <v>0</v>
      </c>
      <c r="CN12" s="18">
        <v>0</v>
      </c>
      <c r="CO12">
        <v>1</v>
      </c>
      <c r="CP12" s="18">
        <v>0</v>
      </c>
      <c r="CQ12">
        <v>0</v>
      </c>
      <c r="CR12">
        <v>0</v>
      </c>
      <c r="CS12">
        <v>1</v>
      </c>
      <c r="CT12" s="18">
        <v>0</v>
      </c>
      <c r="CU12">
        <v>1</v>
      </c>
      <c r="CV12" s="18">
        <v>0</v>
      </c>
      <c r="CW12">
        <v>0</v>
      </c>
      <c r="CX12" s="18">
        <v>0</v>
      </c>
      <c r="CY12">
        <v>0</v>
      </c>
      <c r="CZ12">
        <v>0</v>
      </c>
      <c r="DA12">
        <v>1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 s="18">
        <v>0</v>
      </c>
    </row>
    <row r="13" spans="1:118" x14ac:dyDescent="0.3">
      <c r="A13">
        <v>14</v>
      </c>
      <c r="B13" t="s">
        <v>397</v>
      </c>
      <c r="C13" s="90" t="s">
        <v>473</v>
      </c>
      <c r="D13" s="12">
        <v>4.6500000000000004</v>
      </c>
      <c r="E13" s="14">
        <f t="shared" si="14"/>
        <v>0.39910179640718568</v>
      </c>
      <c r="F13" s="7">
        <f>1002/86</f>
        <v>11.651162790697674</v>
      </c>
      <c r="G13" s="7">
        <f t="shared" si="8"/>
        <v>4.2508982035928149</v>
      </c>
      <c r="H13" s="16">
        <f t="shared" si="9"/>
        <v>5.0491017964071858</v>
      </c>
      <c r="I13" s="11">
        <f t="shared" si="10"/>
        <v>7.1432259948603751E-3</v>
      </c>
      <c r="J13" s="39">
        <f t="shared" si="11"/>
        <v>6.1309125305188843E-4</v>
      </c>
      <c r="K13" s="39">
        <f t="shared" si="5"/>
        <v>1631.0785629743211</v>
      </c>
      <c r="L13" s="39">
        <f t="shared" si="12"/>
        <v>6.530134741808487E-3</v>
      </c>
      <c r="M13" s="39">
        <f t="shared" si="13"/>
        <v>7.7563172479122632E-3</v>
      </c>
      <c r="N13" s="42"/>
      <c r="O13" s="8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f t="shared" si="15"/>
        <v>2660288.5290000006</v>
      </c>
      <c r="AI13" s="9">
        <v>6</v>
      </c>
      <c r="AJ13" s="9">
        <f t="shared" si="0"/>
        <v>2660281.5290000006</v>
      </c>
      <c r="AK13" s="7">
        <v>22</v>
      </c>
      <c r="AL13" s="7">
        <v>18.079999999999998</v>
      </c>
      <c r="AM13" s="9">
        <v>1</v>
      </c>
      <c r="AN13" s="9">
        <v>0</v>
      </c>
      <c r="AO13" s="9">
        <v>0</v>
      </c>
      <c r="AP13" s="8">
        <v>0</v>
      </c>
      <c r="AQ13" s="9">
        <v>0</v>
      </c>
      <c r="AR13" s="31">
        <v>1</v>
      </c>
      <c r="AS13" s="9">
        <v>0</v>
      </c>
      <c r="AT13" s="9">
        <v>0</v>
      </c>
      <c r="AU13" s="31">
        <v>1</v>
      </c>
      <c r="AV13" s="21">
        <v>2006</v>
      </c>
      <c r="AW13" s="23"/>
      <c r="AX13" s="39">
        <v>0</v>
      </c>
      <c r="AY13" s="39">
        <v>0</v>
      </c>
      <c r="AZ13" s="39">
        <v>0</v>
      </c>
      <c r="BA13" s="39">
        <v>1</v>
      </c>
      <c r="BB13" s="59" t="s">
        <v>433</v>
      </c>
      <c r="BC13" s="60" t="s">
        <v>433</v>
      </c>
      <c r="BD13" s="39" t="s">
        <v>433</v>
      </c>
      <c r="BE13" s="39" t="s">
        <v>433</v>
      </c>
      <c r="BF13" s="39" t="s">
        <v>433</v>
      </c>
      <c r="BG13" s="39" t="s">
        <v>433</v>
      </c>
      <c r="BH13" s="39" t="s">
        <v>433</v>
      </c>
      <c r="BI13" s="57" t="s">
        <v>433</v>
      </c>
      <c r="BJ13" s="18" t="s">
        <v>433</v>
      </c>
      <c r="BK13" s="53">
        <f t="shared" si="16"/>
        <v>0.51218000000000008</v>
      </c>
      <c r="BL13" s="54">
        <v>0.48781999999999998</v>
      </c>
      <c r="BM13">
        <v>0.52400000000000002</v>
      </c>
      <c r="BN13" s="39">
        <v>0.47599999999999998</v>
      </c>
      <c r="BO13" s="18">
        <v>0</v>
      </c>
      <c r="BP13">
        <v>0</v>
      </c>
      <c r="BQ13" s="18">
        <v>1</v>
      </c>
      <c r="BS13" s="18"/>
      <c r="BT13" s="18" t="s">
        <v>256</v>
      </c>
      <c r="CA13" s="18"/>
      <c r="CD13" s="18"/>
      <c r="CG13" s="25">
        <v>38.43</v>
      </c>
      <c r="CH13">
        <v>1</v>
      </c>
      <c r="CI13" s="18">
        <v>0</v>
      </c>
      <c r="CJ13">
        <v>1</v>
      </c>
      <c r="CK13">
        <v>0</v>
      </c>
      <c r="CL13">
        <v>0</v>
      </c>
      <c r="CM13" s="93">
        <v>0</v>
      </c>
      <c r="CN13" s="18">
        <v>0</v>
      </c>
      <c r="CO13">
        <v>1</v>
      </c>
      <c r="CP13" s="18">
        <v>0</v>
      </c>
      <c r="CQ13">
        <v>0</v>
      </c>
      <c r="CR13">
        <v>0</v>
      </c>
      <c r="CS13">
        <v>1</v>
      </c>
      <c r="CT13" s="18">
        <v>0</v>
      </c>
      <c r="CU13">
        <v>1</v>
      </c>
      <c r="CV13" s="18">
        <v>0</v>
      </c>
      <c r="CW13">
        <v>0</v>
      </c>
      <c r="CX13" s="18">
        <v>0</v>
      </c>
      <c r="CY13">
        <v>0</v>
      </c>
      <c r="CZ13">
        <v>0</v>
      </c>
      <c r="DA13">
        <v>1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 s="18">
        <v>0</v>
      </c>
    </row>
    <row r="14" spans="1:118" x14ac:dyDescent="0.3">
      <c r="A14">
        <v>15</v>
      </c>
      <c r="B14" t="s">
        <v>397</v>
      </c>
      <c r="C14" s="90" t="s">
        <v>473</v>
      </c>
      <c r="D14" s="12">
        <v>6.08</v>
      </c>
      <c r="E14" s="14">
        <f t="shared" si="14"/>
        <v>1.0028865979381443</v>
      </c>
      <c r="F14" s="7">
        <f>194/32</f>
        <v>6.0625</v>
      </c>
      <c r="G14" s="7">
        <f t="shared" si="8"/>
        <v>5.0771134020618556</v>
      </c>
      <c r="H14" s="16">
        <f t="shared" si="9"/>
        <v>7.0828865979381446</v>
      </c>
      <c r="I14" s="11">
        <f t="shared" si="10"/>
        <v>3.71693487693438E-3</v>
      </c>
      <c r="J14" s="39">
        <f t="shared" si="11"/>
        <v>6.1310266011288745E-4</v>
      </c>
      <c r="K14" s="39">
        <f t="shared" si="5"/>
        <v>1631.0482159967714</v>
      </c>
      <c r="L14" s="39">
        <f t="shared" si="12"/>
        <v>3.1038322168214926E-3</v>
      </c>
      <c r="M14" s="39">
        <f t="shared" si="13"/>
        <v>4.3300375370472679E-3</v>
      </c>
      <c r="N14" s="42"/>
      <c r="O14" s="8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f t="shared" si="15"/>
        <v>2660288.5290000006</v>
      </c>
      <c r="AI14" s="9">
        <v>6</v>
      </c>
      <c r="AJ14" s="9">
        <f t="shared" si="0"/>
        <v>2660281.5290000006</v>
      </c>
      <c r="AK14" s="7">
        <v>16</v>
      </c>
      <c r="AL14" s="7">
        <v>18.079999999999998</v>
      </c>
      <c r="AM14" s="9">
        <v>1</v>
      </c>
      <c r="AN14" s="9">
        <v>0</v>
      </c>
      <c r="AO14" s="9">
        <v>0</v>
      </c>
      <c r="AP14" s="8">
        <v>0</v>
      </c>
      <c r="AQ14" s="9">
        <v>0</v>
      </c>
      <c r="AR14" s="31">
        <v>1</v>
      </c>
      <c r="AS14" s="9">
        <v>0</v>
      </c>
      <c r="AT14" s="9">
        <v>0</v>
      </c>
      <c r="AU14" s="31">
        <v>1</v>
      </c>
      <c r="AV14" s="21">
        <v>2008</v>
      </c>
      <c r="AW14" s="23"/>
      <c r="AX14" s="39">
        <v>0</v>
      </c>
      <c r="AY14" s="39">
        <v>0</v>
      </c>
      <c r="AZ14" s="39">
        <v>0</v>
      </c>
      <c r="BA14" s="39">
        <v>1</v>
      </c>
      <c r="BB14" s="59" t="s">
        <v>433</v>
      </c>
      <c r="BC14" s="60" t="s">
        <v>433</v>
      </c>
      <c r="BD14" s="39" t="s">
        <v>433</v>
      </c>
      <c r="BE14" s="39" t="s">
        <v>433</v>
      </c>
      <c r="BF14" s="39" t="s">
        <v>433</v>
      </c>
      <c r="BG14" s="39" t="s">
        <v>433</v>
      </c>
      <c r="BH14" s="39" t="s">
        <v>433</v>
      </c>
      <c r="BI14" s="57" t="s">
        <v>433</v>
      </c>
      <c r="BJ14" s="18" t="s">
        <v>433</v>
      </c>
      <c r="BK14" s="53">
        <f t="shared" si="16"/>
        <v>0.51218000000000008</v>
      </c>
      <c r="BL14" s="54">
        <v>0.48781999999999998</v>
      </c>
      <c r="BM14">
        <v>0.52400000000000002</v>
      </c>
      <c r="BN14" s="39">
        <v>0.47599999999999998</v>
      </c>
      <c r="BO14" s="18">
        <v>0</v>
      </c>
      <c r="BP14">
        <v>0</v>
      </c>
      <c r="BQ14" s="18">
        <v>1</v>
      </c>
      <c r="BS14" s="18"/>
      <c r="BT14" s="18" t="s">
        <v>256</v>
      </c>
      <c r="CA14" s="18"/>
      <c r="CD14" s="18"/>
      <c r="CG14" s="25">
        <v>38.43</v>
      </c>
      <c r="CH14">
        <v>1</v>
      </c>
      <c r="CI14" s="18">
        <v>0</v>
      </c>
      <c r="CJ14">
        <v>1</v>
      </c>
      <c r="CK14">
        <v>0</v>
      </c>
      <c r="CL14">
        <v>0</v>
      </c>
      <c r="CM14" s="93">
        <v>0</v>
      </c>
      <c r="CN14" s="18">
        <v>0</v>
      </c>
      <c r="CO14">
        <v>1</v>
      </c>
      <c r="CP14" s="18">
        <v>0</v>
      </c>
      <c r="CQ14">
        <v>0</v>
      </c>
      <c r="CR14">
        <v>0</v>
      </c>
      <c r="CS14">
        <v>1</v>
      </c>
      <c r="CT14" s="18">
        <v>0</v>
      </c>
      <c r="CU14">
        <v>1</v>
      </c>
      <c r="CV14" s="18">
        <v>0</v>
      </c>
      <c r="CW14">
        <v>0</v>
      </c>
      <c r="CX14" s="18">
        <v>0</v>
      </c>
      <c r="CY14">
        <v>0</v>
      </c>
      <c r="CZ14">
        <v>0</v>
      </c>
      <c r="DA14">
        <v>1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 s="18">
        <v>0</v>
      </c>
    </row>
    <row r="15" spans="1:118" x14ac:dyDescent="0.3">
      <c r="A15">
        <v>16</v>
      </c>
      <c r="B15" t="s">
        <v>397</v>
      </c>
      <c r="C15" s="90" t="s">
        <v>473</v>
      </c>
      <c r="D15" s="12">
        <v>8.84</v>
      </c>
      <c r="E15" s="14">
        <f t="shared" si="14"/>
        <v>0.16742424242424242</v>
      </c>
      <c r="F15" s="7">
        <f>528/10</f>
        <v>52.8</v>
      </c>
      <c r="G15" s="7">
        <f t="shared" si="8"/>
        <v>8.6725757575757569</v>
      </c>
      <c r="H15" s="16">
        <f t="shared" si="9"/>
        <v>9.0074242424242428</v>
      </c>
      <c r="I15" s="11">
        <f t="shared" si="10"/>
        <v>3.2355095264921176E-2</v>
      </c>
      <c r="J15" s="39">
        <f t="shared" si="11"/>
        <v>6.1278589516896177E-4</v>
      </c>
      <c r="K15" s="39">
        <f t="shared" si="5"/>
        <v>1631.8913471797075</v>
      </c>
      <c r="L15" s="39">
        <f t="shared" si="12"/>
        <v>3.1742309369752211E-2</v>
      </c>
      <c r="M15" s="39">
        <f t="shared" si="13"/>
        <v>3.296788116009014E-2</v>
      </c>
      <c r="N15" s="42"/>
      <c r="O15" s="8"/>
      <c r="P15" s="9"/>
      <c r="Q15" s="9"/>
      <c r="R15" s="8"/>
      <c r="S15" s="9"/>
      <c r="T15" s="9"/>
      <c r="U15" s="8"/>
      <c r="V15" s="9"/>
      <c r="W15" s="9"/>
      <c r="X15" s="9"/>
      <c r="Y15" s="8"/>
      <c r="Z15" s="9"/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f t="shared" si="15"/>
        <v>2660288.5290000006</v>
      </c>
      <c r="AI15" s="9">
        <v>6</v>
      </c>
      <c r="AJ15" s="9">
        <f t="shared" si="0"/>
        <v>2660281.5290000006</v>
      </c>
      <c r="AK15" s="7">
        <v>18</v>
      </c>
      <c r="AL15" s="7">
        <v>18.079999999999998</v>
      </c>
      <c r="AM15" s="9">
        <v>1</v>
      </c>
      <c r="AN15" s="9">
        <v>0</v>
      </c>
      <c r="AO15" s="9">
        <v>0</v>
      </c>
      <c r="AP15" s="8">
        <v>0</v>
      </c>
      <c r="AQ15" s="9">
        <v>0</v>
      </c>
      <c r="AR15" s="31">
        <v>1</v>
      </c>
      <c r="AS15" s="9">
        <v>0</v>
      </c>
      <c r="AT15" s="9">
        <v>0</v>
      </c>
      <c r="AU15" s="31">
        <v>1</v>
      </c>
      <c r="AV15" s="21">
        <v>2008</v>
      </c>
      <c r="AW15" s="23"/>
      <c r="AX15" s="39">
        <v>0</v>
      </c>
      <c r="AY15" s="39">
        <v>0</v>
      </c>
      <c r="AZ15" s="39">
        <v>0</v>
      </c>
      <c r="BA15" s="39">
        <v>1</v>
      </c>
      <c r="BB15" s="59" t="s">
        <v>433</v>
      </c>
      <c r="BC15" s="60" t="s">
        <v>433</v>
      </c>
      <c r="BD15" s="39" t="s">
        <v>433</v>
      </c>
      <c r="BE15" s="39" t="s">
        <v>433</v>
      </c>
      <c r="BF15" s="39" t="s">
        <v>433</v>
      </c>
      <c r="BG15" s="39" t="s">
        <v>433</v>
      </c>
      <c r="BH15" s="39" t="s">
        <v>433</v>
      </c>
      <c r="BI15" s="57" t="s">
        <v>433</v>
      </c>
      <c r="BJ15" s="18" t="s">
        <v>433</v>
      </c>
      <c r="BK15" s="53">
        <f t="shared" si="16"/>
        <v>0.51218000000000008</v>
      </c>
      <c r="BL15" s="54">
        <v>0.48781999999999998</v>
      </c>
      <c r="BM15">
        <v>0.52400000000000002</v>
      </c>
      <c r="BN15" s="39">
        <v>0.47599999999999998</v>
      </c>
      <c r="BO15" s="18">
        <v>0</v>
      </c>
      <c r="BP15">
        <v>0</v>
      </c>
      <c r="BQ15" s="18">
        <v>1</v>
      </c>
      <c r="BS15" s="18"/>
      <c r="BT15" s="18" t="s">
        <v>256</v>
      </c>
      <c r="CA15" s="18"/>
      <c r="CD15" s="18"/>
      <c r="CG15" s="25">
        <v>38.43</v>
      </c>
      <c r="CH15">
        <v>1</v>
      </c>
      <c r="CI15" s="18">
        <v>0</v>
      </c>
      <c r="CJ15">
        <v>1</v>
      </c>
      <c r="CK15">
        <v>0</v>
      </c>
      <c r="CL15">
        <v>0</v>
      </c>
      <c r="CM15" s="93">
        <v>0</v>
      </c>
      <c r="CN15" s="18">
        <v>0</v>
      </c>
      <c r="CO15">
        <v>1</v>
      </c>
      <c r="CP15" s="18">
        <v>0</v>
      </c>
      <c r="CQ15">
        <v>0</v>
      </c>
      <c r="CR15">
        <v>0</v>
      </c>
      <c r="CS15">
        <v>1</v>
      </c>
      <c r="CT15" s="18">
        <v>0</v>
      </c>
      <c r="CU15">
        <v>1</v>
      </c>
      <c r="CV15" s="18">
        <v>0</v>
      </c>
      <c r="CW15">
        <v>0</v>
      </c>
      <c r="CX15" s="18">
        <v>0</v>
      </c>
      <c r="CY15">
        <v>0</v>
      </c>
      <c r="CZ15">
        <v>0</v>
      </c>
      <c r="DA15">
        <v>1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 s="18">
        <v>0</v>
      </c>
    </row>
    <row r="16" spans="1:118" x14ac:dyDescent="0.3">
      <c r="A16">
        <v>17</v>
      </c>
      <c r="B16" t="s">
        <v>397</v>
      </c>
      <c r="C16" s="90" t="s">
        <v>473</v>
      </c>
      <c r="D16" s="12">
        <v>15.77</v>
      </c>
      <c r="E16" s="14">
        <f t="shared" si="14"/>
        <v>0.56321428571428567</v>
      </c>
      <c r="F16" s="7">
        <f>868/31</f>
        <v>28</v>
      </c>
      <c r="G16" s="7">
        <f t="shared" si="8"/>
        <v>15.206785714285713</v>
      </c>
      <c r="H16" s="16">
        <f t="shared" si="9"/>
        <v>16.333214285714284</v>
      </c>
      <c r="I16" s="11">
        <f t="shared" si="10"/>
        <v>1.7164464023811759E-2</v>
      </c>
      <c r="J16" s="39">
        <f t="shared" si="11"/>
        <v>6.1301657227899142E-4</v>
      </c>
      <c r="K16" s="39">
        <f t="shared" si="5"/>
        <v>1631.2772691973614</v>
      </c>
      <c r="L16" s="39">
        <f t="shared" si="12"/>
        <v>1.6551447451532766E-2</v>
      </c>
      <c r="M16" s="39">
        <f t="shared" si="13"/>
        <v>1.7777480596090751E-2</v>
      </c>
      <c r="N16" s="42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f t="shared" si="15"/>
        <v>2660288.5290000006</v>
      </c>
      <c r="AI16" s="9">
        <v>6</v>
      </c>
      <c r="AJ16" s="9">
        <f t="shared" si="0"/>
        <v>2660281.5290000006</v>
      </c>
      <c r="AK16" s="7">
        <v>20</v>
      </c>
      <c r="AL16" s="7">
        <v>18.079999999999998</v>
      </c>
      <c r="AM16" s="9">
        <v>1</v>
      </c>
      <c r="AN16" s="9">
        <v>0</v>
      </c>
      <c r="AO16" s="9">
        <v>0</v>
      </c>
      <c r="AP16" s="8">
        <v>0</v>
      </c>
      <c r="AQ16" s="9">
        <v>0</v>
      </c>
      <c r="AR16" s="31">
        <v>1</v>
      </c>
      <c r="AS16" s="9">
        <v>0</v>
      </c>
      <c r="AT16" s="9">
        <v>0</v>
      </c>
      <c r="AU16" s="31">
        <v>1</v>
      </c>
      <c r="AV16" s="21">
        <v>2008</v>
      </c>
      <c r="AW16" s="23"/>
      <c r="AX16" s="39">
        <v>0</v>
      </c>
      <c r="AY16" s="39">
        <v>0</v>
      </c>
      <c r="AZ16" s="39">
        <v>0</v>
      </c>
      <c r="BA16" s="39">
        <v>1</v>
      </c>
      <c r="BB16" s="59" t="s">
        <v>433</v>
      </c>
      <c r="BC16" s="60" t="s">
        <v>433</v>
      </c>
      <c r="BD16" s="39" t="s">
        <v>433</v>
      </c>
      <c r="BE16" s="39" t="s">
        <v>433</v>
      </c>
      <c r="BF16" s="39" t="s">
        <v>433</v>
      </c>
      <c r="BG16" s="39" t="s">
        <v>433</v>
      </c>
      <c r="BH16" s="39" t="s">
        <v>433</v>
      </c>
      <c r="BI16" s="57" t="s">
        <v>433</v>
      </c>
      <c r="BJ16" s="18" t="s">
        <v>433</v>
      </c>
      <c r="BK16" s="53">
        <f t="shared" si="16"/>
        <v>0.51218000000000008</v>
      </c>
      <c r="BL16" s="54">
        <v>0.48781999999999998</v>
      </c>
      <c r="BM16">
        <v>0.52400000000000002</v>
      </c>
      <c r="BN16" s="39">
        <v>0.47599999999999998</v>
      </c>
      <c r="BO16" s="18">
        <v>0</v>
      </c>
      <c r="BP16">
        <v>0</v>
      </c>
      <c r="BQ16" s="18">
        <v>1</v>
      </c>
      <c r="BS16" s="18"/>
      <c r="BT16" s="18" t="s">
        <v>256</v>
      </c>
      <c r="CA16" s="18"/>
      <c r="CD16" s="18"/>
      <c r="CG16" s="25">
        <v>38.43</v>
      </c>
      <c r="CH16">
        <v>1</v>
      </c>
      <c r="CI16" s="18">
        <v>0</v>
      </c>
      <c r="CJ16">
        <v>1</v>
      </c>
      <c r="CK16">
        <v>0</v>
      </c>
      <c r="CL16">
        <v>0</v>
      </c>
      <c r="CM16" s="93">
        <v>0</v>
      </c>
      <c r="CN16" s="18">
        <v>0</v>
      </c>
      <c r="CO16">
        <v>1</v>
      </c>
      <c r="CP16" s="18">
        <v>0</v>
      </c>
      <c r="CQ16">
        <v>0</v>
      </c>
      <c r="CR16">
        <v>0</v>
      </c>
      <c r="CS16">
        <v>1</v>
      </c>
      <c r="CT16" s="18">
        <v>0</v>
      </c>
      <c r="CU16">
        <v>1</v>
      </c>
      <c r="CV16" s="18">
        <v>0</v>
      </c>
      <c r="CW16">
        <v>0</v>
      </c>
      <c r="CX16" s="18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 s="18">
        <v>0</v>
      </c>
    </row>
    <row r="17" spans="1:113" x14ac:dyDescent="0.3">
      <c r="A17">
        <v>18</v>
      </c>
      <c r="B17" t="s">
        <v>397</v>
      </c>
      <c r="C17" s="90" t="s">
        <v>473</v>
      </c>
      <c r="D17" s="12">
        <v>4.57</v>
      </c>
      <c r="E17" s="14">
        <f t="shared" si="14"/>
        <v>0.20924037460978151</v>
      </c>
      <c r="F17" s="7">
        <f>961/44</f>
        <v>21.84090909090909</v>
      </c>
      <c r="G17" s="7">
        <f t="shared" si="8"/>
        <v>4.3607596253902186</v>
      </c>
      <c r="H17" s="16">
        <f t="shared" si="9"/>
        <v>4.779240374609782</v>
      </c>
      <c r="I17" s="11">
        <f t="shared" si="10"/>
        <v>1.3389611546768437E-2</v>
      </c>
      <c r="J17" s="39">
        <f t="shared" si="11"/>
        <v>6.1305193346286287E-4</v>
      </c>
      <c r="K17" s="39">
        <f t="shared" si="5"/>
        <v>1631.1831761975473</v>
      </c>
      <c r="L17" s="39">
        <f t="shared" si="12"/>
        <v>1.2776559613305575E-2</v>
      </c>
      <c r="M17" s="39">
        <f t="shared" si="13"/>
        <v>1.4002663480231299E-2</v>
      </c>
      <c r="N17" s="42"/>
      <c r="O17" s="8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f t="shared" si="15"/>
        <v>2660288.5290000006</v>
      </c>
      <c r="AI17" s="9">
        <v>6</v>
      </c>
      <c r="AJ17" s="9">
        <f t="shared" si="0"/>
        <v>2660281.5290000006</v>
      </c>
      <c r="AK17" s="7">
        <v>22</v>
      </c>
      <c r="AL17" s="7">
        <v>18.079999999999998</v>
      </c>
      <c r="AM17" s="9">
        <v>1</v>
      </c>
      <c r="AN17" s="9">
        <v>0</v>
      </c>
      <c r="AO17" s="9">
        <v>0</v>
      </c>
      <c r="AP17" s="8">
        <v>0</v>
      </c>
      <c r="AQ17" s="9">
        <v>0</v>
      </c>
      <c r="AR17" s="31">
        <v>1</v>
      </c>
      <c r="AS17" s="9">
        <v>0</v>
      </c>
      <c r="AT17" s="9">
        <v>0</v>
      </c>
      <c r="AU17" s="31">
        <v>1</v>
      </c>
      <c r="AV17" s="21">
        <v>2008</v>
      </c>
      <c r="AW17" s="23"/>
      <c r="AX17" s="39">
        <v>0</v>
      </c>
      <c r="AY17" s="39">
        <v>0</v>
      </c>
      <c r="AZ17" s="39">
        <v>0</v>
      </c>
      <c r="BA17" s="39">
        <v>1</v>
      </c>
      <c r="BB17" s="59" t="s">
        <v>433</v>
      </c>
      <c r="BC17" s="60" t="s">
        <v>433</v>
      </c>
      <c r="BD17" s="39" t="s">
        <v>433</v>
      </c>
      <c r="BE17" s="39" t="s">
        <v>433</v>
      </c>
      <c r="BF17" s="39" t="s">
        <v>433</v>
      </c>
      <c r="BG17" s="39" t="s">
        <v>433</v>
      </c>
      <c r="BH17" s="39" t="s">
        <v>433</v>
      </c>
      <c r="BI17" s="57" t="s">
        <v>433</v>
      </c>
      <c r="BJ17" s="18" t="s">
        <v>433</v>
      </c>
      <c r="BK17" s="53">
        <f t="shared" si="16"/>
        <v>0.51218000000000008</v>
      </c>
      <c r="BL17" s="54">
        <v>0.48781999999999998</v>
      </c>
      <c r="BM17">
        <v>0.52400000000000002</v>
      </c>
      <c r="BN17" s="39">
        <v>0.47599999999999998</v>
      </c>
      <c r="BO17" s="18">
        <v>0</v>
      </c>
      <c r="BP17">
        <v>0</v>
      </c>
      <c r="BQ17" s="18">
        <v>1</v>
      </c>
      <c r="BS17" s="18"/>
      <c r="BT17" s="18" t="s">
        <v>256</v>
      </c>
      <c r="CA17" s="18"/>
      <c r="CD17" s="18"/>
      <c r="CF17" s="18"/>
      <c r="CG17" s="25">
        <v>38.43</v>
      </c>
      <c r="CH17">
        <v>1</v>
      </c>
      <c r="CI17" s="18">
        <v>0</v>
      </c>
      <c r="CJ17">
        <v>1</v>
      </c>
      <c r="CK17">
        <v>0</v>
      </c>
      <c r="CL17">
        <v>0</v>
      </c>
      <c r="CM17" s="93">
        <v>0</v>
      </c>
      <c r="CN17" s="18">
        <v>0</v>
      </c>
      <c r="CO17">
        <v>1</v>
      </c>
      <c r="CP17" s="18">
        <v>0</v>
      </c>
      <c r="CQ17">
        <v>0</v>
      </c>
      <c r="CR17">
        <v>0</v>
      </c>
      <c r="CS17">
        <v>1</v>
      </c>
      <c r="CT17" s="18">
        <v>0</v>
      </c>
      <c r="CU17">
        <v>1</v>
      </c>
      <c r="CV17" s="18">
        <v>0</v>
      </c>
      <c r="CW17">
        <v>0</v>
      </c>
      <c r="CX17" s="18">
        <v>0</v>
      </c>
      <c r="CY17">
        <v>0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 s="18">
        <v>0</v>
      </c>
    </row>
    <row r="18" spans="1:113" x14ac:dyDescent="0.3">
      <c r="A18">
        <v>19</v>
      </c>
      <c r="B18" t="s">
        <v>397</v>
      </c>
      <c r="C18" s="90" t="s">
        <v>473</v>
      </c>
      <c r="D18" s="12">
        <v>4.97</v>
      </c>
      <c r="E18" s="14">
        <f t="shared" si="14"/>
        <v>1.7727388535031847</v>
      </c>
      <c r="F18" s="7">
        <f>157/56</f>
        <v>2.8035714285714284</v>
      </c>
      <c r="G18" s="7">
        <f t="shared" si="8"/>
        <v>3.1972611464968148</v>
      </c>
      <c r="H18" s="16">
        <f t="shared" si="9"/>
        <v>6.7427388535031847</v>
      </c>
      <c r="I18" s="11">
        <f t="shared" si="10"/>
        <v>1.7612811526384949E-3</v>
      </c>
      <c r="J18" s="39">
        <f t="shared" si="11"/>
        <v>6.2822767227869883E-4</v>
      </c>
      <c r="K18" s="39">
        <f t="shared" si="5"/>
        <v>1591.7796113195932</v>
      </c>
      <c r="L18" s="39">
        <f t="shared" si="12"/>
        <v>1.133053480359796E-3</v>
      </c>
      <c r="M18" s="39">
        <f t="shared" si="13"/>
        <v>2.3895088249171938E-3</v>
      </c>
      <c r="N18" s="42"/>
      <c r="O18" s="8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f>5194050*BL18</f>
        <v>2533761.4709999999</v>
      </c>
      <c r="AI18" s="9">
        <v>6</v>
      </c>
      <c r="AJ18" s="9">
        <f t="shared" si="0"/>
        <v>2533754.4709999999</v>
      </c>
      <c r="AK18" s="7">
        <v>16</v>
      </c>
      <c r="AL18" s="7">
        <v>18.079999999999998</v>
      </c>
      <c r="AM18" s="9">
        <v>1</v>
      </c>
      <c r="AN18" s="9">
        <v>0</v>
      </c>
      <c r="AO18" s="9">
        <v>0</v>
      </c>
      <c r="AP18" s="8">
        <v>0</v>
      </c>
      <c r="AQ18" s="9">
        <v>0</v>
      </c>
      <c r="AR18" s="31">
        <v>1</v>
      </c>
      <c r="AS18" s="9">
        <v>0</v>
      </c>
      <c r="AT18" s="9">
        <v>0</v>
      </c>
      <c r="AU18" s="31">
        <v>1</v>
      </c>
      <c r="AV18" s="21">
        <v>2004</v>
      </c>
      <c r="AW18" s="23"/>
      <c r="AX18" s="39">
        <v>0</v>
      </c>
      <c r="AY18" s="39">
        <v>0</v>
      </c>
      <c r="AZ18" s="39">
        <v>0</v>
      </c>
      <c r="BA18" s="39">
        <v>1</v>
      </c>
      <c r="BB18" s="59" t="s">
        <v>433</v>
      </c>
      <c r="BC18" s="60" t="s">
        <v>433</v>
      </c>
      <c r="BD18" s="39" t="s">
        <v>433</v>
      </c>
      <c r="BE18" s="39" t="s">
        <v>433</v>
      </c>
      <c r="BF18" s="39" t="s">
        <v>433</v>
      </c>
      <c r="BG18" s="39" t="s">
        <v>433</v>
      </c>
      <c r="BH18" s="39" t="s">
        <v>433</v>
      </c>
      <c r="BI18" s="57" t="s">
        <v>433</v>
      </c>
      <c r="BJ18" s="18" t="s">
        <v>433</v>
      </c>
      <c r="BK18" s="53">
        <f t="shared" si="16"/>
        <v>0.51218000000000008</v>
      </c>
      <c r="BL18" s="54">
        <v>0.48781999999999998</v>
      </c>
      <c r="BM18">
        <v>0.52400000000000002</v>
      </c>
      <c r="BN18" s="39">
        <v>0.47599999999999998</v>
      </c>
      <c r="BO18" s="18">
        <v>0</v>
      </c>
      <c r="BP18">
        <v>0</v>
      </c>
      <c r="BQ18" s="18">
        <v>1</v>
      </c>
      <c r="BS18" s="18"/>
      <c r="BT18" s="18" t="s">
        <v>256</v>
      </c>
      <c r="CA18" s="18"/>
      <c r="CD18" s="18"/>
      <c r="CG18" s="25">
        <v>38.43</v>
      </c>
      <c r="CH18">
        <v>1</v>
      </c>
      <c r="CI18" s="18">
        <v>0</v>
      </c>
      <c r="CJ18">
        <v>1</v>
      </c>
      <c r="CK18">
        <v>0</v>
      </c>
      <c r="CL18">
        <v>0</v>
      </c>
      <c r="CM18" s="93">
        <v>0</v>
      </c>
      <c r="CN18" s="18">
        <v>0</v>
      </c>
      <c r="CO18">
        <v>1</v>
      </c>
      <c r="CP18" s="18">
        <v>0</v>
      </c>
      <c r="CQ18">
        <v>0</v>
      </c>
      <c r="CR18">
        <v>0</v>
      </c>
      <c r="CS18">
        <v>1</v>
      </c>
      <c r="CT18" s="18">
        <v>0</v>
      </c>
      <c r="CU18">
        <v>1</v>
      </c>
      <c r="CV18" s="18">
        <v>0</v>
      </c>
      <c r="CW18">
        <v>0</v>
      </c>
      <c r="CX18" s="18">
        <v>0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 s="18">
        <v>0</v>
      </c>
    </row>
    <row r="19" spans="1:113" x14ac:dyDescent="0.3">
      <c r="A19">
        <v>20</v>
      </c>
      <c r="B19" t="s">
        <v>397</v>
      </c>
      <c r="C19" s="90" t="s">
        <v>473</v>
      </c>
      <c r="D19" s="12">
        <v>8.33</v>
      </c>
      <c r="E19" s="14">
        <f t="shared" si="14"/>
        <v>0.33861788617886179</v>
      </c>
      <c r="F19" s="7">
        <f>492/20</f>
        <v>24.6</v>
      </c>
      <c r="G19" s="7">
        <f t="shared" si="8"/>
        <v>7.9913821138211381</v>
      </c>
      <c r="H19" s="16">
        <f t="shared" si="9"/>
        <v>8.6686178861788612</v>
      </c>
      <c r="I19" s="11">
        <f t="shared" si="10"/>
        <v>1.5452579477726118E-2</v>
      </c>
      <c r="J19" s="39">
        <f t="shared" si="11"/>
        <v>6.2815363730593968E-4</v>
      </c>
      <c r="K19" s="39">
        <f t="shared" si="5"/>
        <v>1591.9672204539891</v>
      </c>
      <c r="L19" s="39">
        <f t="shared" si="12"/>
        <v>1.4824425840420178E-2</v>
      </c>
      <c r="M19" s="39">
        <f t="shared" si="13"/>
        <v>1.6080733115032057E-2</v>
      </c>
      <c r="N19" s="42"/>
      <c r="O19" s="8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f t="shared" ref="AH19:AH29" si="17">5194050*BL19</f>
        <v>2533761.4709999999</v>
      </c>
      <c r="AI19" s="9">
        <v>6</v>
      </c>
      <c r="AJ19" s="9">
        <f t="shared" si="0"/>
        <v>2533754.4709999999</v>
      </c>
      <c r="AK19" s="7">
        <v>18</v>
      </c>
      <c r="AL19" s="7">
        <v>18.079999999999998</v>
      </c>
      <c r="AM19" s="9">
        <v>1</v>
      </c>
      <c r="AN19" s="9">
        <v>0</v>
      </c>
      <c r="AO19" s="9">
        <v>0</v>
      </c>
      <c r="AP19" s="8">
        <v>0</v>
      </c>
      <c r="AQ19" s="9">
        <v>0</v>
      </c>
      <c r="AR19" s="31">
        <v>1</v>
      </c>
      <c r="AS19" s="9">
        <v>0</v>
      </c>
      <c r="AT19" s="9">
        <v>0</v>
      </c>
      <c r="AU19" s="31">
        <v>1</v>
      </c>
      <c r="AV19" s="21">
        <v>2004</v>
      </c>
      <c r="AW19" s="23"/>
      <c r="AX19" s="39">
        <v>0</v>
      </c>
      <c r="AY19" s="39">
        <v>0</v>
      </c>
      <c r="AZ19" s="39">
        <v>0</v>
      </c>
      <c r="BA19" s="39">
        <v>1</v>
      </c>
      <c r="BB19" s="59" t="s">
        <v>433</v>
      </c>
      <c r="BC19" s="60" t="s">
        <v>433</v>
      </c>
      <c r="BD19" s="39" t="s">
        <v>433</v>
      </c>
      <c r="BE19" s="39" t="s">
        <v>433</v>
      </c>
      <c r="BF19" s="39" t="s">
        <v>433</v>
      </c>
      <c r="BG19" s="39" t="s">
        <v>433</v>
      </c>
      <c r="BH19" s="39" t="s">
        <v>433</v>
      </c>
      <c r="BI19" s="57" t="s">
        <v>433</v>
      </c>
      <c r="BJ19" s="18" t="s">
        <v>433</v>
      </c>
      <c r="BK19" s="53">
        <f t="shared" si="16"/>
        <v>0.51218000000000008</v>
      </c>
      <c r="BL19" s="54">
        <v>0.48781999999999998</v>
      </c>
      <c r="BM19">
        <v>0.52400000000000002</v>
      </c>
      <c r="BN19" s="39">
        <v>0.47599999999999998</v>
      </c>
      <c r="BO19" s="18">
        <v>0</v>
      </c>
      <c r="BP19">
        <v>0</v>
      </c>
      <c r="BQ19" s="18">
        <v>1</v>
      </c>
      <c r="BS19" s="18"/>
      <c r="BT19" s="18" t="s">
        <v>256</v>
      </c>
      <c r="CA19" s="18"/>
      <c r="CD19" s="18"/>
      <c r="CG19" s="25">
        <v>38.43</v>
      </c>
      <c r="CH19">
        <v>1</v>
      </c>
      <c r="CI19" s="18">
        <v>0</v>
      </c>
      <c r="CJ19">
        <v>1</v>
      </c>
      <c r="CK19">
        <v>0</v>
      </c>
      <c r="CL19">
        <v>0</v>
      </c>
      <c r="CM19" s="93">
        <v>0</v>
      </c>
      <c r="CN19" s="18">
        <v>0</v>
      </c>
      <c r="CO19">
        <v>1</v>
      </c>
      <c r="CP19" s="18">
        <v>0</v>
      </c>
      <c r="CQ19">
        <v>0</v>
      </c>
      <c r="CR19">
        <v>0</v>
      </c>
      <c r="CS19">
        <v>1</v>
      </c>
      <c r="CT19" s="18">
        <v>0</v>
      </c>
      <c r="CU19">
        <v>1</v>
      </c>
      <c r="CV19" s="18">
        <v>0</v>
      </c>
      <c r="CW19">
        <v>0</v>
      </c>
      <c r="CX19" s="18">
        <v>0</v>
      </c>
      <c r="CY19">
        <v>0</v>
      </c>
      <c r="CZ19">
        <v>0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 s="18">
        <v>0</v>
      </c>
    </row>
    <row r="20" spans="1:113" x14ac:dyDescent="0.3">
      <c r="A20">
        <v>21</v>
      </c>
      <c r="B20" t="s">
        <v>397</v>
      </c>
      <c r="C20" s="90" t="s">
        <v>473</v>
      </c>
      <c r="D20" s="12">
        <v>23</v>
      </c>
      <c r="E20" s="14">
        <f t="shared" si="14"/>
        <v>2.1970149253731344</v>
      </c>
      <c r="F20" s="7">
        <f>1005/96</f>
        <v>10.46875</v>
      </c>
      <c r="G20" s="7">
        <f t="shared" si="8"/>
        <v>20.802985074626864</v>
      </c>
      <c r="H20" s="16">
        <f t="shared" si="9"/>
        <v>25.197014925373136</v>
      </c>
      <c r="I20" s="11">
        <f t="shared" si="10"/>
        <v>6.576626414323718E-3</v>
      </c>
      <c r="J20" s="39">
        <f t="shared" si="11"/>
        <v>6.2821506047271343E-4</v>
      </c>
      <c r="K20" s="39">
        <f t="shared" si="5"/>
        <v>1591.8115672800479</v>
      </c>
      <c r="L20" s="39">
        <f t="shared" si="12"/>
        <v>5.9484113538510047E-3</v>
      </c>
      <c r="M20" s="39">
        <f t="shared" si="13"/>
        <v>7.2048414747964314E-3</v>
      </c>
      <c r="N20" s="42"/>
      <c r="O20" s="8"/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f t="shared" si="17"/>
        <v>2533761.4709999999</v>
      </c>
      <c r="AI20" s="9">
        <v>6</v>
      </c>
      <c r="AJ20" s="9">
        <f t="shared" si="0"/>
        <v>2533754.4709999999</v>
      </c>
      <c r="AK20" s="7">
        <v>20</v>
      </c>
      <c r="AL20" s="7">
        <v>18.079999999999998</v>
      </c>
      <c r="AM20" s="9">
        <v>1</v>
      </c>
      <c r="AN20" s="9">
        <v>0</v>
      </c>
      <c r="AO20" s="9">
        <v>0</v>
      </c>
      <c r="AP20" s="8">
        <v>0</v>
      </c>
      <c r="AQ20" s="9">
        <v>0</v>
      </c>
      <c r="AR20" s="31">
        <v>1</v>
      </c>
      <c r="AS20" s="9">
        <v>0</v>
      </c>
      <c r="AT20" s="9">
        <v>0</v>
      </c>
      <c r="AU20" s="31">
        <v>1</v>
      </c>
      <c r="AV20" s="21">
        <v>2004</v>
      </c>
      <c r="AW20" s="23"/>
      <c r="AX20" s="39">
        <v>0</v>
      </c>
      <c r="AY20" s="39">
        <v>0</v>
      </c>
      <c r="AZ20" s="39">
        <v>0</v>
      </c>
      <c r="BA20" s="39">
        <v>1</v>
      </c>
      <c r="BB20" s="59" t="s">
        <v>433</v>
      </c>
      <c r="BC20" s="60" t="s">
        <v>433</v>
      </c>
      <c r="BD20" s="39" t="s">
        <v>433</v>
      </c>
      <c r="BE20" s="39" t="s">
        <v>433</v>
      </c>
      <c r="BF20" s="39" t="s">
        <v>433</v>
      </c>
      <c r="BG20" s="39" t="s">
        <v>433</v>
      </c>
      <c r="BH20" s="39" t="s">
        <v>433</v>
      </c>
      <c r="BI20" s="57" t="s">
        <v>433</v>
      </c>
      <c r="BJ20" s="18" t="s">
        <v>433</v>
      </c>
      <c r="BK20" s="53">
        <f t="shared" si="16"/>
        <v>0.51218000000000008</v>
      </c>
      <c r="BL20" s="54">
        <v>0.48781999999999998</v>
      </c>
      <c r="BM20">
        <v>0.52400000000000002</v>
      </c>
      <c r="BN20" s="39">
        <v>0.47599999999999998</v>
      </c>
      <c r="BO20" s="18">
        <v>0</v>
      </c>
      <c r="BP20">
        <v>0</v>
      </c>
      <c r="BQ20" s="18">
        <v>1</v>
      </c>
      <c r="BS20" s="18"/>
      <c r="BT20" s="18" t="s">
        <v>256</v>
      </c>
      <c r="CA20" s="18"/>
      <c r="CD20" s="18"/>
      <c r="CG20" s="25">
        <v>38.43</v>
      </c>
      <c r="CH20">
        <v>1</v>
      </c>
      <c r="CI20" s="18">
        <v>0</v>
      </c>
      <c r="CJ20">
        <v>1</v>
      </c>
      <c r="CK20">
        <v>0</v>
      </c>
      <c r="CL20">
        <v>0</v>
      </c>
      <c r="CM20" s="93">
        <v>0</v>
      </c>
      <c r="CN20" s="18">
        <v>0</v>
      </c>
      <c r="CO20">
        <v>1</v>
      </c>
      <c r="CP20" s="18">
        <v>0</v>
      </c>
      <c r="CQ20">
        <v>0</v>
      </c>
      <c r="CR20">
        <v>0</v>
      </c>
      <c r="CS20">
        <v>1</v>
      </c>
      <c r="CT20" s="18">
        <v>0</v>
      </c>
      <c r="CU20">
        <v>1</v>
      </c>
      <c r="CV20" s="18">
        <v>0</v>
      </c>
      <c r="CW20">
        <v>0</v>
      </c>
      <c r="CX20" s="18">
        <v>0</v>
      </c>
      <c r="CY20">
        <v>0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 s="18">
        <v>0</v>
      </c>
    </row>
    <row r="21" spans="1:113" x14ac:dyDescent="0.3">
      <c r="A21">
        <v>22</v>
      </c>
      <c r="B21" t="s">
        <v>397</v>
      </c>
      <c r="C21" s="90" t="s">
        <v>473</v>
      </c>
      <c r="D21" s="12">
        <v>-2.77</v>
      </c>
      <c r="E21" s="14">
        <f t="shared" si="14"/>
        <v>-2.038136842105263</v>
      </c>
      <c r="F21" s="7">
        <f>950/699</f>
        <v>1.3590844062947067</v>
      </c>
      <c r="G21" s="7">
        <f t="shared" si="8"/>
        <v>-0.73186315789473699</v>
      </c>
      <c r="H21" s="16">
        <f t="shared" si="9"/>
        <v>-4.808136842105263</v>
      </c>
      <c r="I21" s="11">
        <f t="shared" si="10"/>
        <v>8.5381544609733329E-4</v>
      </c>
      <c r="J21" s="39">
        <f t="shared" si="11"/>
        <v>6.2822841770740631E-4</v>
      </c>
      <c r="K21" s="39">
        <f t="shared" si="5"/>
        <v>1591.7777225826549</v>
      </c>
      <c r="L21" s="39">
        <f t="shared" si="12"/>
        <v>2.2558702838992699E-4</v>
      </c>
      <c r="M21" s="39">
        <f t="shared" si="13"/>
        <v>1.4820438638047397E-3</v>
      </c>
      <c r="N21" s="42"/>
      <c r="O21" s="8"/>
      <c r="P21" s="9"/>
      <c r="Q21" s="9"/>
      <c r="R21" s="8"/>
      <c r="S21" s="9"/>
      <c r="T21" s="9"/>
      <c r="U21" s="8"/>
      <c r="V21" s="9"/>
      <c r="W21" s="9"/>
      <c r="X21" s="9"/>
      <c r="Y21" s="8"/>
      <c r="Z21" s="9"/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f t="shared" si="17"/>
        <v>2533761.4709999999</v>
      </c>
      <c r="AI21" s="9">
        <v>6</v>
      </c>
      <c r="AJ21" s="9">
        <f t="shared" si="0"/>
        <v>2533754.4709999999</v>
      </c>
      <c r="AK21" s="7">
        <v>22</v>
      </c>
      <c r="AL21" s="7">
        <v>18.079999999999998</v>
      </c>
      <c r="AM21" s="9">
        <v>1</v>
      </c>
      <c r="AN21" s="9">
        <v>0</v>
      </c>
      <c r="AO21" s="9">
        <v>0</v>
      </c>
      <c r="AP21" s="8">
        <v>0</v>
      </c>
      <c r="AQ21" s="9">
        <v>0</v>
      </c>
      <c r="AR21" s="31">
        <v>1</v>
      </c>
      <c r="AS21" s="9">
        <v>0</v>
      </c>
      <c r="AT21" s="9">
        <v>0</v>
      </c>
      <c r="AU21" s="31">
        <v>1</v>
      </c>
      <c r="AV21" s="21">
        <v>2004</v>
      </c>
      <c r="AW21" s="23"/>
      <c r="AX21" s="39">
        <v>0</v>
      </c>
      <c r="AY21" s="39">
        <v>0</v>
      </c>
      <c r="AZ21" s="39">
        <v>0</v>
      </c>
      <c r="BA21" s="39">
        <v>1</v>
      </c>
      <c r="BB21" s="59" t="s">
        <v>433</v>
      </c>
      <c r="BC21" s="60" t="s">
        <v>433</v>
      </c>
      <c r="BD21" s="39" t="s">
        <v>433</v>
      </c>
      <c r="BE21" s="39" t="s">
        <v>433</v>
      </c>
      <c r="BF21" s="39" t="s">
        <v>433</v>
      </c>
      <c r="BG21" s="39" t="s">
        <v>433</v>
      </c>
      <c r="BH21" s="39" t="s">
        <v>433</v>
      </c>
      <c r="BI21" s="57" t="s">
        <v>433</v>
      </c>
      <c r="BJ21" s="18" t="s">
        <v>433</v>
      </c>
      <c r="BK21" s="53">
        <f t="shared" si="16"/>
        <v>0.51218000000000008</v>
      </c>
      <c r="BL21" s="54">
        <v>0.48781999999999998</v>
      </c>
      <c r="BM21">
        <v>0.52400000000000002</v>
      </c>
      <c r="BN21" s="39">
        <v>0.47599999999999998</v>
      </c>
      <c r="BO21" s="18">
        <v>0</v>
      </c>
      <c r="BP21">
        <v>0</v>
      </c>
      <c r="BQ21" s="18">
        <v>1</v>
      </c>
      <c r="BS21" s="18"/>
      <c r="BT21" s="18" t="s">
        <v>256</v>
      </c>
      <c r="CA21" s="18"/>
      <c r="CD21" s="18"/>
      <c r="CG21" s="25">
        <v>38.43</v>
      </c>
      <c r="CH21">
        <v>1</v>
      </c>
      <c r="CI21" s="18">
        <v>0</v>
      </c>
      <c r="CJ21">
        <v>1</v>
      </c>
      <c r="CK21">
        <v>0</v>
      </c>
      <c r="CL21">
        <v>0</v>
      </c>
      <c r="CM21" s="93">
        <v>0</v>
      </c>
      <c r="CN21" s="18">
        <v>0</v>
      </c>
      <c r="CO21">
        <v>1</v>
      </c>
      <c r="CP21" s="18">
        <v>0</v>
      </c>
      <c r="CQ21">
        <v>0</v>
      </c>
      <c r="CR21">
        <v>0</v>
      </c>
      <c r="CS21">
        <v>1</v>
      </c>
      <c r="CT21" s="18">
        <v>0</v>
      </c>
      <c r="CU21">
        <v>1</v>
      </c>
      <c r="CV21" s="18">
        <v>0</v>
      </c>
      <c r="CW21">
        <v>0</v>
      </c>
      <c r="CX21" s="18">
        <v>0</v>
      </c>
      <c r="CY21">
        <v>0</v>
      </c>
      <c r="CZ21">
        <v>0</v>
      </c>
      <c r="DA21">
        <v>1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 s="18">
        <v>0</v>
      </c>
    </row>
    <row r="22" spans="1:113" x14ac:dyDescent="0.3">
      <c r="A22">
        <v>23</v>
      </c>
      <c r="B22" t="s">
        <v>397</v>
      </c>
      <c r="C22" s="90" t="s">
        <v>473</v>
      </c>
      <c r="D22" s="12">
        <v>5.87</v>
      </c>
      <c r="E22" s="14">
        <f t="shared" si="14"/>
        <v>1.3183957219251337</v>
      </c>
      <c r="F22" s="7">
        <v>4.4523809523809526</v>
      </c>
      <c r="G22" s="7">
        <f t="shared" si="8"/>
        <v>4.5516042780748664</v>
      </c>
      <c r="H22" s="16">
        <f t="shared" si="9"/>
        <v>7.1883957219251338</v>
      </c>
      <c r="I22" s="11">
        <f t="shared" si="10"/>
        <v>2.7971023182712684E-3</v>
      </c>
      <c r="J22" s="39">
        <f t="shared" si="11"/>
        <v>6.2822618913044531E-4</v>
      </c>
      <c r="K22" s="39">
        <f t="shared" si="5"/>
        <v>1591.7833692736413</v>
      </c>
      <c r="L22" s="39">
        <f t="shared" si="12"/>
        <v>2.1688761291408232E-3</v>
      </c>
      <c r="M22" s="39">
        <f t="shared" si="13"/>
        <v>3.4253285074017136E-3</v>
      </c>
      <c r="N22" s="42"/>
      <c r="O22" s="8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f t="shared" si="17"/>
        <v>2533761.4709999999</v>
      </c>
      <c r="AI22" s="9">
        <v>6</v>
      </c>
      <c r="AJ22" s="9">
        <f t="shared" si="0"/>
        <v>2533754.4709999999</v>
      </c>
      <c r="AK22" s="7">
        <v>16</v>
      </c>
      <c r="AL22" s="7">
        <v>18.079999999999998</v>
      </c>
      <c r="AM22" s="9">
        <v>1</v>
      </c>
      <c r="AN22" s="9">
        <v>0</v>
      </c>
      <c r="AO22" s="9">
        <v>0</v>
      </c>
      <c r="AP22" s="8">
        <v>0</v>
      </c>
      <c r="AQ22" s="9">
        <v>0</v>
      </c>
      <c r="AR22" s="31">
        <v>1</v>
      </c>
      <c r="AS22" s="9">
        <v>0</v>
      </c>
      <c r="AT22" s="9">
        <v>0</v>
      </c>
      <c r="AU22" s="31">
        <v>1</v>
      </c>
      <c r="AV22" s="21">
        <v>2006</v>
      </c>
      <c r="AW22" s="23"/>
      <c r="AX22" s="39">
        <v>0</v>
      </c>
      <c r="AY22" s="39">
        <v>0</v>
      </c>
      <c r="AZ22" s="39">
        <v>0</v>
      </c>
      <c r="BA22" s="39">
        <v>1</v>
      </c>
      <c r="BB22" s="59" t="s">
        <v>433</v>
      </c>
      <c r="BC22" s="60" t="s">
        <v>433</v>
      </c>
      <c r="BD22" s="39" t="s">
        <v>433</v>
      </c>
      <c r="BE22" s="39" t="s">
        <v>433</v>
      </c>
      <c r="BF22" s="39" t="s">
        <v>433</v>
      </c>
      <c r="BG22" s="39" t="s">
        <v>433</v>
      </c>
      <c r="BH22" s="39" t="s">
        <v>433</v>
      </c>
      <c r="BI22" s="57" t="s">
        <v>433</v>
      </c>
      <c r="BJ22" s="18" t="s">
        <v>433</v>
      </c>
      <c r="BK22" s="53">
        <f t="shared" si="16"/>
        <v>0.51218000000000008</v>
      </c>
      <c r="BL22" s="54">
        <v>0.48781999999999998</v>
      </c>
      <c r="BM22">
        <v>0.52400000000000002</v>
      </c>
      <c r="BN22" s="39">
        <v>0.47599999999999998</v>
      </c>
      <c r="BO22" s="18">
        <v>0</v>
      </c>
      <c r="BP22">
        <v>0</v>
      </c>
      <c r="BQ22" s="18">
        <v>1</v>
      </c>
      <c r="BS22" s="18"/>
      <c r="BT22" s="18" t="s">
        <v>256</v>
      </c>
      <c r="CA22" s="18"/>
      <c r="CD22" s="18"/>
      <c r="CG22" s="25">
        <v>38.43</v>
      </c>
      <c r="CH22">
        <v>1</v>
      </c>
      <c r="CI22" s="18">
        <v>0</v>
      </c>
      <c r="CJ22">
        <v>1</v>
      </c>
      <c r="CK22">
        <v>0</v>
      </c>
      <c r="CL22">
        <v>0</v>
      </c>
      <c r="CM22" s="93">
        <v>0</v>
      </c>
      <c r="CN22" s="18">
        <v>0</v>
      </c>
      <c r="CO22">
        <v>1</v>
      </c>
      <c r="CP22" s="18">
        <v>0</v>
      </c>
      <c r="CQ22">
        <v>0</v>
      </c>
      <c r="CR22">
        <v>0</v>
      </c>
      <c r="CS22">
        <v>1</v>
      </c>
      <c r="CT22" s="18">
        <v>0</v>
      </c>
      <c r="CU22">
        <v>1</v>
      </c>
      <c r="CV22" s="18">
        <v>0</v>
      </c>
      <c r="CW22">
        <v>0</v>
      </c>
      <c r="CX22" s="18">
        <v>0</v>
      </c>
      <c r="CY22">
        <v>0</v>
      </c>
      <c r="CZ22">
        <v>0</v>
      </c>
      <c r="DA22">
        <v>1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 s="18">
        <v>0</v>
      </c>
    </row>
    <row r="23" spans="1:113" x14ac:dyDescent="0.3">
      <c r="A23">
        <v>24</v>
      </c>
      <c r="B23" t="s">
        <v>397</v>
      </c>
      <c r="C23" s="90" t="s">
        <v>473</v>
      </c>
      <c r="D23" s="12">
        <v>7.43</v>
      </c>
      <c r="E23" s="14">
        <f t="shared" si="14"/>
        <v>0.25858468677494195</v>
      </c>
      <c r="F23" s="7">
        <v>28.733333333333334</v>
      </c>
      <c r="G23" s="7">
        <f t="shared" si="8"/>
        <v>7.171415313225058</v>
      </c>
      <c r="H23" s="16">
        <f t="shared" si="9"/>
        <v>7.6885846867749414</v>
      </c>
      <c r="I23" s="11">
        <f t="shared" si="10"/>
        <v>1.8048162926911998E-2</v>
      </c>
      <c r="J23" s="39">
        <f t="shared" si="11"/>
        <v>6.2812631996213449E-4</v>
      </c>
      <c r="K23" s="39">
        <f t="shared" si="5"/>
        <v>1592.0364554382679</v>
      </c>
      <c r="L23" s="39">
        <f t="shared" si="12"/>
        <v>1.7420036606949865E-2</v>
      </c>
      <c r="M23" s="39">
        <f t="shared" si="13"/>
        <v>1.8676289246874131E-2</v>
      </c>
      <c r="N23" s="42"/>
      <c r="O23" s="8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f t="shared" si="17"/>
        <v>2533761.4709999999</v>
      </c>
      <c r="AI23" s="9">
        <v>6</v>
      </c>
      <c r="AJ23" s="9">
        <f t="shared" si="0"/>
        <v>2533754.4709999999</v>
      </c>
      <c r="AK23" s="7">
        <v>18</v>
      </c>
      <c r="AL23" s="7">
        <v>18.079999999999998</v>
      </c>
      <c r="AM23" s="9">
        <v>1</v>
      </c>
      <c r="AN23" s="9">
        <v>0</v>
      </c>
      <c r="AO23" s="9">
        <v>0</v>
      </c>
      <c r="AP23" s="8">
        <v>0</v>
      </c>
      <c r="AQ23" s="9">
        <v>0</v>
      </c>
      <c r="AR23" s="31">
        <v>1</v>
      </c>
      <c r="AS23" s="9">
        <v>0</v>
      </c>
      <c r="AT23" s="9">
        <v>0</v>
      </c>
      <c r="AU23" s="31">
        <v>1</v>
      </c>
      <c r="AV23" s="21">
        <v>2006</v>
      </c>
      <c r="AW23" s="23"/>
      <c r="AX23" s="39">
        <v>0</v>
      </c>
      <c r="AY23" s="39">
        <v>0</v>
      </c>
      <c r="AZ23" s="39">
        <v>0</v>
      </c>
      <c r="BA23" s="39">
        <v>1</v>
      </c>
      <c r="BB23" s="59" t="s">
        <v>433</v>
      </c>
      <c r="BC23" s="60" t="s">
        <v>433</v>
      </c>
      <c r="BD23" s="39" t="s">
        <v>433</v>
      </c>
      <c r="BE23" s="39" t="s">
        <v>433</v>
      </c>
      <c r="BF23" s="39" t="s">
        <v>433</v>
      </c>
      <c r="BG23" s="39" t="s">
        <v>433</v>
      </c>
      <c r="BH23" s="39" t="s">
        <v>433</v>
      </c>
      <c r="BI23" s="57" t="s">
        <v>433</v>
      </c>
      <c r="BJ23" s="18" t="s">
        <v>433</v>
      </c>
      <c r="BK23" s="53">
        <f t="shared" si="16"/>
        <v>0.51218000000000008</v>
      </c>
      <c r="BL23" s="54">
        <v>0.48781999999999998</v>
      </c>
      <c r="BM23">
        <v>0.52400000000000002</v>
      </c>
      <c r="BN23" s="39">
        <v>0.47599999999999998</v>
      </c>
      <c r="BO23" s="18">
        <v>0</v>
      </c>
      <c r="BP23">
        <v>0</v>
      </c>
      <c r="BQ23" s="18">
        <v>1</v>
      </c>
      <c r="BS23" s="18"/>
      <c r="BT23" s="18" t="s">
        <v>256</v>
      </c>
      <c r="CA23" s="18"/>
      <c r="CD23" s="18"/>
      <c r="CG23" s="25">
        <v>38.43</v>
      </c>
      <c r="CH23">
        <v>1</v>
      </c>
      <c r="CI23" s="18">
        <v>0</v>
      </c>
      <c r="CJ23">
        <v>1</v>
      </c>
      <c r="CK23">
        <v>0</v>
      </c>
      <c r="CL23">
        <v>0</v>
      </c>
      <c r="CM23" s="93">
        <v>0</v>
      </c>
      <c r="CN23" s="18">
        <v>0</v>
      </c>
      <c r="CO23">
        <v>1</v>
      </c>
      <c r="CP23" s="18">
        <v>0</v>
      </c>
      <c r="CQ23">
        <v>0</v>
      </c>
      <c r="CR23">
        <v>0</v>
      </c>
      <c r="CS23">
        <v>1</v>
      </c>
      <c r="CT23" s="18">
        <v>0</v>
      </c>
      <c r="CU23">
        <v>1</v>
      </c>
      <c r="CV23" s="18">
        <v>0</v>
      </c>
      <c r="CW23">
        <v>0</v>
      </c>
      <c r="CX23" s="18">
        <v>0</v>
      </c>
      <c r="CY23">
        <v>0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 s="18">
        <v>0</v>
      </c>
    </row>
    <row r="24" spans="1:113" x14ac:dyDescent="0.3">
      <c r="A24">
        <v>25</v>
      </c>
      <c r="B24" t="s">
        <v>397</v>
      </c>
      <c r="C24" s="90" t="s">
        <v>473</v>
      </c>
      <c r="D24" s="12">
        <v>11.77</v>
      </c>
      <c r="E24" s="14">
        <f t="shared" si="14"/>
        <v>0.88274999999999992</v>
      </c>
      <c r="F24" s="7">
        <v>13.333333333333334</v>
      </c>
      <c r="G24" s="7">
        <f t="shared" si="8"/>
        <v>10.88725</v>
      </c>
      <c r="H24" s="16">
        <f t="shared" si="9"/>
        <v>12.652749999999999</v>
      </c>
      <c r="I24" s="11">
        <f t="shared" si="10"/>
        <v>8.3760881121353551E-3</v>
      </c>
      <c r="J24" s="39">
        <f t="shared" si="11"/>
        <v>6.2820660841015165E-4</v>
      </c>
      <c r="K24" s="39">
        <f t="shared" si="5"/>
        <v>1591.8329839457961</v>
      </c>
      <c r="L24" s="39">
        <f t="shared" si="12"/>
        <v>7.7478815037252038E-3</v>
      </c>
      <c r="M24" s="39">
        <f t="shared" si="13"/>
        <v>9.0042947205455064E-3</v>
      </c>
      <c r="N24" s="42"/>
      <c r="O24" s="8"/>
      <c r="P24" s="9"/>
      <c r="Q24" s="9"/>
      <c r="R24" s="8"/>
      <c r="S24" s="9"/>
      <c r="T24" s="9"/>
      <c r="U24" s="8"/>
      <c r="V24" s="9"/>
      <c r="W24" s="9"/>
      <c r="X24" s="9"/>
      <c r="Y24" s="8"/>
      <c r="Z24" s="9"/>
      <c r="AA24" s="8">
        <v>1</v>
      </c>
      <c r="AB24" s="9">
        <v>0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f t="shared" si="17"/>
        <v>2533761.4709999999</v>
      </c>
      <c r="AI24" s="9">
        <v>6</v>
      </c>
      <c r="AJ24" s="9">
        <f t="shared" si="0"/>
        <v>2533754.4709999999</v>
      </c>
      <c r="AK24" s="7">
        <v>20</v>
      </c>
      <c r="AL24" s="7">
        <v>18.079999999999998</v>
      </c>
      <c r="AM24" s="9">
        <v>1</v>
      </c>
      <c r="AN24" s="9">
        <v>0</v>
      </c>
      <c r="AO24" s="9">
        <v>0</v>
      </c>
      <c r="AP24" s="8">
        <v>0</v>
      </c>
      <c r="AQ24" s="9">
        <v>0</v>
      </c>
      <c r="AR24" s="31">
        <v>1</v>
      </c>
      <c r="AS24" s="9">
        <v>0</v>
      </c>
      <c r="AT24" s="9">
        <v>0</v>
      </c>
      <c r="AU24" s="31">
        <v>1</v>
      </c>
      <c r="AV24" s="21">
        <v>2006</v>
      </c>
      <c r="AW24" s="23"/>
      <c r="AX24" s="39">
        <v>0</v>
      </c>
      <c r="AY24" s="39">
        <v>0</v>
      </c>
      <c r="AZ24" s="39">
        <v>0</v>
      </c>
      <c r="BA24" s="39">
        <v>1</v>
      </c>
      <c r="BB24" s="59" t="s">
        <v>433</v>
      </c>
      <c r="BC24" s="60" t="s">
        <v>433</v>
      </c>
      <c r="BD24" s="39" t="s">
        <v>433</v>
      </c>
      <c r="BE24" s="39" t="s">
        <v>433</v>
      </c>
      <c r="BF24" s="39" t="s">
        <v>433</v>
      </c>
      <c r="BG24" s="39" t="s">
        <v>433</v>
      </c>
      <c r="BH24" s="39" t="s">
        <v>433</v>
      </c>
      <c r="BI24" s="57" t="s">
        <v>433</v>
      </c>
      <c r="BJ24" s="18" t="s">
        <v>433</v>
      </c>
      <c r="BK24" s="53">
        <f t="shared" si="16"/>
        <v>0.51218000000000008</v>
      </c>
      <c r="BL24" s="54">
        <v>0.48781999999999998</v>
      </c>
      <c r="BM24">
        <v>0.52400000000000002</v>
      </c>
      <c r="BN24" s="39">
        <v>0.47599999999999998</v>
      </c>
      <c r="BO24" s="18">
        <v>0</v>
      </c>
      <c r="BP24">
        <v>0</v>
      </c>
      <c r="BQ24" s="18">
        <v>1</v>
      </c>
      <c r="BS24" s="18"/>
      <c r="BT24" s="18" t="s">
        <v>256</v>
      </c>
      <c r="CA24" s="18"/>
      <c r="CD24" s="18"/>
      <c r="CG24" s="25">
        <v>38.43</v>
      </c>
      <c r="CH24">
        <v>1</v>
      </c>
      <c r="CI24" s="18">
        <v>0</v>
      </c>
      <c r="CJ24">
        <v>1</v>
      </c>
      <c r="CK24">
        <v>0</v>
      </c>
      <c r="CL24">
        <v>0</v>
      </c>
      <c r="CM24" s="93">
        <v>0</v>
      </c>
      <c r="CN24" s="18">
        <v>0</v>
      </c>
      <c r="CO24">
        <v>1</v>
      </c>
      <c r="CP24" s="18">
        <v>0</v>
      </c>
      <c r="CQ24">
        <v>0</v>
      </c>
      <c r="CR24">
        <v>0</v>
      </c>
      <c r="CS24">
        <v>1</v>
      </c>
      <c r="CT24" s="18">
        <v>0</v>
      </c>
      <c r="CU24">
        <v>1</v>
      </c>
      <c r="CV24" s="18">
        <v>0</v>
      </c>
      <c r="CW24">
        <v>0</v>
      </c>
      <c r="CX24" s="18">
        <v>0</v>
      </c>
      <c r="CY24">
        <v>0</v>
      </c>
      <c r="CZ24">
        <v>0</v>
      </c>
      <c r="DA24">
        <v>1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 s="18">
        <v>0</v>
      </c>
    </row>
    <row r="25" spans="1:113" x14ac:dyDescent="0.3">
      <c r="A25">
        <v>26</v>
      </c>
      <c r="B25" t="s">
        <v>397</v>
      </c>
      <c r="C25" s="90" t="s">
        <v>473</v>
      </c>
      <c r="D25" s="12">
        <v>12.39</v>
      </c>
      <c r="E25" s="14">
        <f t="shared" si="14"/>
        <v>1.8525874867444327</v>
      </c>
      <c r="F25" s="7">
        <v>6.6879432624113475</v>
      </c>
      <c r="G25" s="7">
        <f t="shared" si="8"/>
        <v>10.537412513255568</v>
      </c>
      <c r="H25" s="16">
        <f t="shared" si="9"/>
        <v>14.242587486744434</v>
      </c>
      <c r="I25" s="11">
        <f t="shared" si="10"/>
        <v>4.2015204601943785E-3</v>
      </c>
      <c r="J25" s="39">
        <f t="shared" si="11"/>
        <v>6.282231016833588E-4</v>
      </c>
      <c r="K25" s="39">
        <f t="shared" si="5"/>
        <v>1591.7911922061514</v>
      </c>
      <c r="L25" s="39">
        <f t="shared" si="12"/>
        <v>3.5732973585110199E-3</v>
      </c>
      <c r="M25" s="39">
        <f t="shared" si="13"/>
        <v>4.8297435618777371E-3</v>
      </c>
      <c r="N25" s="42"/>
      <c r="O25" s="8"/>
      <c r="P25" s="9"/>
      <c r="Q25" s="9"/>
      <c r="R25" s="8"/>
      <c r="S25" s="9"/>
      <c r="T25" s="9"/>
      <c r="U25" s="8"/>
      <c r="V25" s="9"/>
      <c r="W25" s="9"/>
      <c r="X25" s="9"/>
      <c r="Y25" s="8"/>
      <c r="Z25" s="9"/>
      <c r="AA25" s="8">
        <v>1</v>
      </c>
      <c r="AB25" s="9">
        <v>0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f t="shared" si="17"/>
        <v>2533761.4709999999</v>
      </c>
      <c r="AI25" s="9">
        <v>6</v>
      </c>
      <c r="AJ25" s="9">
        <f t="shared" si="0"/>
        <v>2533754.4709999999</v>
      </c>
      <c r="AK25" s="7">
        <v>22</v>
      </c>
      <c r="AL25" s="7">
        <v>18.079999999999998</v>
      </c>
      <c r="AM25" s="9">
        <v>1</v>
      </c>
      <c r="AN25" s="9">
        <v>0</v>
      </c>
      <c r="AO25" s="9">
        <v>0</v>
      </c>
      <c r="AP25" s="8">
        <v>0</v>
      </c>
      <c r="AQ25" s="9">
        <v>0</v>
      </c>
      <c r="AR25" s="31">
        <v>1</v>
      </c>
      <c r="AS25" s="9">
        <v>0</v>
      </c>
      <c r="AT25" s="9">
        <v>0</v>
      </c>
      <c r="AU25" s="31">
        <v>1</v>
      </c>
      <c r="AV25" s="21">
        <v>2006</v>
      </c>
      <c r="AW25" s="23"/>
      <c r="AX25" s="39">
        <v>0</v>
      </c>
      <c r="AY25" s="39">
        <v>0</v>
      </c>
      <c r="AZ25" s="39">
        <v>0</v>
      </c>
      <c r="BA25" s="39">
        <v>1</v>
      </c>
      <c r="BB25" s="59" t="s">
        <v>433</v>
      </c>
      <c r="BC25" s="60" t="s">
        <v>433</v>
      </c>
      <c r="BD25" s="39" t="s">
        <v>433</v>
      </c>
      <c r="BE25" s="39" t="s">
        <v>433</v>
      </c>
      <c r="BF25" s="39" t="s">
        <v>433</v>
      </c>
      <c r="BG25" s="39" t="s">
        <v>433</v>
      </c>
      <c r="BH25" s="39" t="s">
        <v>433</v>
      </c>
      <c r="BI25" s="57" t="s">
        <v>433</v>
      </c>
      <c r="BJ25" s="18" t="s">
        <v>433</v>
      </c>
      <c r="BK25" s="53">
        <f t="shared" si="16"/>
        <v>0.51218000000000008</v>
      </c>
      <c r="BL25" s="54">
        <v>0.48781999999999998</v>
      </c>
      <c r="BM25">
        <v>0.52400000000000002</v>
      </c>
      <c r="BN25" s="39">
        <v>0.47599999999999998</v>
      </c>
      <c r="BO25" s="18">
        <v>0</v>
      </c>
      <c r="BP25">
        <v>0</v>
      </c>
      <c r="BQ25" s="18">
        <v>1</v>
      </c>
      <c r="BS25" s="18"/>
      <c r="BT25" s="18" t="s">
        <v>256</v>
      </c>
      <c r="CA25" s="18"/>
      <c r="CD25" s="18"/>
      <c r="CG25" s="25">
        <v>38.43</v>
      </c>
      <c r="CH25">
        <v>1</v>
      </c>
      <c r="CI25" s="18">
        <v>0</v>
      </c>
      <c r="CJ25">
        <v>1</v>
      </c>
      <c r="CK25">
        <v>0</v>
      </c>
      <c r="CL25">
        <v>0</v>
      </c>
      <c r="CM25" s="93">
        <v>0</v>
      </c>
      <c r="CN25" s="18">
        <v>0</v>
      </c>
      <c r="CO25">
        <v>1</v>
      </c>
      <c r="CP25" s="18">
        <v>0</v>
      </c>
      <c r="CQ25">
        <v>0</v>
      </c>
      <c r="CR25">
        <v>0</v>
      </c>
      <c r="CS25">
        <v>1</v>
      </c>
      <c r="CT25" s="18">
        <v>0</v>
      </c>
      <c r="CU25">
        <v>1</v>
      </c>
      <c r="CV25" s="18">
        <v>0</v>
      </c>
      <c r="CW25">
        <v>0</v>
      </c>
      <c r="CX25" s="18">
        <v>0</v>
      </c>
      <c r="CY25">
        <v>0</v>
      </c>
      <c r="CZ25">
        <v>0</v>
      </c>
      <c r="DA25">
        <v>1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 s="18">
        <v>0</v>
      </c>
    </row>
    <row r="26" spans="1:113" x14ac:dyDescent="0.3">
      <c r="A26">
        <v>27</v>
      </c>
      <c r="B26" t="s">
        <v>397</v>
      </c>
      <c r="C26" s="90" t="s">
        <v>473</v>
      </c>
      <c r="D26" s="12">
        <v>4.32</v>
      </c>
      <c r="E26" s="14">
        <f t="shared" si="14"/>
        <v>1.056</v>
      </c>
      <c r="F26" s="7">
        <v>4.0909090909090908</v>
      </c>
      <c r="G26" s="7">
        <f t="shared" si="8"/>
        <v>3.2640000000000002</v>
      </c>
      <c r="H26" s="16">
        <f t="shared" si="9"/>
        <v>5.3760000000000003</v>
      </c>
      <c r="I26" s="11">
        <f t="shared" si="10"/>
        <v>2.5700177944276191E-3</v>
      </c>
      <c r="J26" s="39">
        <f t="shared" si="11"/>
        <v>6.2822657197119584E-4</v>
      </c>
      <c r="K26" s="39">
        <f t="shared" si="5"/>
        <v>1591.7823992421797</v>
      </c>
      <c r="L26" s="39">
        <f t="shared" si="12"/>
        <v>1.9417912224564233E-3</v>
      </c>
      <c r="M26" s="39">
        <f t="shared" si="13"/>
        <v>3.1982443663988152E-3</v>
      </c>
      <c r="N26" s="42"/>
      <c r="O26" s="8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8">
        <v>1</v>
      </c>
      <c r="AB26" s="9">
        <v>0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f t="shared" si="17"/>
        <v>2533761.4709999999</v>
      </c>
      <c r="AI26" s="9">
        <v>6</v>
      </c>
      <c r="AJ26" s="9">
        <f t="shared" si="0"/>
        <v>2533754.4709999999</v>
      </c>
      <c r="AK26" s="7">
        <v>16</v>
      </c>
      <c r="AL26" s="7">
        <v>18.079999999999998</v>
      </c>
      <c r="AM26" s="9">
        <v>1</v>
      </c>
      <c r="AN26" s="9">
        <v>0</v>
      </c>
      <c r="AO26" s="9">
        <v>0</v>
      </c>
      <c r="AP26" s="8">
        <v>0</v>
      </c>
      <c r="AQ26" s="9">
        <v>0</v>
      </c>
      <c r="AR26" s="31">
        <v>1</v>
      </c>
      <c r="AS26" s="9">
        <v>0</v>
      </c>
      <c r="AT26" s="9">
        <v>0</v>
      </c>
      <c r="AU26" s="31">
        <v>1</v>
      </c>
      <c r="AV26" s="21">
        <v>2008</v>
      </c>
      <c r="AW26" s="23"/>
      <c r="AX26" s="39">
        <v>0</v>
      </c>
      <c r="AY26" s="39">
        <v>0</v>
      </c>
      <c r="AZ26" s="39">
        <v>0</v>
      </c>
      <c r="BA26" s="39">
        <v>1</v>
      </c>
      <c r="BB26" s="59" t="s">
        <v>433</v>
      </c>
      <c r="BC26" s="60" t="s">
        <v>433</v>
      </c>
      <c r="BD26" s="39" t="s">
        <v>433</v>
      </c>
      <c r="BE26" s="39" t="s">
        <v>433</v>
      </c>
      <c r="BF26" s="39" t="s">
        <v>433</v>
      </c>
      <c r="BG26" s="39" t="s">
        <v>433</v>
      </c>
      <c r="BH26" s="39" t="s">
        <v>433</v>
      </c>
      <c r="BI26" s="57" t="s">
        <v>433</v>
      </c>
      <c r="BJ26" s="18" t="s">
        <v>433</v>
      </c>
      <c r="BK26" s="53">
        <f t="shared" si="16"/>
        <v>0.51218000000000008</v>
      </c>
      <c r="BL26" s="54">
        <v>0.48781999999999998</v>
      </c>
      <c r="BM26">
        <v>0.52400000000000002</v>
      </c>
      <c r="BN26" s="39">
        <v>0.47599999999999998</v>
      </c>
      <c r="BO26" s="18">
        <v>0</v>
      </c>
      <c r="BP26">
        <v>0</v>
      </c>
      <c r="BQ26" s="18">
        <v>1</v>
      </c>
      <c r="BS26" s="18"/>
      <c r="BT26" s="18" t="s">
        <v>256</v>
      </c>
      <c r="CA26" s="18"/>
      <c r="CD26" s="18"/>
      <c r="CG26" s="25">
        <v>38.43</v>
      </c>
      <c r="CH26">
        <v>1</v>
      </c>
      <c r="CI26" s="18">
        <v>0</v>
      </c>
      <c r="CJ26">
        <v>1</v>
      </c>
      <c r="CK26">
        <v>0</v>
      </c>
      <c r="CL26">
        <v>0</v>
      </c>
      <c r="CM26" s="93">
        <v>0</v>
      </c>
      <c r="CN26" s="18">
        <v>0</v>
      </c>
      <c r="CO26">
        <v>1</v>
      </c>
      <c r="CP26" s="18">
        <v>0</v>
      </c>
      <c r="CQ26">
        <v>0</v>
      </c>
      <c r="CR26">
        <v>0</v>
      </c>
      <c r="CS26">
        <v>1</v>
      </c>
      <c r="CT26" s="18">
        <v>0</v>
      </c>
      <c r="CU26">
        <v>1</v>
      </c>
      <c r="CV26" s="18">
        <v>0</v>
      </c>
      <c r="CW26">
        <v>0</v>
      </c>
      <c r="CX26" s="18">
        <v>0</v>
      </c>
      <c r="CY26">
        <v>0</v>
      </c>
      <c r="CZ26">
        <v>0</v>
      </c>
      <c r="DA26">
        <v>1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 s="18">
        <v>0</v>
      </c>
    </row>
    <row r="27" spans="1:113" x14ac:dyDescent="0.3">
      <c r="A27">
        <v>28</v>
      </c>
      <c r="B27" t="s">
        <v>397</v>
      </c>
      <c r="C27" s="90" t="s">
        <v>473</v>
      </c>
      <c r="D27" s="12">
        <v>6.83</v>
      </c>
      <c r="E27" s="14">
        <f t="shared" si="14"/>
        <v>0.19165816326530613</v>
      </c>
      <c r="F27" s="7">
        <v>35.636363636363633</v>
      </c>
      <c r="G27" s="7">
        <f t="shared" si="8"/>
        <v>6.6383418367346936</v>
      </c>
      <c r="H27" s="16">
        <f t="shared" si="9"/>
        <v>7.0216581632653066</v>
      </c>
      <c r="I27" s="11">
        <f t="shared" si="10"/>
        <v>2.2382176085506675E-2</v>
      </c>
      <c r="J27" s="39">
        <f t="shared" si="11"/>
        <v>6.2807126770554448E-4</v>
      </c>
      <c r="K27" s="39">
        <f t="shared" si="5"/>
        <v>1592.1760020215174</v>
      </c>
      <c r="L27" s="39">
        <f t="shared" si="12"/>
        <v>2.1754104817801129E-2</v>
      </c>
      <c r="M27" s="39">
        <f t="shared" si="13"/>
        <v>2.3010247353212221E-2</v>
      </c>
      <c r="N27" s="42"/>
      <c r="O27" s="8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8">
        <v>1</v>
      </c>
      <c r="AB27" s="9">
        <v>0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f t="shared" si="17"/>
        <v>2533761.4709999999</v>
      </c>
      <c r="AI27" s="9">
        <v>6</v>
      </c>
      <c r="AJ27" s="9">
        <f t="shared" si="0"/>
        <v>2533754.4709999999</v>
      </c>
      <c r="AK27" s="7">
        <v>18</v>
      </c>
      <c r="AL27" s="7">
        <v>18.079999999999998</v>
      </c>
      <c r="AM27" s="9">
        <v>1</v>
      </c>
      <c r="AN27" s="9">
        <v>0</v>
      </c>
      <c r="AO27" s="9">
        <v>0</v>
      </c>
      <c r="AP27" s="8">
        <v>0</v>
      </c>
      <c r="AQ27" s="9">
        <v>0</v>
      </c>
      <c r="AR27" s="31">
        <v>1</v>
      </c>
      <c r="AS27" s="9">
        <v>0</v>
      </c>
      <c r="AT27" s="9">
        <v>0</v>
      </c>
      <c r="AU27" s="31">
        <v>1</v>
      </c>
      <c r="AV27" s="21">
        <v>2008</v>
      </c>
      <c r="AW27" s="23"/>
      <c r="AX27" s="39">
        <v>0</v>
      </c>
      <c r="AY27" s="39">
        <v>0</v>
      </c>
      <c r="AZ27" s="39">
        <v>0</v>
      </c>
      <c r="BA27" s="39">
        <v>1</v>
      </c>
      <c r="BB27" s="59" t="s">
        <v>433</v>
      </c>
      <c r="BC27" s="60" t="s">
        <v>433</v>
      </c>
      <c r="BD27" s="39" t="s">
        <v>433</v>
      </c>
      <c r="BE27" s="39" t="s">
        <v>433</v>
      </c>
      <c r="BF27" s="39" t="s">
        <v>433</v>
      </c>
      <c r="BG27" s="39" t="s">
        <v>433</v>
      </c>
      <c r="BH27" s="39" t="s">
        <v>433</v>
      </c>
      <c r="BI27" s="57" t="s">
        <v>433</v>
      </c>
      <c r="BJ27" s="18" t="s">
        <v>433</v>
      </c>
      <c r="BK27" s="53">
        <f t="shared" si="16"/>
        <v>0.51218000000000008</v>
      </c>
      <c r="BL27" s="54">
        <v>0.48781999999999998</v>
      </c>
      <c r="BM27">
        <v>0.52400000000000002</v>
      </c>
      <c r="BN27" s="39">
        <v>0.47599999999999998</v>
      </c>
      <c r="BO27" s="18">
        <v>0</v>
      </c>
      <c r="BP27">
        <v>0</v>
      </c>
      <c r="BQ27" s="18">
        <v>1</v>
      </c>
      <c r="BS27" s="18"/>
      <c r="BT27" s="18" t="s">
        <v>256</v>
      </c>
      <c r="CA27" s="18"/>
      <c r="CD27" s="18"/>
      <c r="CG27" s="25">
        <v>38.43</v>
      </c>
      <c r="CH27">
        <v>1</v>
      </c>
      <c r="CI27" s="18">
        <v>0</v>
      </c>
      <c r="CJ27">
        <v>1</v>
      </c>
      <c r="CK27">
        <v>0</v>
      </c>
      <c r="CL27">
        <v>0</v>
      </c>
      <c r="CM27" s="93">
        <v>0</v>
      </c>
      <c r="CN27" s="18">
        <v>0</v>
      </c>
      <c r="CO27">
        <v>1</v>
      </c>
      <c r="CP27" s="18">
        <v>0</v>
      </c>
      <c r="CQ27">
        <v>0</v>
      </c>
      <c r="CR27">
        <v>0</v>
      </c>
      <c r="CS27">
        <v>1</v>
      </c>
      <c r="CT27" s="18">
        <v>0</v>
      </c>
      <c r="CU27">
        <v>1</v>
      </c>
      <c r="CV27" s="18">
        <v>0</v>
      </c>
      <c r="CW27">
        <v>0</v>
      </c>
      <c r="CX27" s="18">
        <v>0</v>
      </c>
      <c r="CY27">
        <v>0</v>
      </c>
      <c r="CZ27">
        <v>0</v>
      </c>
      <c r="DA27">
        <v>1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 s="18">
        <v>0</v>
      </c>
    </row>
    <row r="28" spans="1:113" x14ac:dyDescent="0.3">
      <c r="A28">
        <v>29</v>
      </c>
      <c r="B28" t="s">
        <v>397</v>
      </c>
      <c r="C28" s="90" t="s">
        <v>473</v>
      </c>
      <c r="D28" s="12">
        <v>11.59</v>
      </c>
      <c r="E28" s="14">
        <f t="shared" si="14"/>
        <v>0.58222919937205653</v>
      </c>
      <c r="F28" s="7">
        <v>19.90625</v>
      </c>
      <c r="G28" s="7">
        <f t="shared" si="8"/>
        <v>11.007770800627943</v>
      </c>
      <c r="H28" s="16">
        <f t="shared" si="9"/>
        <v>12.172229199372056</v>
      </c>
      <c r="I28" s="11">
        <f t="shared" si="10"/>
        <v>1.2504698719465574E-2</v>
      </c>
      <c r="J28" s="39">
        <f t="shared" si="11"/>
        <v>6.281795275084746E-4</v>
      </c>
      <c r="K28" s="39">
        <f t="shared" si="5"/>
        <v>1591.9016080741492</v>
      </c>
      <c r="L28" s="39">
        <f t="shared" si="12"/>
        <v>1.18765191919571E-2</v>
      </c>
      <c r="M28" s="39">
        <f t="shared" si="13"/>
        <v>1.3132878246974048E-2</v>
      </c>
      <c r="N28" s="42"/>
      <c r="O28" s="8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8">
        <v>1</v>
      </c>
      <c r="AB28" s="9">
        <v>0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f t="shared" si="17"/>
        <v>2533761.4709999999</v>
      </c>
      <c r="AI28" s="9">
        <v>6</v>
      </c>
      <c r="AJ28" s="9">
        <f t="shared" si="0"/>
        <v>2533754.4709999999</v>
      </c>
      <c r="AK28" s="7">
        <v>20</v>
      </c>
      <c r="AL28" s="7">
        <v>18.079999999999998</v>
      </c>
      <c r="AM28" s="9">
        <v>1</v>
      </c>
      <c r="AN28" s="9">
        <v>0</v>
      </c>
      <c r="AO28" s="9">
        <v>0</v>
      </c>
      <c r="AP28" s="8">
        <v>0</v>
      </c>
      <c r="AQ28" s="9">
        <v>0</v>
      </c>
      <c r="AR28" s="31">
        <v>1</v>
      </c>
      <c r="AS28" s="9">
        <v>0</v>
      </c>
      <c r="AT28" s="9">
        <v>0</v>
      </c>
      <c r="AU28" s="31">
        <v>1</v>
      </c>
      <c r="AV28" s="21">
        <v>2008</v>
      </c>
      <c r="AW28" s="23"/>
      <c r="AX28" s="39">
        <v>0</v>
      </c>
      <c r="AY28" s="39">
        <v>0</v>
      </c>
      <c r="AZ28" s="39">
        <v>0</v>
      </c>
      <c r="BA28" s="39">
        <v>1</v>
      </c>
      <c r="BB28" s="59" t="s">
        <v>433</v>
      </c>
      <c r="BC28" s="60" t="s">
        <v>433</v>
      </c>
      <c r="BD28" s="39" t="s">
        <v>433</v>
      </c>
      <c r="BE28" s="39" t="s">
        <v>433</v>
      </c>
      <c r="BF28" s="39" t="s">
        <v>433</v>
      </c>
      <c r="BG28" s="39" t="s">
        <v>433</v>
      </c>
      <c r="BH28" s="39" t="s">
        <v>433</v>
      </c>
      <c r="BI28" s="57" t="s">
        <v>433</v>
      </c>
      <c r="BJ28" s="18" t="s">
        <v>433</v>
      </c>
      <c r="BK28" s="53">
        <f t="shared" si="16"/>
        <v>0.51218000000000008</v>
      </c>
      <c r="BL28" s="54">
        <v>0.48781999999999998</v>
      </c>
      <c r="BM28">
        <v>0.52400000000000002</v>
      </c>
      <c r="BN28" s="39">
        <v>0.47599999999999998</v>
      </c>
      <c r="BO28" s="18">
        <v>0</v>
      </c>
      <c r="BP28">
        <v>0</v>
      </c>
      <c r="BQ28" s="18">
        <v>1</v>
      </c>
      <c r="BS28" s="18"/>
      <c r="BT28" s="18" t="s">
        <v>256</v>
      </c>
      <c r="CA28" s="18"/>
      <c r="CD28" s="18"/>
      <c r="CG28" s="25">
        <v>38.43</v>
      </c>
      <c r="CH28">
        <v>1</v>
      </c>
      <c r="CI28" s="18">
        <v>0</v>
      </c>
      <c r="CJ28">
        <v>1</v>
      </c>
      <c r="CK28">
        <v>0</v>
      </c>
      <c r="CL28">
        <v>0</v>
      </c>
      <c r="CM28" s="93">
        <v>0</v>
      </c>
      <c r="CN28" s="18">
        <v>0</v>
      </c>
      <c r="CO28">
        <v>1</v>
      </c>
      <c r="CP28" s="18">
        <v>0</v>
      </c>
      <c r="CQ28">
        <v>0</v>
      </c>
      <c r="CR28">
        <v>0</v>
      </c>
      <c r="CS28">
        <v>1</v>
      </c>
      <c r="CT28" s="18">
        <v>0</v>
      </c>
      <c r="CU28">
        <v>1</v>
      </c>
      <c r="CV28" s="18">
        <v>0</v>
      </c>
      <c r="CW28">
        <v>0</v>
      </c>
      <c r="CX28" s="18">
        <v>0</v>
      </c>
      <c r="CY28">
        <v>0</v>
      </c>
      <c r="CZ28">
        <v>0</v>
      </c>
      <c r="DA28">
        <v>1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 s="18">
        <v>0</v>
      </c>
    </row>
    <row r="29" spans="1:113" x14ac:dyDescent="0.3">
      <c r="A29">
        <v>30</v>
      </c>
      <c r="B29" t="s">
        <v>397</v>
      </c>
      <c r="C29" s="90" t="s">
        <v>473</v>
      </c>
      <c r="D29" s="12">
        <v>3.87</v>
      </c>
      <c r="E29" s="14">
        <f t="shared" si="14"/>
        <v>0.3675418994413408</v>
      </c>
      <c r="F29" s="7">
        <v>10.529411764705882</v>
      </c>
      <c r="G29" s="7">
        <f t="shared" si="8"/>
        <v>3.5024581005586595</v>
      </c>
      <c r="H29" s="16">
        <f t="shared" si="9"/>
        <v>4.2375418994413412</v>
      </c>
      <c r="I29" s="11">
        <f t="shared" si="10"/>
        <v>6.6147333858780077E-3</v>
      </c>
      <c r="J29" s="39">
        <f t="shared" si="11"/>
        <v>6.2821490256941969E-4</v>
      </c>
      <c r="K29" s="39">
        <f t="shared" si="5"/>
        <v>1591.8119673856304</v>
      </c>
      <c r="L29" s="39">
        <f t="shared" si="12"/>
        <v>5.9865184833085882E-3</v>
      </c>
      <c r="M29" s="39">
        <f t="shared" si="13"/>
        <v>7.2429482884474273E-3</v>
      </c>
      <c r="N29" s="42"/>
      <c r="O29" s="8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>
        <v>1</v>
      </c>
      <c r="AB29" s="9">
        <v>0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f t="shared" si="17"/>
        <v>2533761.4709999999</v>
      </c>
      <c r="AI29" s="9">
        <v>6</v>
      </c>
      <c r="AJ29" s="9">
        <f t="shared" si="0"/>
        <v>2533754.4709999999</v>
      </c>
      <c r="AK29" s="7">
        <v>22</v>
      </c>
      <c r="AL29" s="7">
        <v>18.079999999999998</v>
      </c>
      <c r="AM29" s="9">
        <v>1</v>
      </c>
      <c r="AN29" s="9">
        <v>0</v>
      </c>
      <c r="AO29" s="9">
        <v>0</v>
      </c>
      <c r="AP29" s="8">
        <v>0</v>
      </c>
      <c r="AQ29" s="9">
        <v>0</v>
      </c>
      <c r="AR29" s="31">
        <v>1</v>
      </c>
      <c r="AS29" s="9">
        <v>0</v>
      </c>
      <c r="AT29" s="9">
        <v>0</v>
      </c>
      <c r="AU29" s="31">
        <v>1</v>
      </c>
      <c r="AV29" s="21">
        <v>2008</v>
      </c>
      <c r="AW29" s="23"/>
      <c r="AX29" s="39">
        <v>0</v>
      </c>
      <c r="AY29" s="39">
        <v>0</v>
      </c>
      <c r="AZ29" s="39">
        <v>0</v>
      </c>
      <c r="BA29" s="39">
        <v>1</v>
      </c>
      <c r="BB29" s="59" t="s">
        <v>433</v>
      </c>
      <c r="BC29" s="60" t="s">
        <v>433</v>
      </c>
      <c r="BD29" s="39" t="s">
        <v>433</v>
      </c>
      <c r="BE29" s="39" t="s">
        <v>433</v>
      </c>
      <c r="BF29" s="39" t="s">
        <v>433</v>
      </c>
      <c r="BG29" s="39" t="s">
        <v>433</v>
      </c>
      <c r="BH29" s="39" t="s">
        <v>433</v>
      </c>
      <c r="BI29" s="57" t="s">
        <v>433</v>
      </c>
      <c r="BJ29" s="18" t="s">
        <v>433</v>
      </c>
      <c r="BK29" s="53">
        <f t="shared" si="16"/>
        <v>0.51218000000000008</v>
      </c>
      <c r="BL29" s="54">
        <v>0.48781999999999998</v>
      </c>
      <c r="BM29">
        <v>0.52400000000000002</v>
      </c>
      <c r="BN29" s="39">
        <v>0.47599999999999998</v>
      </c>
      <c r="BO29" s="18">
        <v>0</v>
      </c>
      <c r="BP29">
        <v>0</v>
      </c>
      <c r="BQ29" s="18">
        <v>1</v>
      </c>
      <c r="BS29" s="18"/>
      <c r="BT29" s="18" t="s">
        <v>256</v>
      </c>
      <c r="CA29" s="18"/>
      <c r="CD29" s="18"/>
      <c r="CG29" s="25">
        <v>38.43</v>
      </c>
      <c r="CH29">
        <v>1</v>
      </c>
      <c r="CI29" s="18">
        <v>0</v>
      </c>
      <c r="CJ29">
        <v>1</v>
      </c>
      <c r="CK29">
        <v>0</v>
      </c>
      <c r="CL29">
        <v>0</v>
      </c>
      <c r="CM29" s="93">
        <v>0</v>
      </c>
      <c r="CN29" s="18">
        <v>0</v>
      </c>
      <c r="CO29">
        <v>1</v>
      </c>
      <c r="CP29" s="18">
        <v>0</v>
      </c>
      <c r="CQ29">
        <v>0</v>
      </c>
      <c r="CR29">
        <v>0</v>
      </c>
      <c r="CS29">
        <v>1</v>
      </c>
      <c r="CT29" s="18">
        <v>0</v>
      </c>
      <c r="CU29">
        <v>1</v>
      </c>
      <c r="CV29" s="18">
        <v>0</v>
      </c>
      <c r="CW29">
        <v>0</v>
      </c>
      <c r="CX29" s="18">
        <v>0</v>
      </c>
      <c r="CY29">
        <v>0</v>
      </c>
      <c r="CZ29">
        <v>0</v>
      </c>
      <c r="DA29">
        <v>1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 s="18">
        <v>0</v>
      </c>
    </row>
    <row r="30" spans="1:113" x14ac:dyDescent="0.3">
      <c r="A30">
        <v>31</v>
      </c>
      <c r="B30" t="s">
        <v>397</v>
      </c>
      <c r="C30" s="90" t="s">
        <v>473</v>
      </c>
      <c r="D30" s="12">
        <v>10.53</v>
      </c>
      <c r="E30" s="14">
        <f t="shared" si="14"/>
        <v>1.9856571428571428</v>
      </c>
      <c r="F30" s="7">
        <f>350/66</f>
        <v>5.3030303030303028</v>
      </c>
      <c r="G30" s="7">
        <f t="shared" si="8"/>
        <v>8.5443428571428566</v>
      </c>
      <c r="H30" s="16">
        <f t="shared" si="9"/>
        <v>12.515657142857142</v>
      </c>
      <c r="I30" s="11">
        <f t="shared" si="10"/>
        <v>1.866683906815433E-2</v>
      </c>
      <c r="J30" s="39">
        <f t="shared" si="11"/>
        <v>3.5200325099948165E-3</v>
      </c>
      <c r="K30" s="39">
        <f t="shared" si="5"/>
        <v>284.08828531003326</v>
      </c>
      <c r="L30" s="39">
        <f t="shared" si="12"/>
        <v>1.5146806558159514E-2</v>
      </c>
      <c r="M30" s="39">
        <f t="shared" si="13"/>
        <v>2.2186871578149147E-2</v>
      </c>
      <c r="N30" s="42"/>
      <c r="O30" s="8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8">
        <v>1</v>
      </c>
      <c r="AB30" s="9">
        <v>0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f>174751*BK30</f>
        <v>80686.031719999999</v>
      </c>
      <c r="AI30" s="9">
        <v>7</v>
      </c>
      <c r="AJ30" s="9">
        <f t="shared" si="0"/>
        <v>80678.031719999999</v>
      </c>
      <c r="AK30" s="7">
        <v>16</v>
      </c>
      <c r="AL30" s="7">
        <v>6.28</v>
      </c>
      <c r="AM30" s="9">
        <v>1</v>
      </c>
      <c r="AN30" s="9">
        <v>0</v>
      </c>
      <c r="AO30" s="9">
        <v>0</v>
      </c>
      <c r="AP30" s="8">
        <v>0</v>
      </c>
      <c r="AQ30" s="9">
        <v>0</v>
      </c>
      <c r="AR30" s="31">
        <v>1</v>
      </c>
      <c r="AS30" s="9">
        <v>0</v>
      </c>
      <c r="AT30" s="9">
        <v>0</v>
      </c>
      <c r="AU30" s="31">
        <v>1</v>
      </c>
      <c r="AV30" s="21">
        <v>2004</v>
      </c>
      <c r="AW30" s="23"/>
      <c r="AX30" s="39">
        <v>0</v>
      </c>
      <c r="AY30" s="39">
        <v>0</v>
      </c>
      <c r="AZ30" s="39">
        <v>0</v>
      </c>
      <c r="BA30" s="39">
        <v>1</v>
      </c>
      <c r="BB30" s="59" t="s">
        <v>433</v>
      </c>
      <c r="BC30" s="60" t="s">
        <v>433</v>
      </c>
      <c r="BD30" s="39" t="s">
        <v>433</v>
      </c>
      <c r="BE30" s="39" t="s">
        <v>433</v>
      </c>
      <c r="BF30" s="39" t="s">
        <v>433</v>
      </c>
      <c r="BG30" s="39" t="s">
        <v>433</v>
      </c>
      <c r="BH30" s="39" t="s">
        <v>433</v>
      </c>
      <c r="BI30" s="57" t="s">
        <v>433</v>
      </c>
      <c r="BJ30" s="18" t="s">
        <v>433</v>
      </c>
      <c r="BK30" s="53">
        <f t="shared" si="16"/>
        <v>0.46172000000000002</v>
      </c>
      <c r="BL30" s="54">
        <v>0.53827999999999998</v>
      </c>
      <c r="BM30">
        <v>0.52400000000000002</v>
      </c>
      <c r="BN30" s="39">
        <v>0.47599999999999998</v>
      </c>
      <c r="BO30" s="18">
        <v>0</v>
      </c>
      <c r="BP30">
        <v>0</v>
      </c>
      <c r="BQ30" s="18">
        <v>1</v>
      </c>
      <c r="BS30" s="18"/>
      <c r="BT30" s="18" t="s">
        <v>256</v>
      </c>
      <c r="CA30" s="18"/>
      <c r="CD30" s="18"/>
      <c r="CG30" s="25">
        <v>27.56</v>
      </c>
      <c r="CH30">
        <v>1</v>
      </c>
      <c r="CI30" s="18">
        <v>0</v>
      </c>
      <c r="CJ30">
        <v>1</v>
      </c>
      <c r="CK30">
        <v>0</v>
      </c>
      <c r="CL30">
        <v>0</v>
      </c>
      <c r="CM30" s="93">
        <v>0</v>
      </c>
      <c r="CN30" s="18">
        <v>0</v>
      </c>
      <c r="CO30">
        <v>1</v>
      </c>
      <c r="CP30" s="18">
        <v>0</v>
      </c>
      <c r="CQ30">
        <v>1</v>
      </c>
      <c r="CR30">
        <v>0</v>
      </c>
      <c r="CS30">
        <v>0</v>
      </c>
      <c r="CT30" s="18">
        <v>0</v>
      </c>
      <c r="CU30">
        <v>1</v>
      </c>
      <c r="CV30" s="18">
        <v>0</v>
      </c>
      <c r="CW30">
        <v>0</v>
      </c>
      <c r="CX30" s="18">
        <v>0</v>
      </c>
      <c r="CY30">
        <v>0</v>
      </c>
      <c r="CZ30">
        <v>0</v>
      </c>
      <c r="DA30">
        <v>1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 s="18">
        <v>0</v>
      </c>
    </row>
    <row r="31" spans="1:113" x14ac:dyDescent="0.3">
      <c r="A31">
        <v>32</v>
      </c>
      <c r="B31" t="s">
        <v>397</v>
      </c>
      <c r="C31" s="90" t="s">
        <v>473</v>
      </c>
      <c r="D31" s="12">
        <v>8.8800000000000008</v>
      </c>
      <c r="E31" s="14">
        <f t="shared" si="14"/>
        <v>0.40211320754716989</v>
      </c>
      <c r="F31" s="7">
        <f>530/24</f>
        <v>22.083333333333332</v>
      </c>
      <c r="G31" s="7">
        <f t="shared" si="8"/>
        <v>8.4778867924528303</v>
      </c>
      <c r="H31" s="16">
        <f t="shared" si="9"/>
        <v>9.2821132075471713</v>
      </c>
      <c r="I31" s="11">
        <f t="shared" si="10"/>
        <v>7.7513677974632697E-2</v>
      </c>
      <c r="J31" s="39">
        <f t="shared" si="11"/>
        <v>3.5100533422475189E-3</v>
      </c>
      <c r="K31" s="39">
        <f t="shared" si="5"/>
        <v>284.89595527334376</v>
      </c>
      <c r="L31" s="39">
        <f t="shared" si="12"/>
        <v>7.4003624632385176E-2</v>
      </c>
      <c r="M31" s="39">
        <f t="shared" si="13"/>
        <v>8.1023731316880218E-2</v>
      </c>
      <c r="N31" s="42"/>
      <c r="O31" s="8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8">
        <v>1</v>
      </c>
      <c r="AB31" s="9">
        <v>0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f t="shared" ref="AH31:AH39" si="18">174751*BK31</f>
        <v>80686.031719999999</v>
      </c>
      <c r="AI31" s="9">
        <v>7</v>
      </c>
      <c r="AJ31" s="9">
        <f t="shared" si="0"/>
        <v>80678.031719999999</v>
      </c>
      <c r="AK31" s="7">
        <v>18</v>
      </c>
      <c r="AL31" s="7">
        <v>6.28</v>
      </c>
      <c r="AM31" s="9">
        <v>1</v>
      </c>
      <c r="AN31" s="9">
        <v>0</v>
      </c>
      <c r="AO31" s="9">
        <v>0</v>
      </c>
      <c r="AP31" s="8">
        <v>0</v>
      </c>
      <c r="AQ31" s="9">
        <v>0</v>
      </c>
      <c r="AR31" s="31">
        <v>1</v>
      </c>
      <c r="AS31" s="9">
        <v>0</v>
      </c>
      <c r="AT31" s="9">
        <v>0</v>
      </c>
      <c r="AU31" s="31">
        <v>1</v>
      </c>
      <c r="AV31" s="21">
        <v>2004</v>
      </c>
      <c r="AW31" s="23"/>
      <c r="AX31" s="39">
        <v>0</v>
      </c>
      <c r="AY31" s="39">
        <v>0</v>
      </c>
      <c r="AZ31" s="39">
        <v>0</v>
      </c>
      <c r="BA31" s="39">
        <v>1</v>
      </c>
      <c r="BB31" s="59" t="s">
        <v>433</v>
      </c>
      <c r="BC31" s="60" t="s">
        <v>433</v>
      </c>
      <c r="BD31" s="39" t="s">
        <v>433</v>
      </c>
      <c r="BE31" s="39" t="s">
        <v>433</v>
      </c>
      <c r="BF31" s="39" t="s">
        <v>433</v>
      </c>
      <c r="BG31" s="39" t="s">
        <v>433</v>
      </c>
      <c r="BH31" s="39" t="s">
        <v>433</v>
      </c>
      <c r="BI31" s="57" t="s">
        <v>433</v>
      </c>
      <c r="BJ31" s="18" t="s">
        <v>433</v>
      </c>
      <c r="BK31" s="53">
        <f t="shared" si="16"/>
        <v>0.46172000000000002</v>
      </c>
      <c r="BL31" s="54">
        <v>0.53827999999999998</v>
      </c>
      <c r="BM31">
        <v>0.52400000000000002</v>
      </c>
      <c r="BN31" s="39">
        <v>0.47599999999999998</v>
      </c>
      <c r="BO31" s="18">
        <v>0</v>
      </c>
      <c r="BP31">
        <v>0</v>
      </c>
      <c r="BQ31" s="18">
        <v>1</v>
      </c>
      <c r="BS31" s="18"/>
      <c r="BT31" s="18" t="s">
        <v>256</v>
      </c>
      <c r="CA31" s="18"/>
      <c r="CD31" s="18"/>
      <c r="CG31" s="25">
        <v>27.56</v>
      </c>
      <c r="CH31">
        <v>1</v>
      </c>
      <c r="CI31" s="18">
        <v>0</v>
      </c>
      <c r="CJ31">
        <v>1</v>
      </c>
      <c r="CK31">
        <v>0</v>
      </c>
      <c r="CL31">
        <v>0</v>
      </c>
      <c r="CM31" s="93">
        <v>0</v>
      </c>
      <c r="CN31" s="18">
        <v>0</v>
      </c>
      <c r="CO31">
        <v>1</v>
      </c>
      <c r="CP31" s="18">
        <v>0</v>
      </c>
      <c r="CQ31">
        <v>1</v>
      </c>
      <c r="CR31">
        <v>0</v>
      </c>
      <c r="CS31">
        <v>0</v>
      </c>
      <c r="CT31" s="18">
        <v>0</v>
      </c>
      <c r="CU31">
        <v>1</v>
      </c>
      <c r="CV31" s="18">
        <v>0</v>
      </c>
      <c r="CW31">
        <v>0</v>
      </c>
      <c r="CX31" s="18">
        <v>0</v>
      </c>
      <c r="CY31">
        <v>0</v>
      </c>
      <c r="CZ31">
        <v>0</v>
      </c>
      <c r="DA31">
        <v>1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 s="18">
        <v>0</v>
      </c>
    </row>
    <row r="32" spans="1:113" x14ac:dyDescent="0.3">
      <c r="A32">
        <v>33</v>
      </c>
      <c r="B32" t="s">
        <v>397</v>
      </c>
      <c r="C32" s="90" t="s">
        <v>473</v>
      </c>
      <c r="D32" s="12">
        <v>19.98</v>
      </c>
      <c r="E32" s="14">
        <f t="shared" si="14"/>
        <v>1.8950103092783508</v>
      </c>
      <c r="F32" s="7">
        <f>970/92</f>
        <v>10.543478260869565</v>
      </c>
      <c r="G32" s="7">
        <f t="shared" si="8"/>
        <v>18.084989690721649</v>
      </c>
      <c r="H32" s="16">
        <f t="shared" si="9"/>
        <v>21.875010309278352</v>
      </c>
      <c r="I32" s="11">
        <f t="shared" si="10"/>
        <v>3.709430701228749E-2</v>
      </c>
      <c r="J32" s="39">
        <f t="shared" si="11"/>
        <v>3.5182229331241748E-3</v>
      </c>
      <c r="K32" s="39">
        <f t="shared" si="5"/>
        <v>284.23440441620966</v>
      </c>
      <c r="L32" s="39">
        <f t="shared" si="12"/>
        <v>3.3576084079163314E-2</v>
      </c>
      <c r="M32" s="39">
        <f t="shared" si="13"/>
        <v>4.0612529945411667E-2</v>
      </c>
      <c r="N32" s="42"/>
      <c r="O32" s="8"/>
      <c r="P32" s="9"/>
      <c r="Q32" s="9"/>
      <c r="R32" s="8"/>
      <c r="S32" s="9"/>
      <c r="T32" s="9"/>
      <c r="U32" s="8"/>
      <c r="V32" s="9"/>
      <c r="W32" s="9"/>
      <c r="X32" s="9"/>
      <c r="Y32" s="8"/>
      <c r="Z32" s="9"/>
      <c r="AA32" s="8">
        <v>1</v>
      </c>
      <c r="AB32" s="9">
        <v>0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f t="shared" si="18"/>
        <v>80686.031719999999</v>
      </c>
      <c r="AI32" s="9">
        <v>7</v>
      </c>
      <c r="AJ32" s="9">
        <f t="shared" si="0"/>
        <v>80678.031719999999</v>
      </c>
      <c r="AK32" s="7">
        <v>20</v>
      </c>
      <c r="AL32" s="7">
        <v>6.28</v>
      </c>
      <c r="AM32" s="9">
        <v>1</v>
      </c>
      <c r="AN32" s="9">
        <v>0</v>
      </c>
      <c r="AO32" s="9">
        <v>0</v>
      </c>
      <c r="AP32" s="8">
        <v>0</v>
      </c>
      <c r="AQ32" s="9">
        <v>0</v>
      </c>
      <c r="AR32" s="31">
        <v>1</v>
      </c>
      <c r="AS32" s="9">
        <v>0</v>
      </c>
      <c r="AT32" s="9">
        <v>0</v>
      </c>
      <c r="AU32" s="31">
        <v>1</v>
      </c>
      <c r="AV32" s="21">
        <v>2004</v>
      </c>
      <c r="AW32" s="23"/>
      <c r="AX32" s="39">
        <v>0</v>
      </c>
      <c r="AY32" s="39">
        <v>0</v>
      </c>
      <c r="AZ32" s="39">
        <v>0</v>
      </c>
      <c r="BA32" s="39">
        <v>1</v>
      </c>
      <c r="BB32" s="59" t="s">
        <v>433</v>
      </c>
      <c r="BC32" s="60" t="s">
        <v>433</v>
      </c>
      <c r="BD32" s="39" t="s">
        <v>433</v>
      </c>
      <c r="BE32" s="39" t="s">
        <v>433</v>
      </c>
      <c r="BF32" s="39" t="s">
        <v>433</v>
      </c>
      <c r="BG32" s="39" t="s">
        <v>433</v>
      </c>
      <c r="BH32" s="39" t="s">
        <v>433</v>
      </c>
      <c r="BI32" s="57" t="s">
        <v>433</v>
      </c>
      <c r="BJ32" s="18" t="s">
        <v>433</v>
      </c>
      <c r="BK32" s="53">
        <f t="shared" si="16"/>
        <v>0.46172000000000002</v>
      </c>
      <c r="BL32" s="54">
        <v>0.53827999999999998</v>
      </c>
      <c r="BM32">
        <v>0.52400000000000002</v>
      </c>
      <c r="BN32" s="39">
        <v>0.47599999999999998</v>
      </c>
      <c r="BO32" s="18">
        <v>0</v>
      </c>
      <c r="BP32">
        <v>0</v>
      </c>
      <c r="BQ32" s="18">
        <v>1</v>
      </c>
      <c r="BS32" s="18"/>
      <c r="BT32" s="18" t="s">
        <v>256</v>
      </c>
      <c r="CA32" s="18"/>
      <c r="CD32" s="18"/>
      <c r="CG32" s="25">
        <v>27.56</v>
      </c>
      <c r="CH32">
        <v>1</v>
      </c>
      <c r="CI32" s="18">
        <v>0</v>
      </c>
      <c r="CJ32">
        <v>1</v>
      </c>
      <c r="CK32">
        <v>0</v>
      </c>
      <c r="CL32">
        <v>0</v>
      </c>
      <c r="CM32" s="93">
        <v>0</v>
      </c>
      <c r="CN32" s="18">
        <v>0</v>
      </c>
      <c r="CO32">
        <v>1</v>
      </c>
      <c r="CP32" s="18">
        <v>0</v>
      </c>
      <c r="CQ32">
        <v>1</v>
      </c>
      <c r="CR32">
        <v>0</v>
      </c>
      <c r="CS32">
        <v>0</v>
      </c>
      <c r="CT32" s="18">
        <v>0</v>
      </c>
      <c r="CU32">
        <v>1</v>
      </c>
      <c r="CV32" s="18">
        <v>0</v>
      </c>
      <c r="CW32">
        <v>0</v>
      </c>
      <c r="CX32" s="18">
        <v>0</v>
      </c>
      <c r="CY32">
        <v>0</v>
      </c>
      <c r="CZ32">
        <v>0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 s="18">
        <v>0</v>
      </c>
    </row>
    <row r="33" spans="1:113" x14ac:dyDescent="0.3">
      <c r="A33">
        <v>34</v>
      </c>
      <c r="B33" t="s">
        <v>397</v>
      </c>
      <c r="C33" s="90" t="s">
        <v>473</v>
      </c>
      <c r="D33" s="12">
        <v>8.5500000000000007</v>
      </c>
      <c r="E33" s="14">
        <f t="shared" si="14"/>
        <v>2.1300522648083624</v>
      </c>
      <c r="F33" s="7">
        <f>1148/286</f>
        <v>4.0139860139860142</v>
      </c>
      <c r="G33" s="7">
        <f t="shared" si="8"/>
        <v>6.4199477351916379</v>
      </c>
      <c r="H33" s="16">
        <f t="shared" si="9"/>
        <v>10.680052264808364</v>
      </c>
      <c r="I33" s="11">
        <f t="shared" si="10"/>
        <v>1.4130412690719161E-2</v>
      </c>
      <c r="J33" s="39">
        <f t="shared" si="11"/>
        <v>3.5202944508237631E-3</v>
      </c>
      <c r="K33" s="39">
        <f t="shared" si="5"/>
        <v>284.06714664621194</v>
      </c>
      <c r="L33" s="39">
        <f t="shared" si="12"/>
        <v>1.0610118239895397E-2</v>
      </c>
      <c r="M33" s="39">
        <f t="shared" si="13"/>
        <v>1.7650707141542925E-2</v>
      </c>
      <c r="N33" s="42"/>
      <c r="O33" s="8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8">
        <v>1</v>
      </c>
      <c r="AB33" s="9">
        <v>0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f t="shared" si="18"/>
        <v>80686.031719999999</v>
      </c>
      <c r="AI33" s="9">
        <v>7</v>
      </c>
      <c r="AJ33" s="9">
        <f t="shared" si="0"/>
        <v>80678.031719999999</v>
      </c>
      <c r="AK33" s="7">
        <v>22</v>
      </c>
      <c r="AL33" s="7">
        <v>6.28</v>
      </c>
      <c r="AM33" s="9">
        <v>1</v>
      </c>
      <c r="AN33" s="9">
        <v>0</v>
      </c>
      <c r="AO33" s="9">
        <v>0</v>
      </c>
      <c r="AP33" s="8">
        <v>0</v>
      </c>
      <c r="AQ33" s="9">
        <v>0</v>
      </c>
      <c r="AR33" s="31">
        <v>1</v>
      </c>
      <c r="AS33" s="9">
        <v>0</v>
      </c>
      <c r="AT33" s="9">
        <v>0</v>
      </c>
      <c r="AU33" s="31">
        <v>1</v>
      </c>
      <c r="AV33" s="21">
        <v>2004</v>
      </c>
      <c r="AW33" s="23"/>
      <c r="AX33" s="39">
        <v>0</v>
      </c>
      <c r="AY33" s="39">
        <v>0</v>
      </c>
      <c r="AZ33" s="39">
        <v>0</v>
      </c>
      <c r="BA33" s="39">
        <v>1</v>
      </c>
      <c r="BB33" s="59" t="s">
        <v>433</v>
      </c>
      <c r="BC33" s="60" t="s">
        <v>433</v>
      </c>
      <c r="BD33" s="39" t="s">
        <v>433</v>
      </c>
      <c r="BE33" s="39" t="s">
        <v>433</v>
      </c>
      <c r="BF33" s="39" t="s">
        <v>433</v>
      </c>
      <c r="BG33" s="39" t="s">
        <v>433</v>
      </c>
      <c r="BH33" s="39" t="s">
        <v>433</v>
      </c>
      <c r="BI33" s="57" t="s">
        <v>433</v>
      </c>
      <c r="BJ33" s="18" t="s">
        <v>433</v>
      </c>
      <c r="BK33" s="53">
        <f t="shared" si="16"/>
        <v>0.46172000000000002</v>
      </c>
      <c r="BL33" s="54">
        <v>0.53827999999999998</v>
      </c>
      <c r="BM33">
        <v>0.52400000000000002</v>
      </c>
      <c r="BN33" s="39">
        <v>0.47599999999999998</v>
      </c>
      <c r="BO33" s="18">
        <v>0</v>
      </c>
      <c r="BP33">
        <v>0</v>
      </c>
      <c r="BQ33" s="18">
        <v>1</v>
      </c>
      <c r="BS33" s="18"/>
      <c r="BT33" s="18" t="s">
        <v>256</v>
      </c>
      <c r="CA33" s="18"/>
      <c r="CD33" s="18"/>
      <c r="CG33" s="25">
        <v>27.56</v>
      </c>
      <c r="CH33">
        <v>1</v>
      </c>
      <c r="CI33" s="18">
        <v>0</v>
      </c>
      <c r="CJ33">
        <v>1</v>
      </c>
      <c r="CK33">
        <v>0</v>
      </c>
      <c r="CL33">
        <v>0</v>
      </c>
      <c r="CM33" s="93">
        <v>0</v>
      </c>
      <c r="CN33" s="18">
        <v>0</v>
      </c>
      <c r="CO33">
        <v>1</v>
      </c>
      <c r="CP33" s="18">
        <v>0</v>
      </c>
      <c r="CQ33">
        <v>1</v>
      </c>
      <c r="CR33">
        <v>0</v>
      </c>
      <c r="CS33">
        <v>0</v>
      </c>
      <c r="CT33" s="18">
        <v>0</v>
      </c>
      <c r="CU33">
        <v>1</v>
      </c>
      <c r="CV33" s="18">
        <v>0</v>
      </c>
      <c r="CW33">
        <v>0</v>
      </c>
      <c r="CX33" s="18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 s="18">
        <v>0</v>
      </c>
    </row>
    <row r="34" spans="1:113" x14ac:dyDescent="0.3">
      <c r="A34">
        <v>35</v>
      </c>
      <c r="B34" t="s">
        <v>397</v>
      </c>
      <c r="C34" s="90" t="s">
        <v>473</v>
      </c>
      <c r="D34" s="12">
        <v>10.3</v>
      </c>
      <c r="E34" s="14">
        <f t="shared" si="14"/>
        <v>1.3853801169590645</v>
      </c>
      <c r="F34" s="7">
        <f>342/46</f>
        <v>7.4347826086956523</v>
      </c>
      <c r="G34" s="7">
        <f t="shared" si="8"/>
        <v>8.9146198830409364</v>
      </c>
      <c r="H34" s="16">
        <f t="shared" si="9"/>
        <v>11.685380116959065</v>
      </c>
      <c r="I34" s="11">
        <f t="shared" si="10"/>
        <v>2.6166274991099848E-2</v>
      </c>
      <c r="J34" s="39">
        <f t="shared" si="11"/>
        <v>3.5194404958789264E-3</v>
      </c>
      <c r="K34" s="39">
        <f t="shared" si="5"/>
        <v>284.13607252941074</v>
      </c>
      <c r="L34" s="39">
        <f t="shared" si="12"/>
        <v>2.2646834495220921E-2</v>
      </c>
      <c r="M34" s="39">
        <f t="shared" si="13"/>
        <v>2.9685715486978775E-2</v>
      </c>
      <c r="N34" s="42"/>
      <c r="O34" s="8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>
        <v>1</v>
      </c>
      <c r="AB34" s="9">
        <v>0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f t="shared" si="18"/>
        <v>80686.031719999999</v>
      </c>
      <c r="AI34" s="9">
        <v>7</v>
      </c>
      <c r="AJ34" s="9">
        <f t="shared" si="0"/>
        <v>80678.031719999999</v>
      </c>
      <c r="AK34" s="7">
        <v>16</v>
      </c>
      <c r="AL34" s="7">
        <v>6.28</v>
      </c>
      <c r="AM34" s="9">
        <v>1</v>
      </c>
      <c r="AN34" s="9">
        <v>0</v>
      </c>
      <c r="AO34" s="9">
        <v>0</v>
      </c>
      <c r="AP34" s="8">
        <v>0</v>
      </c>
      <c r="AQ34" s="9">
        <v>0</v>
      </c>
      <c r="AR34" s="31">
        <v>1</v>
      </c>
      <c r="AS34" s="9">
        <v>0</v>
      </c>
      <c r="AT34" s="9">
        <v>0</v>
      </c>
      <c r="AU34" s="31">
        <v>1</v>
      </c>
      <c r="AV34" s="21">
        <v>2006</v>
      </c>
      <c r="AW34" s="23"/>
      <c r="AX34" s="39">
        <v>0</v>
      </c>
      <c r="AY34" s="39">
        <v>0</v>
      </c>
      <c r="AZ34" s="39">
        <v>0</v>
      </c>
      <c r="BA34" s="39">
        <v>1</v>
      </c>
      <c r="BB34" s="59" t="s">
        <v>433</v>
      </c>
      <c r="BC34" s="60" t="s">
        <v>433</v>
      </c>
      <c r="BD34" s="39" t="s">
        <v>433</v>
      </c>
      <c r="BE34" s="39" t="s">
        <v>433</v>
      </c>
      <c r="BF34" s="39" t="s">
        <v>433</v>
      </c>
      <c r="BG34" s="39" t="s">
        <v>433</v>
      </c>
      <c r="BH34" s="39" t="s">
        <v>433</v>
      </c>
      <c r="BI34" s="57" t="s">
        <v>433</v>
      </c>
      <c r="BJ34" s="18" t="s">
        <v>433</v>
      </c>
      <c r="BK34" s="53">
        <f t="shared" si="16"/>
        <v>0.46172000000000002</v>
      </c>
      <c r="BL34" s="54">
        <v>0.53827999999999998</v>
      </c>
      <c r="BM34">
        <v>0.52400000000000002</v>
      </c>
      <c r="BN34" s="39">
        <v>0.47599999999999998</v>
      </c>
      <c r="BO34" s="18">
        <v>0</v>
      </c>
      <c r="BP34">
        <v>0</v>
      </c>
      <c r="BQ34" s="18">
        <v>1</v>
      </c>
      <c r="BS34" s="18"/>
      <c r="BT34" s="18" t="s">
        <v>256</v>
      </c>
      <c r="CA34" s="18"/>
      <c r="CD34" s="18"/>
      <c r="CG34" s="25">
        <v>27.56</v>
      </c>
      <c r="CH34">
        <v>1</v>
      </c>
      <c r="CI34" s="18">
        <v>0</v>
      </c>
      <c r="CJ34">
        <v>1</v>
      </c>
      <c r="CK34">
        <v>0</v>
      </c>
      <c r="CL34">
        <v>0</v>
      </c>
      <c r="CM34" s="93">
        <v>0</v>
      </c>
      <c r="CN34" s="18">
        <v>0</v>
      </c>
      <c r="CO34">
        <v>1</v>
      </c>
      <c r="CP34" s="18">
        <v>0</v>
      </c>
      <c r="CQ34">
        <v>1</v>
      </c>
      <c r="CR34">
        <v>0</v>
      </c>
      <c r="CS34">
        <v>0</v>
      </c>
      <c r="CT34" s="18">
        <v>0</v>
      </c>
      <c r="CU34">
        <v>1</v>
      </c>
      <c r="CV34" s="18">
        <v>0</v>
      </c>
      <c r="CW34">
        <v>0</v>
      </c>
      <c r="CX34" s="18">
        <v>0</v>
      </c>
      <c r="CY34">
        <v>0</v>
      </c>
      <c r="CZ34">
        <v>0</v>
      </c>
      <c r="DA34">
        <v>1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 s="18">
        <v>0</v>
      </c>
    </row>
    <row r="35" spans="1:113" x14ac:dyDescent="0.3">
      <c r="A35">
        <v>36</v>
      </c>
      <c r="B35" t="s">
        <v>397</v>
      </c>
      <c r="C35" s="90" t="s">
        <v>473</v>
      </c>
      <c r="D35" s="12">
        <v>8.7899999999999991</v>
      </c>
      <c r="E35" s="14">
        <f t="shared" si="14"/>
        <v>0.25162213740458017</v>
      </c>
      <c r="F35" s="7">
        <f>524/15</f>
        <v>34.93333333333333</v>
      </c>
      <c r="G35" s="7">
        <f t="shared" si="8"/>
        <v>8.5383778625954196</v>
      </c>
      <c r="H35" s="16">
        <f t="shared" si="9"/>
        <v>9.0416221374045787</v>
      </c>
      <c r="I35" s="11">
        <f t="shared" si="10"/>
        <v>0.12206816053172653</v>
      </c>
      <c r="J35" s="39">
        <f t="shared" si="11"/>
        <v>3.4943175724730879E-3</v>
      </c>
      <c r="K35" s="39">
        <f t="shared" si="5"/>
        <v>286.17891169297883</v>
      </c>
      <c r="L35" s="39">
        <f t="shared" si="12"/>
        <v>0.11857384295925344</v>
      </c>
      <c r="M35" s="39">
        <f t="shared" si="13"/>
        <v>0.12556247810419963</v>
      </c>
      <c r="N35" s="42"/>
      <c r="O35" s="8"/>
      <c r="P35" s="9"/>
      <c r="Q35" s="9"/>
      <c r="R35" s="8"/>
      <c r="S35" s="9"/>
      <c r="T35" s="9"/>
      <c r="U35" s="8"/>
      <c r="V35" s="9"/>
      <c r="W35" s="9"/>
      <c r="X35" s="9"/>
      <c r="Y35" s="8"/>
      <c r="Z35" s="9"/>
      <c r="AA35" s="8">
        <v>1</v>
      </c>
      <c r="AB35" s="9">
        <v>0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f t="shared" si="18"/>
        <v>80686.031719999999</v>
      </c>
      <c r="AI35" s="9">
        <v>7</v>
      </c>
      <c r="AJ35" s="9">
        <f t="shared" si="0"/>
        <v>80678.031719999999</v>
      </c>
      <c r="AK35" s="7">
        <v>18</v>
      </c>
      <c r="AL35" s="7">
        <v>6.28</v>
      </c>
      <c r="AM35" s="9">
        <v>1</v>
      </c>
      <c r="AN35" s="9">
        <v>0</v>
      </c>
      <c r="AO35" s="9">
        <v>0</v>
      </c>
      <c r="AP35" s="8">
        <v>0</v>
      </c>
      <c r="AQ35" s="9">
        <v>0</v>
      </c>
      <c r="AR35" s="31">
        <v>1</v>
      </c>
      <c r="AS35" s="9">
        <v>0</v>
      </c>
      <c r="AT35" s="9">
        <v>0</v>
      </c>
      <c r="AU35" s="31">
        <v>1</v>
      </c>
      <c r="AV35" s="21">
        <v>2006</v>
      </c>
      <c r="AW35" s="23"/>
      <c r="AX35" s="39">
        <v>0</v>
      </c>
      <c r="AY35" s="39">
        <v>0</v>
      </c>
      <c r="AZ35" s="39">
        <v>0</v>
      </c>
      <c r="BA35" s="39">
        <v>1</v>
      </c>
      <c r="BB35" s="59" t="s">
        <v>433</v>
      </c>
      <c r="BC35" s="60" t="s">
        <v>433</v>
      </c>
      <c r="BD35" s="39" t="s">
        <v>433</v>
      </c>
      <c r="BE35" s="39" t="s">
        <v>433</v>
      </c>
      <c r="BF35" s="39" t="s">
        <v>433</v>
      </c>
      <c r="BG35" s="39" t="s">
        <v>433</v>
      </c>
      <c r="BH35" s="39" t="s">
        <v>433</v>
      </c>
      <c r="BI35" s="57" t="s">
        <v>433</v>
      </c>
      <c r="BJ35" s="18" t="s">
        <v>433</v>
      </c>
      <c r="BK35" s="53">
        <f t="shared" si="16"/>
        <v>0.46172000000000002</v>
      </c>
      <c r="BL35" s="54">
        <v>0.53827999999999998</v>
      </c>
      <c r="BM35">
        <v>0.52400000000000002</v>
      </c>
      <c r="BN35" s="39">
        <v>0.47599999999999998</v>
      </c>
      <c r="BO35" s="18">
        <v>0</v>
      </c>
      <c r="BP35">
        <v>0</v>
      </c>
      <c r="BQ35" s="18">
        <v>1</v>
      </c>
      <c r="BS35" s="18"/>
      <c r="BT35" s="18" t="s">
        <v>256</v>
      </c>
      <c r="CA35" s="18"/>
      <c r="CD35" s="18"/>
      <c r="CG35" s="25">
        <v>27.56</v>
      </c>
      <c r="CH35">
        <v>1</v>
      </c>
      <c r="CI35" s="18">
        <v>0</v>
      </c>
      <c r="CJ35">
        <v>1</v>
      </c>
      <c r="CK35">
        <v>0</v>
      </c>
      <c r="CL35">
        <v>0</v>
      </c>
      <c r="CM35" s="93">
        <v>0</v>
      </c>
      <c r="CN35" s="18">
        <v>0</v>
      </c>
      <c r="CO35">
        <v>1</v>
      </c>
      <c r="CP35" s="18">
        <v>0</v>
      </c>
      <c r="CQ35">
        <v>1</v>
      </c>
      <c r="CR35">
        <v>0</v>
      </c>
      <c r="CS35">
        <v>0</v>
      </c>
      <c r="CT35" s="18">
        <v>0</v>
      </c>
      <c r="CU35">
        <v>1</v>
      </c>
      <c r="CV35" s="18">
        <v>0</v>
      </c>
      <c r="CW35">
        <v>0</v>
      </c>
      <c r="CX35" s="18">
        <v>0</v>
      </c>
      <c r="CY35">
        <v>0</v>
      </c>
      <c r="CZ35">
        <v>0</v>
      </c>
      <c r="DA35">
        <v>1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 s="18">
        <v>0</v>
      </c>
    </row>
    <row r="36" spans="1:113" x14ac:dyDescent="0.3">
      <c r="A36">
        <v>37</v>
      </c>
      <c r="B36" t="s">
        <v>397</v>
      </c>
      <c r="C36" s="90" t="s">
        <v>473</v>
      </c>
      <c r="D36" s="12">
        <v>15.1</v>
      </c>
      <c r="E36" s="14">
        <f t="shared" si="14"/>
        <v>0.83592461719670208</v>
      </c>
      <c r="F36" s="7">
        <f>849/47</f>
        <v>18.063829787234042</v>
      </c>
      <c r="G36" s="7">
        <f t="shared" si="8"/>
        <v>14.264075382803298</v>
      </c>
      <c r="H36" s="16">
        <f t="shared" si="9"/>
        <v>15.935924617196701</v>
      </c>
      <c r="I36" s="11">
        <f t="shared" si="10"/>
        <v>6.3468130399684367E-2</v>
      </c>
      <c r="J36" s="39">
        <f t="shared" si="11"/>
        <v>3.513547854870631E-3</v>
      </c>
      <c r="K36" s="39">
        <f t="shared" si="5"/>
        <v>284.61260278944457</v>
      </c>
      <c r="L36" s="39">
        <f t="shared" si="12"/>
        <v>5.9954582544813735E-2</v>
      </c>
      <c r="M36" s="39">
        <f t="shared" si="13"/>
        <v>6.6981678254554991E-2</v>
      </c>
      <c r="N36" s="42"/>
      <c r="O36" s="8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8">
        <v>1</v>
      </c>
      <c r="AB36" s="9">
        <v>0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f t="shared" si="18"/>
        <v>80686.031719999999</v>
      </c>
      <c r="AI36" s="9">
        <v>7</v>
      </c>
      <c r="AJ36" s="9">
        <f t="shared" si="0"/>
        <v>80678.031719999999</v>
      </c>
      <c r="AK36" s="7">
        <v>20</v>
      </c>
      <c r="AL36" s="7">
        <v>6.28</v>
      </c>
      <c r="AM36" s="9">
        <v>1</v>
      </c>
      <c r="AN36" s="9">
        <v>0</v>
      </c>
      <c r="AO36" s="9">
        <v>0</v>
      </c>
      <c r="AP36" s="8">
        <v>0</v>
      </c>
      <c r="AQ36" s="9">
        <v>0</v>
      </c>
      <c r="AR36" s="31">
        <v>1</v>
      </c>
      <c r="AS36" s="9">
        <v>0</v>
      </c>
      <c r="AT36" s="9">
        <v>0</v>
      </c>
      <c r="AU36" s="31">
        <v>1</v>
      </c>
      <c r="AV36" s="21">
        <v>2006</v>
      </c>
      <c r="AW36" s="23"/>
      <c r="AX36" s="39">
        <v>0</v>
      </c>
      <c r="AY36" s="39">
        <v>0</v>
      </c>
      <c r="AZ36" s="39">
        <v>0</v>
      </c>
      <c r="BA36" s="39">
        <v>1</v>
      </c>
      <c r="BB36" s="59" t="s">
        <v>433</v>
      </c>
      <c r="BC36" s="60" t="s">
        <v>433</v>
      </c>
      <c r="BD36" s="39" t="s">
        <v>433</v>
      </c>
      <c r="BE36" s="39" t="s">
        <v>433</v>
      </c>
      <c r="BF36" s="39" t="s">
        <v>433</v>
      </c>
      <c r="BG36" s="39" t="s">
        <v>433</v>
      </c>
      <c r="BH36" s="39" t="s">
        <v>433</v>
      </c>
      <c r="BI36" s="57" t="s">
        <v>433</v>
      </c>
      <c r="BJ36" s="18" t="s">
        <v>433</v>
      </c>
      <c r="BK36" s="53">
        <f t="shared" si="16"/>
        <v>0.46172000000000002</v>
      </c>
      <c r="BL36" s="54">
        <v>0.53827999999999998</v>
      </c>
      <c r="BM36">
        <v>0.52400000000000002</v>
      </c>
      <c r="BN36" s="39">
        <v>0.47599999999999998</v>
      </c>
      <c r="BO36" s="18">
        <v>0</v>
      </c>
      <c r="BP36">
        <v>0</v>
      </c>
      <c r="BQ36" s="18">
        <v>1</v>
      </c>
      <c r="BS36" s="18"/>
      <c r="BT36" s="18" t="s">
        <v>256</v>
      </c>
      <c r="CA36" s="18"/>
      <c r="CD36" s="18"/>
      <c r="CG36" s="25">
        <v>27.56</v>
      </c>
      <c r="CH36">
        <v>1</v>
      </c>
      <c r="CI36" s="18">
        <v>0</v>
      </c>
      <c r="CJ36">
        <v>1</v>
      </c>
      <c r="CK36">
        <v>0</v>
      </c>
      <c r="CL36">
        <v>0</v>
      </c>
      <c r="CM36" s="93">
        <v>0</v>
      </c>
      <c r="CN36" s="18">
        <v>0</v>
      </c>
      <c r="CO36">
        <v>1</v>
      </c>
      <c r="CP36" s="18">
        <v>0</v>
      </c>
      <c r="CQ36">
        <v>1</v>
      </c>
      <c r="CR36">
        <v>0</v>
      </c>
      <c r="CS36">
        <v>0</v>
      </c>
      <c r="CT36" s="18">
        <v>0</v>
      </c>
      <c r="CU36">
        <v>1</v>
      </c>
      <c r="CV36" s="18">
        <v>0</v>
      </c>
      <c r="CW36">
        <v>0</v>
      </c>
      <c r="CX36" s="18">
        <v>0</v>
      </c>
      <c r="CY36">
        <v>0</v>
      </c>
      <c r="CZ36">
        <v>0</v>
      </c>
      <c r="DA36">
        <v>1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 s="18">
        <v>0</v>
      </c>
    </row>
    <row r="37" spans="1:113" x14ac:dyDescent="0.3">
      <c r="A37">
        <v>38</v>
      </c>
      <c r="B37" t="s">
        <v>397</v>
      </c>
      <c r="C37" s="90" t="s">
        <v>473</v>
      </c>
      <c r="D37" s="12">
        <v>3.63</v>
      </c>
      <c r="E37" s="14">
        <f t="shared" si="14"/>
        <v>0.33822318526543876</v>
      </c>
      <c r="F37" s="7">
        <f>923/86</f>
        <v>10.732558139534884</v>
      </c>
      <c r="G37" s="7">
        <f t="shared" si="8"/>
        <v>3.2917768147345612</v>
      </c>
      <c r="H37" s="16">
        <f t="shared" si="9"/>
        <v>3.9682231852654386</v>
      </c>
      <c r="I37" s="11">
        <f t="shared" si="10"/>
        <v>3.7758592101221088E-2</v>
      </c>
      <c r="J37" s="39">
        <f t="shared" si="11"/>
        <v>3.5181353420422681E-3</v>
      </c>
      <c r="K37" s="39">
        <f t="shared" si="5"/>
        <v>284.24148100553253</v>
      </c>
      <c r="L37" s="39">
        <f t="shared" si="12"/>
        <v>3.4240456759178819E-2</v>
      </c>
      <c r="M37" s="39">
        <f t="shared" si="13"/>
        <v>4.1276727443263356E-2</v>
      </c>
      <c r="N37" s="42"/>
      <c r="O37" s="8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8">
        <v>1</v>
      </c>
      <c r="AB37" s="9">
        <v>0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f t="shared" si="18"/>
        <v>80686.031719999999</v>
      </c>
      <c r="AI37" s="9">
        <v>7</v>
      </c>
      <c r="AJ37" s="9">
        <f t="shared" si="0"/>
        <v>80678.031719999999</v>
      </c>
      <c r="AK37" s="7">
        <v>22</v>
      </c>
      <c r="AL37" s="7">
        <v>6.28</v>
      </c>
      <c r="AM37" s="9">
        <v>1</v>
      </c>
      <c r="AN37" s="9">
        <v>0</v>
      </c>
      <c r="AO37" s="9">
        <v>0</v>
      </c>
      <c r="AP37" s="8">
        <v>0</v>
      </c>
      <c r="AQ37" s="9">
        <v>0</v>
      </c>
      <c r="AR37" s="31">
        <v>1</v>
      </c>
      <c r="AS37" s="9">
        <v>0</v>
      </c>
      <c r="AT37" s="9">
        <v>0</v>
      </c>
      <c r="AU37" s="31">
        <v>1</v>
      </c>
      <c r="AV37" s="21">
        <v>2006</v>
      </c>
      <c r="AW37" s="23"/>
      <c r="AX37" s="39">
        <v>0</v>
      </c>
      <c r="AY37" s="39">
        <v>0</v>
      </c>
      <c r="AZ37" s="39">
        <v>0</v>
      </c>
      <c r="BA37" s="39">
        <v>1</v>
      </c>
      <c r="BB37" s="59" t="s">
        <v>433</v>
      </c>
      <c r="BC37" s="60" t="s">
        <v>433</v>
      </c>
      <c r="BD37" s="39" t="s">
        <v>433</v>
      </c>
      <c r="BE37" s="39" t="s">
        <v>433</v>
      </c>
      <c r="BF37" s="39" t="s">
        <v>433</v>
      </c>
      <c r="BG37" s="39" t="s">
        <v>433</v>
      </c>
      <c r="BH37" s="39" t="s">
        <v>433</v>
      </c>
      <c r="BI37" s="57" t="s">
        <v>433</v>
      </c>
      <c r="BJ37" s="18" t="s">
        <v>433</v>
      </c>
      <c r="BK37" s="53">
        <f t="shared" si="16"/>
        <v>0.46172000000000002</v>
      </c>
      <c r="BL37" s="54">
        <v>0.53827999999999998</v>
      </c>
      <c r="BM37">
        <v>0.52400000000000002</v>
      </c>
      <c r="BN37" s="39">
        <v>0.47599999999999998</v>
      </c>
      <c r="BO37" s="18">
        <v>0</v>
      </c>
      <c r="BP37">
        <v>0</v>
      </c>
      <c r="BQ37" s="18">
        <v>1</v>
      </c>
      <c r="BS37" s="18"/>
      <c r="BT37" s="18" t="s">
        <v>256</v>
      </c>
      <c r="CA37" s="18"/>
      <c r="CD37" s="18"/>
      <c r="CG37" s="25">
        <v>27.56</v>
      </c>
      <c r="CH37">
        <v>1</v>
      </c>
      <c r="CI37" s="18">
        <v>0</v>
      </c>
      <c r="CJ37">
        <v>1</v>
      </c>
      <c r="CK37">
        <v>0</v>
      </c>
      <c r="CL37">
        <v>0</v>
      </c>
      <c r="CM37" s="93">
        <v>0</v>
      </c>
      <c r="CN37" s="18">
        <v>0</v>
      </c>
      <c r="CO37">
        <v>1</v>
      </c>
      <c r="CP37" s="18">
        <v>0</v>
      </c>
      <c r="CQ37">
        <v>1</v>
      </c>
      <c r="CR37">
        <v>0</v>
      </c>
      <c r="CS37">
        <v>0</v>
      </c>
      <c r="CT37" s="18">
        <v>0</v>
      </c>
      <c r="CU37">
        <v>1</v>
      </c>
      <c r="CV37" s="18">
        <v>0</v>
      </c>
      <c r="CW37">
        <v>0</v>
      </c>
      <c r="CX37" s="18">
        <v>0</v>
      </c>
      <c r="CY37">
        <v>0</v>
      </c>
      <c r="CZ37">
        <v>0</v>
      </c>
      <c r="DA37">
        <v>1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 s="18">
        <v>0</v>
      </c>
    </row>
    <row r="38" spans="1:113" x14ac:dyDescent="0.3">
      <c r="A38">
        <v>39</v>
      </c>
      <c r="B38" t="s">
        <v>397</v>
      </c>
      <c r="C38" s="90" t="s">
        <v>473</v>
      </c>
      <c r="D38" s="12">
        <v>5.94</v>
      </c>
      <c r="E38" s="14">
        <f t="shared" si="14"/>
        <v>1.0685714285714287</v>
      </c>
      <c r="F38" s="7">
        <f>189/34</f>
        <v>5.5588235294117645</v>
      </c>
      <c r="G38" s="7">
        <f t="shared" si="8"/>
        <v>4.8714285714285719</v>
      </c>
      <c r="H38" s="16">
        <f t="shared" si="9"/>
        <v>7.0085714285714289</v>
      </c>
      <c r="I38" s="11">
        <f t="shared" si="10"/>
        <v>1.9566902738827031E-2</v>
      </c>
      <c r="J38" s="39">
        <f t="shared" si="11"/>
        <v>3.5199719212704707E-3</v>
      </c>
      <c r="K38" s="39">
        <f t="shared" si="5"/>
        <v>284.09317527711073</v>
      </c>
      <c r="L38" s="39">
        <f t="shared" si="12"/>
        <v>1.6046930817556562E-2</v>
      </c>
      <c r="M38" s="39">
        <f t="shared" si="13"/>
        <v>2.3086874660097501E-2</v>
      </c>
      <c r="N38" s="42"/>
      <c r="O38" s="8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>
        <v>1</v>
      </c>
      <c r="AB38" s="9">
        <v>0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f t="shared" si="18"/>
        <v>80686.031719999999</v>
      </c>
      <c r="AI38" s="9">
        <v>7</v>
      </c>
      <c r="AJ38" s="9">
        <f t="shared" si="0"/>
        <v>80678.031719999999</v>
      </c>
      <c r="AK38" s="7">
        <v>16</v>
      </c>
      <c r="AL38" s="7">
        <v>6.28</v>
      </c>
      <c r="AM38" s="9">
        <v>1</v>
      </c>
      <c r="AN38" s="9">
        <v>0</v>
      </c>
      <c r="AO38" s="9">
        <v>0</v>
      </c>
      <c r="AP38" s="8">
        <v>0</v>
      </c>
      <c r="AQ38" s="9">
        <v>0</v>
      </c>
      <c r="AR38" s="31">
        <v>1</v>
      </c>
      <c r="AS38" s="9">
        <v>0</v>
      </c>
      <c r="AT38" s="9">
        <v>0</v>
      </c>
      <c r="AU38" s="31">
        <v>1</v>
      </c>
      <c r="AV38" s="21">
        <v>2008</v>
      </c>
      <c r="AW38" s="23"/>
      <c r="AX38" s="39">
        <v>0</v>
      </c>
      <c r="AY38" s="39">
        <v>0</v>
      </c>
      <c r="AZ38" s="39">
        <v>0</v>
      </c>
      <c r="BA38" s="39">
        <v>1</v>
      </c>
      <c r="BB38" s="59" t="s">
        <v>433</v>
      </c>
      <c r="BC38" s="60" t="s">
        <v>433</v>
      </c>
      <c r="BD38" s="39" t="s">
        <v>433</v>
      </c>
      <c r="BE38" s="39" t="s">
        <v>433</v>
      </c>
      <c r="BF38" s="39" t="s">
        <v>433</v>
      </c>
      <c r="BG38" s="39" t="s">
        <v>433</v>
      </c>
      <c r="BH38" s="39" t="s">
        <v>433</v>
      </c>
      <c r="BI38" s="57" t="s">
        <v>433</v>
      </c>
      <c r="BJ38" s="18" t="s">
        <v>433</v>
      </c>
      <c r="BK38" s="53">
        <f t="shared" si="16"/>
        <v>0.46172000000000002</v>
      </c>
      <c r="BL38" s="54">
        <v>0.53827999999999998</v>
      </c>
      <c r="BM38">
        <v>0.52400000000000002</v>
      </c>
      <c r="BN38" s="39">
        <v>0.47599999999999998</v>
      </c>
      <c r="BO38" s="18">
        <v>0</v>
      </c>
      <c r="BP38">
        <v>0</v>
      </c>
      <c r="BQ38" s="18">
        <v>1</v>
      </c>
      <c r="BS38" s="18"/>
      <c r="BT38" s="18" t="s">
        <v>256</v>
      </c>
      <c r="CA38" s="18"/>
      <c r="CD38" s="18"/>
      <c r="CG38" s="25">
        <v>27.56</v>
      </c>
      <c r="CH38">
        <v>1</v>
      </c>
      <c r="CI38" s="18">
        <v>0</v>
      </c>
      <c r="CJ38">
        <v>1</v>
      </c>
      <c r="CK38">
        <v>0</v>
      </c>
      <c r="CL38">
        <v>0</v>
      </c>
      <c r="CM38" s="93">
        <v>0</v>
      </c>
      <c r="CN38" s="18">
        <v>0</v>
      </c>
      <c r="CO38">
        <v>1</v>
      </c>
      <c r="CP38" s="18">
        <v>0</v>
      </c>
      <c r="CQ38">
        <v>1</v>
      </c>
      <c r="CR38">
        <v>0</v>
      </c>
      <c r="CS38">
        <v>0</v>
      </c>
      <c r="CT38" s="18">
        <v>0</v>
      </c>
      <c r="CU38">
        <v>1</v>
      </c>
      <c r="CV38" s="18">
        <v>0</v>
      </c>
      <c r="CW38">
        <v>0</v>
      </c>
      <c r="CX38" s="18">
        <v>0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8">
        <v>0</v>
      </c>
    </row>
    <row r="39" spans="1:113" x14ac:dyDescent="0.3">
      <c r="A39">
        <v>40</v>
      </c>
      <c r="B39" t="s">
        <v>397</v>
      </c>
      <c r="C39" s="90" t="s">
        <v>473</v>
      </c>
      <c r="D39" s="12">
        <v>8.4700000000000006</v>
      </c>
      <c r="E39" s="14">
        <f t="shared" si="14"/>
        <v>0.185597609561753</v>
      </c>
      <c r="F39" s="7">
        <f>502/11</f>
        <v>45.636363636363633</v>
      </c>
      <c r="G39" s="7">
        <f t="shared" si="8"/>
        <v>8.2844023904382471</v>
      </c>
      <c r="H39" s="16">
        <f t="shared" si="9"/>
        <v>8.6555976095617542</v>
      </c>
      <c r="I39" s="11">
        <f t="shared" si="10"/>
        <v>0.158634969578347</v>
      </c>
      <c r="J39" s="39">
        <f t="shared" si="11"/>
        <v>3.4760650704418667E-3</v>
      </c>
      <c r="K39" s="39">
        <f t="shared" si="5"/>
        <v>287.68161117101386</v>
      </c>
      <c r="L39" s="39">
        <f t="shared" si="12"/>
        <v>0.15515890450790512</v>
      </c>
      <c r="M39" s="39">
        <f t="shared" si="13"/>
        <v>0.16211103464878887</v>
      </c>
      <c r="N39" s="42"/>
      <c r="O39" s="8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8">
        <v>1</v>
      </c>
      <c r="AB39" s="9">
        <v>0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f t="shared" si="18"/>
        <v>80686.031719999999</v>
      </c>
      <c r="AI39" s="9">
        <v>7</v>
      </c>
      <c r="AJ39" s="9">
        <f t="shared" si="0"/>
        <v>80678.031719999999</v>
      </c>
      <c r="AK39" s="7">
        <v>18</v>
      </c>
      <c r="AL39" s="7">
        <v>6.28</v>
      </c>
      <c r="AM39" s="9">
        <v>1</v>
      </c>
      <c r="AN39" s="9">
        <v>0</v>
      </c>
      <c r="AO39" s="9">
        <v>0</v>
      </c>
      <c r="AP39" s="8">
        <v>0</v>
      </c>
      <c r="AQ39" s="9">
        <v>0</v>
      </c>
      <c r="AR39" s="31">
        <v>1</v>
      </c>
      <c r="AS39" s="9">
        <v>0</v>
      </c>
      <c r="AT39" s="9">
        <v>0</v>
      </c>
      <c r="AU39" s="31">
        <v>1</v>
      </c>
      <c r="AV39" s="21">
        <v>2008</v>
      </c>
      <c r="AW39" s="23"/>
      <c r="AX39" s="39">
        <v>0</v>
      </c>
      <c r="AY39" s="39">
        <v>0</v>
      </c>
      <c r="AZ39" s="39">
        <v>0</v>
      </c>
      <c r="BA39" s="39">
        <v>1</v>
      </c>
      <c r="BB39" s="59" t="s">
        <v>433</v>
      </c>
      <c r="BC39" s="60" t="s">
        <v>433</v>
      </c>
      <c r="BD39" s="39" t="s">
        <v>433</v>
      </c>
      <c r="BE39" s="39" t="s">
        <v>433</v>
      </c>
      <c r="BF39" s="39" t="s">
        <v>433</v>
      </c>
      <c r="BG39" s="39" t="s">
        <v>433</v>
      </c>
      <c r="BH39" s="39" t="s">
        <v>433</v>
      </c>
      <c r="BI39" s="57" t="s">
        <v>433</v>
      </c>
      <c r="BJ39" s="18" t="s">
        <v>433</v>
      </c>
      <c r="BK39" s="53">
        <f t="shared" si="16"/>
        <v>0.46172000000000002</v>
      </c>
      <c r="BL39" s="54">
        <v>0.53827999999999998</v>
      </c>
      <c r="BM39">
        <v>0.52400000000000002</v>
      </c>
      <c r="BN39" s="39">
        <v>0.47599999999999998</v>
      </c>
      <c r="BO39" s="18">
        <v>0</v>
      </c>
      <c r="BP39">
        <v>0</v>
      </c>
      <c r="BQ39" s="18">
        <v>1</v>
      </c>
      <c r="BS39" s="18"/>
      <c r="BT39" s="18" t="s">
        <v>256</v>
      </c>
      <c r="CA39" s="18"/>
      <c r="CD39" s="18"/>
      <c r="CG39" s="25">
        <v>27.56</v>
      </c>
      <c r="CH39">
        <v>1</v>
      </c>
      <c r="CI39" s="18">
        <v>0</v>
      </c>
      <c r="CJ39">
        <v>1</v>
      </c>
      <c r="CK39">
        <v>0</v>
      </c>
      <c r="CL39">
        <v>0</v>
      </c>
      <c r="CM39" s="93">
        <v>0</v>
      </c>
      <c r="CN39" s="18">
        <v>0</v>
      </c>
      <c r="CO39">
        <v>1</v>
      </c>
      <c r="CP39" s="18">
        <v>0</v>
      </c>
      <c r="CQ39">
        <v>1</v>
      </c>
      <c r="CR39">
        <v>0</v>
      </c>
      <c r="CS39">
        <v>0</v>
      </c>
      <c r="CT39" s="18">
        <v>0</v>
      </c>
      <c r="CU39">
        <v>1</v>
      </c>
      <c r="CV39" s="18">
        <v>0</v>
      </c>
      <c r="CW39">
        <v>0</v>
      </c>
      <c r="CX39" s="18">
        <v>0</v>
      </c>
      <c r="CY39">
        <v>0</v>
      </c>
      <c r="CZ39">
        <v>0</v>
      </c>
      <c r="DA39">
        <v>1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 s="18">
        <v>0</v>
      </c>
    </row>
    <row r="40" spans="1:113" x14ac:dyDescent="0.3">
      <c r="A40">
        <v>41</v>
      </c>
      <c r="B40" t="s">
        <v>397</v>
      </c>
      <c r="C40" s="90" t="s">
        <v>473</v>
      </c>
      <c r="D40" s="12">
        <v>15.13</v>
      </c>
      <c r="E40" s="14">
        <f t="shared" si="14"/>
        <v>0.56714631197097953</v>
      </c>
      <c r="F40" s="7">
        <f>827/31</f>
        <v>26.677419354838708</v>
      </c>
      <c r="G40" s="7">
        <f t="shared" si="8"/>
        <v>14.562853688029021</v>
      </c>
      <c r="H40" s="16">
        <f t="shared" si="9"/>
        <v>15.697146311970981</v>
      </c>
      <c r="I40" s="11">
        <f t="shared" si="10"/>
        <v>9.351021339012261E-2</v>
      </c>
      <c r="J40" s="39">
        <f t="shared" si="11"/>
        <v>3.5052196071267243E-3</v>
      </c>
      <c r="K40" s="39">
        <f t="shared" si="5"/>
        <v>285.28882982590454</v>
      </c>
      <c r="L40" s="39">
        <f t="shared" si="12"/>
        <v>9.0004993782995882E-2</v>
      </c>
      <c r="M40" s="39">
        <f t="shared" si="13"/>
        <v>9.7015432997249337E-2</v>
      </c>
      <c r="N40" s="42"/>
      <c r="O40" s="8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8">
        <v>1</v>
      </c>
      <c r="AB40" s="9">
        <v>0</v>
      </c>
      <c r="AC40" s="8">
        <v>0</v>
      </c>
      <c r="AD40" s="9">
        <v>0</v>
      </c>
      <c r="AE40" s="9">
        <v>0</v>
      </c>
      <c r="AF40" s="9">
        <v>1</v>
      </c>
      <c r="AG40" s="9">
        <v>0</v>
      </c>
      <c r="AH40" s="8">
        <f>174751*BK40</f>
        <v>80686.031719999999</v>
      </c>
      <c r="AI40" s="9">
        <v>7</v>
      </c>
      <c r="AJ40" s="9">
        <f t="shared" si="0"/>
        <v>80678.031719999999</v>
      </c>
      <c r="AK40" s="7">
        <v>20</v>
      </c>
      <c r="AL40" s="7">
        <v>6.28</v>
      </c>
      <c r="AM40" s="9">
        <v>1</v>
      </c>
      <c r="AN40" s="9">
        <v>0</v>
      </c>
      <c r="AO40" s="9">
        <v>0</v>
      </c>
      <c r="AP40" s="8">
        <v>0</v>
      </c>
      <c r="AQ40" s="9">
        <v>0</v>
      </c>
      <c r="AR40" s="31">
        <v>1</v>
      </c>
      <c r="AS40" s="9">
        <v>0</v>
      </c>
      <c r="AT40" s="9">
        <v>0</v>
      </c>
      <c r="AU40" s="31">
        <v>1</v>
      </c>
      <c r="AV40" s="21">
        <v>2008</v>
      </c>
      <c r="AW40" s="23"/>
      <c r="AX40" s="39">
        <v>0</v>
      </c>
      <c r="AY40" s="39">
        <v>0</v>
      </c>
      <c r="AZ40" s="39">
        <v>0</v>
      </c>
      <c r="BA40" s="39">
        <v>1</v>
      </c>
      <c r="BB40" s="59" t="s">
        <v>433</v>
      </c>
      <c r="BC40" s="60" t="s">
        <v>433</v>
      </c>
      <c r="BD40" s="39" t="s">
        <v>433</v>
      </c>
      <c r="BE40" s="39" t="s">
        <v>433</v>
      </c>
      <c r="BF40" s="39" t="s">
        <v>433</v>
      </c>
      <c r="BG40" s="39" t="s">
        <v>433</v>
      </c>
      <c r="BH40" s="39" t="s">
        <v>433</v>
      </c>
      <c r="BI40" s="57" t="s">
        <v>433</v>
      </c>
      <c r="BJ40" s="18" t="s">
        <v>433</v>
      </c>
      <c r="BK40" s="53">
        <f t="shared" si="16"/>
        <v>0.46172000000000002</v>
      </c>
      <c r="BL40" s="54">
        <v>0.53827999999999998</v>
      </c>
      <c r="BM40">
        <v>0.52400000000000002</v>
      </c>
      <c r="BN40" s="39">
        <v>0.47599999999999998</v>
      </c>
      <c r="BO40" s="18">
        <v>0</v>
      </c>
      <c r="BP40">
        <v>0</v>
      </c>
      <c r="BQ40" s="18">
        <v>1</v>
      </c>
      <c r="BS40" s="18"/>
      <c r="BT40" s="18" t="s">
        <v>256</v>
      </c>
      <c r="CA40" s="18"/>
      <c r="CD40" s="18"/>
      <c r="CG40" s="25">
        <v>27.56</v>
      </c>
      <c r="CH40">
        <v>1</v>
      </c>
      <c r="CI40" s="18">
        <v>0</v>
      </c>
      <c r="CJ40">
        <v>1</v>
      </c>
      <c r="CK40">
        <v>0</v>
      </c>
      <c r="CL40">
        <v>0</v>
      </c>
      <c r="CM40" s="93">
        <v>0</v>
      </c>
      <c r="CN40" s="18">
        <v>0</v>
      </c>
      <c r="CO40">
        <v>1</v>
      </c>
      <c r="CP40" s="18">
        <v>0</v>
      </c>
      <c r="CQ40">
        <v>1</v>
      </c>
      <c r="CR40">
        <v>0</v>
      </c>
      <c r="CS40">
        <v>0</v>
      </c>
      <c r="CT40" s="18">
        <v>0</v>
      </c>
      <c r="CU40">
        <v>1</v>
      </c>
      <c r="CV40" s="18">
        <v>0</v>
      </c>
      <c r="CW40">
        <v>0</v>
      </c>
      <c r="CX40" s="18">
        <v>0</v>
      </c>
      <c r="CY40">
        <v>0</v>
      </c>
      <c r="CZ40">
        <v>0</v>
      </c>
      <c r="DA40">
        <v>1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 s="18">
        <v>0</v>
      </c>
    </row>
    <row r="41" spans="1:113" x14ac:dyDescent="0.3">
      <c r="A41">
        <v>42</v>
      </c>
      <c r="B41" t="s">
        <v>397</v>
      </c>
      <c r="C41" s="90" t="s">
        <v>473</v>
      </c>
      <c r="D41" s="12">
        <v>3.24</v>
      </c>
      <c r="E41" s="14">
        <f t="shared" si="14"/>
        <v>0.15964165733482644</v>
      </c>
      <c r="F41" s="7">
        <f>893/44</f>
        <v>20.295454545454547</v>
      </c>
      <c r="G41" s="7">
        <f t="shared" si="8"/>
        <v>3.0803583426651739</v>
      </c>
      <c r="H41" s="16">
        <f t="shared" si="9"/>
        <v>3.3996416573348265</v>
      </c>
      <c r="I41" s="11">
        <f t="shared" si="10"/>
        <v>7.1271401731552483E-2</v>
      </c>
      <c r="J41" s="39">
        <f t="shared" si="11"/>
        <v>3.5116928064818694E-3</v>
      </c>
      <c r="K41" s="39">
        <f t="shared" si="5"/>
        <v>284.76294912647364</v>
      </c>
      <c r="L41" s="39">
        <f t="shared" si="12"/>
        <v>6.7759708925070619E-2</v>
      </c>
      <c r="M41" s="39">
        <f t="shared" si="13"/>
        <v>7.4783094538034348E-2</v>
      </c>
      <c r="N41" s="42"/>
      <c r="O41" s="8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>
        <v>1</v>
      </c>
      <c r="AB41" s="9">
        <v>0</v>
      </c>
      <c r="AC41" s="8">
        <v>0</v>
      </c>
      <c r="AD41" s="9">
        <v>0</v>
      </c>
      <c r="AE41" s="9">
        <v>0</v>
      </c>
      <c r="AF41" s="9">
        <v>1</v>
      </c>
      <c r="AG41" s="9">
        <v>0</v>
      </c>
      <c r="AH41" s="8">
        <f>174751*BK41</f>
        <v>80686.031719999999</v>
      </c>
      <c r="AI41" s="9">
        <v>7</v>
      </c>
      <c r="AJ41" s="9">
        <f t="shared" si="0"/>
        <v>80678.031719999999</v>
      </c>
      <c r="AK41" s="7">
        <v>22</v>
      </c>
      <c r="AL41" s="7">
        <v>6.28</v>
      </c>
      <c r="AM41" s="9">
        <v>1</v>
      </c>
      <c r="AN41" s="9">
        <v>0</v>
      </c>
      <c r="AO41" s="9">
        <v>0</v>
      </c>
      <c r="AP41" s="8">
        <v>0</v>
      </c>
      <c r="AQ41" s="9">
        <v>0</v>
      </c>
      <c r="AR41" s="31">
        <v>1</v>
      </c>
      <c r="AS41" s="9">
        <v>0</v>
      </c>
      <c r="AT41" s="9">
        <v>0</v>
      </c>
      <c r="AU41" s="31">
        <v>1</v>
      </c>
      <c r="AV41" s="21">
        <v>2008</v>
      </c>
      <c r="AW41" s="23"/>
      <c r="AX41" s="39">
        <v>0</v>
      </c>
      <c r="AY41" s="39">
        <v>0</v>
      </c>
      <c r="AZ41" s="39">
        <v>0</v>
      </c>
      <c r="BA41" s="39">
        <v>1</v>
      </c>
      <c r="BB41" s="59" t="s">
        <v>433</v>
      </c>
      <c r="BC41" s="60" t="s">
        <v>433</v>
      </c>
      <c r="BD41" s="39" t="s">
        <v>433</v>
      </c>
      <c r="BE41" s="39" t="s">
        <v>433</v>
      </c>
      <c r="BF41" s="39" t="s">
        <v>433</v>
      </c>
      <c r="BG41" s="39" t="s">
        <v>433</v>
      </c>
      <c r="BH41" s="39" t="s">
        <v>433</v>
      </c>
      <c r="BI41" s="57" t="s">
        <v>433</v>
      </c>
      <c r="BJ41" s="18" t="s">
        <v>433</v>
      </c>
      <c r="BK41" s="53">
        <f t="shared" si="16"/>
        <v>0.46172000000000002</v>
      </c>
      <c r="BL41" s="54">
        <v>0.53827999999999998</v>
      </c>
      <c r="BM41">
        <v>0.52400000000000002</v>
      </c>
      <c r="BN41" s="39">
        <v>0.47599999999999998</v>
      </c>
      <c r="BO41" s="18">
        <v>0</v>
      </c>
      <c r="BP41">
        <v>0</v>
      </c>
      <c r="BQ41" s="18">
        <v>1</v>
      </c>
      <c r="BS41" s="18"/>
      <c r="BT41" s="18" t="s">
        <v>256</v>
      </c>
      <c r="CA41" s="18"/>
      <c r="CD41" s="18"/>
      <c r="CG41" s="25">
        <v>27.56</v>
      </c>
      <c r="CH41">
        <v>1</v>
      </c>
      <c r="CI41" s="18">
        <v>0</v>
      </c>
      <c r="CJ41">
        <v>1</v>
      </c>
      <c r="CK41">
        <v>0</v>
      </c>
      <c r="CL41">
        <v>0</v>
      </c>
      <c r="CM41" s="93">
        <v>0</v>
      </c>
      <c r="CN41" s="18">
        <v>0</v>
      </c>
      <c r="CO41">
        <v>1</v>
      </c>
      <c r="CP41" s="18">
        <v>0</v>
      </c>
      <c r="CQ41">
        <v>1</v>
      </c>
      <c r="CR41">
        <v>0</v>
      </c>
      <c r="CS41">
        <v>0</v>
      </c>
      <c r="CT41" s="18">
        <v>0</v>
      </c>
      <c r="CU41">
        <v>1</v>
      </c>
      <c r="CV41" s="18">
        <v>0</v>
      </c>
      <c r="CW41">
        <v>0</v>
      </c>
      <c r="CX41" s="18">
        <v>0</v>
      </c>
      <c r="CY41">
        <v>0</v>
      </c>
      <c r="CZ41">
        <v>0</v>
      </c>
      <c r="DA41">
        <v>1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 s="18">
        <v>0</v>
      </c>
    </row>
    <row r="42" spans="1:113" x14ac:dyDescent="0.3">
      <c r="A42">
        <v>43</v>
      </c>
      <c r="B42" t="s">
        <v>397</v>
      </c>
      <c r="C42" s="90" t="s">
        <v>473</v>
      </c>
      <c r="D42" s="12">
        <v>4.5199999999999996</v>
      </c>
      <c r="E42" s="14">
        <f t="shared" si="14"/>
        <v>1.9416901408450704</v>
      </c>
      <c r="F42" s="7">
        <f>142/61</f>
        <v>2.3278688524590163</v>
      </c>
      <c r="G42" s="7">
        <f t="shared" si="8"/>
        <v>2.5783098591549294</v>
      </c>
      <c r="H42" s="16">
        <f t="shared" si="9"/>
        <v>6.4616901408450698</v>
      </c>
      <c r="I42" s="11">
        <f t="shared" si="10"/>
        <v>7.5901526619205654E-3</v>
      </c>
      <c r="J42" s="39">
        <f t="shared" si="11"/>
        <v>3.2605585378672852E-3</v>
      </c>
      <c r="K42" s="39">
        <f t="shared" si="5"/>
        <v>306.6959198512335</v>
      </c>
      <c r="L42" s="39">
        <f t="shared" si="12"/>
        <v>4.3295941240532806E-3</v>
      </c>
      <c r="M42" s="39">
        <f t="shared" si="13"/>
        <v>1.085071119978785E-2</v>
      </c>
      <c r="N42" s="42"/>
      <c r="O42" s="8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8">
        <v>1</v>
      </c>
      <c r="AB42" s="9">
        <v>0</v>
      </c>
      <c r="AC42" s="8">
        <v>0</v>
      </c>
      <c r="AD42" s="9">
        <v>0</v>
      </c>
      <c r="AE42" s="9">
        <v>0</v>
      </c>
      <c r="AF42" s="9">
        <v>1</v>
      </c>
      <c r="AG42" s="9">
        <v>0</v>
      </c>
      <c r="AH42" s="8">
        <f>174751*BL42</f>
        <v>94064.968280000001</v>
      </c>
      <c r="AI42" s="9">
        <v>7</v>
      </c>
      <c r="AJ42" s="9">
        <f t="shared" si="0"/>
        <v>94056.968280000001</v>
      </c>
      <c r="AK42" s="7">
        <v>16</v>
      </c>
      <c r="AL42" s="7">
        <v>6.28</v>
      </c>
      <c r="AM42" s="9">
        <v>1</v>
      </c>
      <c r="AN42" s="9">
        <v>0</v>
      </c>
      <c r="AO42" s="9">
        <v>0</v>
      </c>
      <c r="AP42" s="8">
        <v>0</v>
      </c>
      <c r="AQ42" s="9">
        <v>0</v>
      </c>
      <c r="AR42" s="31">
        <v>1</v>
      </c>
      <c r="AS42" s="9">
        <v>0</v>
      </c>
      <c r="AT42" s="9">
        <v>0</v>
      </c>
      <c r="AU42" s="31">
        <v>1</v>
      </c>
      <c r="AV42" s="21">
        <v>2004</v>
      </c>
      <c r="AW42" s="23"/>
      <c r="AX42" s="39">
        <v>0</v>
      </c>
      <c r="AY42" s="39">
        <v>0</v>
      </c>
      <c r="AZ42" s="39">
        <v>0</v>
      </c>
      <c r="BA42" s="39">
        <v>1</v>
      </c>
      <c r="BB42" s="59" t="s">
        <v>433</v>
      </c>
      <c r="BC42" s="60" t="s">
        <v>433</v>
      </c>
      <c r="BD42" s="39" t="s">
        <v>433</v>
      </c>
      <c r="BE42" s="39" t="s">
        <v>433</v>
      </c>
      <c r="BF42" s="39" t="s">
        <v>433</v>
      </c>
      <c r="BG42" s="39" t="s">
        <v>433</v>
      </c>
      <c r="BH42" s="39" t="s">
        <v>433</v>
      </c>
      <c r="BI42" s="57" t="s">
        <v>433</v>
      </c>
      <c r="BJ42" s="18" t="s">
        <v>433</v>
      </c>
      <c r="BK42" s="53">
        <f t="shared" si="16"/>
        <v>0.46172000000000002</v>
      </c>
      <c r="BL42" s="54">
        <v>0.53827999999999998</v>
      </c>
      <c r="BM42">
        <v>0.52400000000000002</v>
      </c>
      <c r="BN42" s="39">
        <v>0.47599999999999998</v>
      </c>
      <c r="BO42" s="18">
        <v>0</v>
      </c>
      <c r="BP42">
        <v>0</v>
      </c>
      <c r="BQ42" s="18">
        <v>1</v>
      </c>
      <c r="BS42" s="18"/>
      <c r="BT42" s="18" t="s">
        <v>256</v>
      </c>
      <c r="CA42" s="18"/>
      <c r="CD42" s="18"/>
      <c r="CG42" s="25">
        <v>27.56</v>
      </c>
      <c r="CH42">
        <v>1</v>
      </c>
      <c r="CI42" s="18">
        <v>0</v>
      </c>
      <c r="CJ42">
        <v>1</v>
      </c>
      <c r="CK42">
        <v>0</v>
      </c>
      <c r="CL42">
        <v>0</v>
      </c>
      <c r="CM42" s="93">
        <v>0</v>
      </c>
      <c r="CN42" s="18">
        <v>0</v>
      </c>
      <c r="CO42">
        <v>1</v>
      </c>
      <c r="CP42" s="18">
        <v>0</v>
      </c>
      <c r="CQ42">
        <v>1</v>
      </c>
      <c r="CR42">
        <v>0</v>
      </c>
      <c r="CS42">
        <v>0</v>
      </c>
      <c r="CT42" s="18">
        <v>0</v>
      </c>
      <c r="CU42">
        <v>1</v>
      </c>
      <c r="CV42" s="18">
        <v>0</v>
      </c>
      <c r="CW42">
        <v>0</v>
      </c>
      <c r="CX42" s="18">
        <v>0</v>
      </c>
      <c r="CY42">
        <v>0</v>
      </c>
      <c r="CZ42">
        <v>0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 s="18">
        <v>0</v>
      </c>
    </row>
    <row r="43" spans="1:113" x14ac:dyDescent="0.3">
      <c r="A43">
        <v>44</v>
      </c>
      <c r="B43" t="s">
        <v>397</v>
      </c>
      <c r="C43" s="90" t="s">
        <v>473</v>
      </c>
      <c r="D43" s="12">
        <v>7.4</v>
      </c>
      <c r="E43" s="14">
        <f t="shared" si="14"/>
        <v>0.37948717948717953</v>
      </c>
      <c r="F43" s="7">
        <f>429/22</f>
        <v>19.5</v>
      </c>
      <c r="G43" s="7">
        <f t="shared" si="8"/>
        <v>7.0205128205128204</v>
      </c>
      <c r="H43" s="16">
        <f t="shared" si="9"/>
        <v>7.7794871794871803</v>
      </c>
      <c r="I43" s="11">
        <f t="shared" si="10"/>
        <v>6.3454586487504697E-2</v>
      </c>
      <c r="J43" s="39">
        <f t="shared" si="11"/>
        <v>3.254081358333574E-3</v>
      </c>
      <c r="K43" s="39">
        <f t="shared" si="5"/>
        <v>307.30639153782664</v>
      </c>
      <c r="L43" s="39">
        <f t="shared" si="12"/>
        <v>6.020050512917112E-2</v>
      </c>
      <c r="M43" s="39">
        <f t="shared" si="13"/>
        <v>6.6708667845838274E-2</v>
      </c>
      <c r="N43" s="42"/>
      <c r="O43" s="8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8">
        <v>1</v>
      </c>
      <c r="AB43" s="9">
        <v>0</v>
      </c>
      <c r="AC43" s="8">
        <v>0</v>
      </c>
      <c r="AD43" s="9">
        <v>0</v>
      </c>
      <c r="AE43" s="9">
        <v>0</v>
      </c>
      <c r="AF43" s="9">
        <v>1</v>
      </c>
      <c r="AG43" s="9">
        <v>0</v>
      </c>
      <c r="AH43" s="8">
        <f>174751*BL43</f>
        <v>94064.968280000001</v>
      </c>
      <c r="AI43" s="9">
        <v>7</v>
      </c>
      <c r="AJ43" s="9">
        <f t="shared" si="0"/>
        <v>94056.968280000001</v>
      </c>
      <c r="AK43" s="7">
        <v>18</v>
      </c>
      <c r="AL43" s="7">
        <v>6.28</v>
      </c>
      <c r="AM43" s="9">
        <v>1</v>
      </c>
      <c r="AN43" s="9">
        <v>0</v>
      </c>
      <c r="AO43" s="9">
        <v>0</v>
      </c>
      <c r="AP43" s="8">
        <v>0</v>
      </c>
      <c r="AQ43" s="9">
        <v>0</v>
      </c>
      <c r="AR43" s="31">
        <v>1</v>
      </c>
      <c r="AS43" s="9">
        <v>0</v>
      </c>
      <c r="AT43" s="9">
        <v>0</v>
      </c>
      <c r="AU43" s="31">
        <v>1</v>
      </c>
      <c r="AV43" s="21">
        <v>2004</v>
      </c>
      <c r="AW43" s="23"/>
      <c r="AX43" s="39">
        <v>0</v>
      </c>
      <c r="AY43" s="39">
        <v>0</v>
      </c>
      <c r="AZ43" s="39">
        <v>0</v>
      </c>
      <c r="BA43" s="39">
        <v>1</v>
      </c>
      <c r="BB43" s="59" t="s">
        <v>433</v>
      </c>
      <c r="BC43" s="60" t="s">
        <v>433</v>
      </c>
      <c r="BD43" s="39" t="s">
        <v>433</v>
      </c>
      <c r="BE43" s="39" t="s">
        <v>433</v>
      </c>
      <c r="BF43" s="39" t="s">
        <v>433</v>
      </c>
      <c r="BG43" s="39" t="s">
        <v>433</v>
      </c>
      <c r="BH43" s="39" t="s">
        <v>433</v>
      </c>
      <c r="BI43" s="57" t="s">
        <v>433</v>
      </c>
      <c r="BJ43" s="18" t="s">
        <v>433</v>
      </c>
      <c r="BK43" s="53">
        <f t="shared" si="16"/>
        <v>0.46172000000000002</v>
      </c>
      <c r="BL43" s="54">
        <v>0.53827999999999998</v>
      </c>
      <c r="BM43">
        <v>0.52400000000000002</v>
      </c>
      <c r="BN43" s="39">
        <v>0.47599999999999998</v>
      </c>
      <c r="BO43" s="18">
        <v>0</v>
      </c>
      <c r="BP43">
        <v>0</v>
      </c>
      <c r="BQ43" s="18">
        <v>1</v>
      </c>
      <c r="BS43" s="18"/>
      <c r="BT43" s="18" t="s">
        <v>256</v>
      </c>
      <c r="CA43" s="18"/>
      <c r="CD43" s="18"/>
      <c r="CG43" s="25">
        <v>27.56</v>
      </c>
      <c r="CH43">
        <v>1</v>
      </c>
      <c r="CI43" s="18">
        <v>0</v>
      </c>
      <c r="CJ43">
        <v>1</v>
      </c>
      <c r="CK43">
        <v>0</v>
      </c>
      <c r="CL43">
        <v>0</v>
      </c>
      <c r="CM43" s="93">
        <v>0</v>
      </c>
      <c r="CN43" s="18">
        <v>0</v>
      </c>
      <c r="CO43">
        <v>1</v>
      </c>
      <c r="CP43" s="18">
        <v>0</v>
      </c>
      <c r="CQ43">
        <v>1</v>
      </c>
      <c r="CR43">
        <v>0</v>
      </c>
      <c r="CS43">
        <v>0</v>
      </c>
      <c r="CT43" s="18">
        <v>0</v>
      </c>
      <c r="CU43">
        <v>1</v>
      </c>
      <c r="CV43" s="18">
        <v>0</v>
      </c>
      <c r="CW43">
        <v>0</v>
      </c>
      <c r="CX43" s="18">
        <v>0</v>
      </c>
      <c r="CY43">
        <v>0</v>
      </c>
      <c r="CZ43">
        <v>0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8">
        <v>0</v>
      </c>
    </row>
    <row r="44" spans="1:113" x14ac:dyDescent="0.3">
      <c r="A44">
        <v>45</v>
      </c>
      <c r="B44" t="s">
        <v>397</v>
      </c>
      <c r="C44" s="90" t="s">
        <v>473</v>
      </c>
      <c r="D44" s="12">
        <v>21.83</v>
      </c>
      <c r="E44" s="14">
        <f t="shared" si="14"/>
        <v>2.2714676889375687</v>
      </c>
      <c r="F44" s="7">
        <f>913/95</f>
        <v>9.6105263157894729</v>
      </c>
      <c r="G44" s="7">
        <f t="shared" si="8"/>
        <v>19.558532311062429</v>
      </c>
      <c r="H44" s="16">
        <f t="shared" si="9"/>
        <v>24.101467688937568</v>
      </c>
      <c r="I44" s="11">
        <f t="shared" si="10"/>
        <v>3.1321211648328774E-2</v>
      </c>
      <c r="J44" s="39">
        <f t="shared" si="11"/>
        <v>3.2590526906804314E-3</v>
      </c>
      <c r="K44" s="39">
        <f t="shared" si="5"/>
        <v>306.83762887896665</v>
      </c>
      <c r="L44" s="39">
        <f t="shared" si="12"/>
        <v>2.8062158957648343E-2</v>
      </c>
      <c r="M44" s="39">
        <f t="shared" si="13"/>
        <v>3.4580264339009209E-2</v>
      </c>
      <c r="N44" s="42"/>
      <c r="O44" s="8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8">
        <v>1</v>
      </c>
      <c r="AB44" s="9">
        <v>0</v>
      </c>
      <c r="AC44" s="8">
        <v>0</v>
      </c>
      <c r="AD44" s="9">
        <v>0</v>
      </c>
      <c r="AE44" s="9">
        <v>0</v>
      </c>
      <c r="AF44" s="9">
        <v>1</v>
      </c>
      <c r="AG44" s="9">
        <v>0</v>
      </c>
      <c r="AH44" s="8">
        <f>174751*BL44</f>
        <v>94064.968280000001</v>
      </c>
      <c r="AI44" s="9">
        <v>7</v>
      </c>
      <c r="AJ44" s="9">
        <f t="shared" si="0"/>
        <v>94056.968280000001</v>
      </c>
      <c r="AK44" s="7">
        <v>20</v>
      </c>
      <c r="AL44" s="7">
        <v>6.28</v>
      </c>
      <c r="AM44" s="9">
        <v>1</v>
      </c>
      <c r="AN44" s="9">
        <v>0</v>
      </c>
      <c r="AO44" s="9">
        <v>0</v>
      </c>
      <c r="AP44" s="8">
        <v>0</v>
      </c>
      <c r="AQ44" s="9">
        <v>0</v>
      </c>
      <c r="AR44" s="31">
        <v>1</v>
      </c>
      <c r="AS44" s="9">
        <v>0</v>
      </c>
      <c r="AT44" s="9">
        <v>0</v>
      </c>
      <c r="AU44" s="31">
        <v>1</v>
      </c>
      <c r="AV44" s="21">
        <v>2004</v>
      </c>
      <c r="AW44" s="23"/>
      <c r="AX44" s="39">
        <v>0</v>
      </c>
      <c r="AY44" s="39">
        <v>0</v>
      </c>
      <c r="AZ44" s="39">
        <v>0</v>
      </c>
      <c r="BA44" s="39">
        <v>1</v>
      </c>
      <c r="BB44" s="59" t="s">
        <v>433</v>
      </c>
      <c r="BC44" s="60" t="s">
        <v>433</v>
      </c>
      <c r="BD44" s="39" t="s">
        <v>433</v>
      </c>
      <c r="BE44" s="39" t="s">
        <v>433</v>
      </c>
      <c r="BF44" s="39" t="s">
        <v>433</v>
      </c>
      <c r="BG44" s="39" t="s">
        <v>433</v>
      </c>
      <c r="BH44" s="39" t="s">
        <v>433</v>
      </c>
      <c r="BI44" s="57" t="s">
        <v>433</v>
      </c>
      <c r="BJ44" s="18" t="s">
        <v>433</v>
      </c>
      <c r="BK44" s="53">
        <f t="shared" si="16"/>
        <v>0.46172000000000002</v>
      </c>
      <c r="BL44" s="54">
        <v>0.53827999999999998</v>
      </c>
      <c r="BM44">
        <v>0.52400000000000002</v>
      </c>
      <c r="BN44" s="39">
        <v>0.47599999999999998</v>
      </c>
      <c r="BO44" s="18">
        <v>0</v>
      </c>
      <c r="BP44">
        <v>0</v>
      </c>
      <c r="BQ44" s="18">
        <v>1</v>
      </c>
      <c r="BS44" s="18"/>
      <c r="BT44" s="18" t="s">
        <v>256</v>
      </c>
      <c r="CA44" s="18"/>
      <c r="CD44" s="18"/>
      <c r="CG44" s="25">
        <v>27.56</v>
      </c>
      <c r="CH44">
        <v>1</v>
      </c>
      <c r="CI44" s="18">
        <v>0</v>
      </c>
      <c r="CJ44">
        <v>1</v>
      </c>
      <c r="CK44">
        <v>0</v>
      </c>
      <c r="CL44">
        <v>0</v>
      </c>
      <c r="CM44" s="93">
        <v>0</v>
      </c>
      <c r="CN44" s="18">
        <v>0</v>
      </c>
      <c r="CO44">
        <v>1</v>
      </c>
      <c r="CP44" s="18">
        <v>0</v>
      </c>
      <c r="CQ44">
        <v>1</v>
      </c>
      <c r="CR44">
        <v>0</v>
      </c>
      <c r="CS44">
        <v>0</v>
      </c>
      <c r="CT44" s="18">
        <v>0</v>
      </c>
      <c r="CU44">
        <v>1</v>
      </c>
      <c r="CV44" s="18">
        <v>0</v>
      </c>
      <c r="CW44">
        <v>0</v>
      </c>
      <c r="CX44" s="18">
        <v>0</v>
      </c>
      <c r="CY44">
        <v>0</v>
      </c>
      <c r="CZ44">
        <v>0</v>
      </c>
      <c r="DA44">
        <v>1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8">
        <v>0</v>
      </c>
    </row>
    <row r="45" spans="1:113" x14ac:dyDescent="0.3">
      <c r="A45">
        <v>46</v>
      </c>
      <c r="B45" t="s">
        <v>397</v>
      </c>
      <c r="C45" s="90" t="s">
        <v>473</v>
      </c>
      <c r="D45" s="12">
        <v>-1.48</v>
      </c>
      <c r="E45" s="14">
        <f t="shared" si="14"/>
        <v>-1.1418099547511313</v>
      </c>
      <c r="F45" s="7">
        <f>884/682</f>
        <v>1.2961876832844574</v>
      </c>
      <c r="G45" s="7">
        <f t="shared" si="8"/>
        <v>-0.33819004524886864</v>
      </c>
      <c r="H45" s="16">
        <f t="shared" si="9"/>
        <v>-2.6218099547511313</v>
      </c>
      <c r="I45" s="11">
        <f t="shared" si="10"/>
        <v>4.2263798150961032E-3</v>
      </c>
      <c r="J45" s="39">
        <f t="shared" si="11"/>
        <v>3.2606233415107952E-3</v>
      </c>
      <c r="K45" s="39">
        <f t="shared" si="5"/>
        <v>306.68982438696969</v>
      </c>
      <c r="L45" s="39">
        <f t="shared" si="12"/>
        <v>9.6575647358530803E-4</v>
      </c>
      <c r="M45" s="39">
        <f t="shared" si="13"/>
        <v>7.4870031566068983E-3</v>
      </c>
      <c r="N45" s="42"/>
      <c r="O45" s="8"/>
      <c r="P45" s="9"/>
      <c r="Q45" s="9"/>
      <c r="R45" s="8"/>
      <c r="S45" s="9"/>
      <c r="T45" s="9"/>
      <c r="U45" s="8"/>
      <c r="V45" s="9"/>
      <c r="W45" s="9"/>
      <c r="X45" s="9"/>
      <c r="Y45" s="8"/>
      <c r="Z45" s="9"/>
      <c r="AA45" s="8">
        <v>1</v>
      </c>
      <c r="AB45" s="9">
        <v>0</v>
      </c>
      <c r="AC45" s="8">
        <v>0</v>
      </c>
      <c r="AD45" s="9">
        <v>0</v>
      </c>
      <c r="AE45" s="9">
        <v>0</v>
      </c>
      <c r="AF45" s="9">
        <v>1</v>
      </c>
      <c r="AG45" s="9">
        <v>0</v>
      </c>
      <c r="AH45" s="8">
        <f>174751*BL45</f>
        <v>94064.968280000001</v>
      </c>
      <c r="AI45" s="9">
        <v>7</v>
      </c>
      <c r="AJ45" s="9">
        <f t="shared" si="0"/>
        <v>94056.968280000001</v>
      </c>
      <c r="AK45" s="7">
        <v>22</v>
      </c>
      <c r="AL45" s="7">
        <v>6.28</v>
      </c>
      <c r="AM45" s="9">
        <v>1</v>
      </c>
      <c r="AN45" s="9">
        <v>0</v>
      </c>
      <c r="AO45" s="9">
        <v>0</v>
      </c>
      <c r="AP45" s="8">
        <v>0</v>
      </c>
      <c r="AQ45" s="9">
        <v>0</v>
      </c>
      <c r="AR45" s="31">
        <v>1</v>
      </c>
      <c r="AS45" s="9">
        <v>0</v>
      </c>
      <c r="AT45" s="9">
        <v>0</v>
      </c>
      <c r="AU45" s="31">
        <v>1</v>
      </c>
      <c r="AV45" s="21">
        <v>2004</v>
      </c>
      <c r="AW45" s="23"/>
      <c r="AX45" s="39">
        <v>0</v>
      </c>
      <c r="AY45" s="39">
        <v>0</v>
      </c>
      <c r="AZ45" s="39">
        <v>0</v>
      </c>
      <c r="BA45" s="39">
        <v>1</v>
      </c>
      <c r="BB45" s="59" t="s">
        <v>433</v>
      </c>
      <c r="BC45" s="60" t="s">
        <v>433</v>
      </c>
      <c r="BD45" s="39" t="s">
        <v>433</v>
      </c>
      <c r="BE45" s="39" t="s">
        <v>433</v>
      </c>
      <c r="BF45" s="39" t="s">
        <v>433</v>
      </c>
      <c r="BG45" s="39" t="s">
        <v>433</v>
      </c>
      <c r="BH45" s="39" t="s">
        <v>433</v>
      </c>
      <c r="BI45" s="57" t="s">
        <v>433</v>
      </c>
      <c r="BJ45" s="18" t="s">
        <v>433</v>
      </c>
      <c r="BK45" s="53">
        <f t="shared" si="16"/>
        <v>0.46172000000000002</v>
      </c>
      <c r="BL45" s="54">
        <v>0.53827999999999998</v>
      </c>
      <c r="BM45">
        <v>0.52400000000000002</v>
      </c>
      <c r="BN45" s="39">
        <v>0.47599999999999998</v>
      </c>
      <c r="BO45" s="18">
        <v>0</v>
      </c>
      <c r="BP45">
        <v>0</v>
      </c>
      <c r="BQ45" s="18">
        <v>1</v>
      </c>
      <c r="BS45" s="18"/>
      <c r="BT45" s="18" t="s">
        <v>256</v>
      </c>
      <c r="CA45" s="18"/>
      <c r="CD45" s="18"/>
      <c r="CG45" s="25">
        <v>27.56</v>
      </c>
      <c r="CH45">
        <v>1</v>
      </c>
      <c r="CI45" s="18">
        <v>0</v>
      </c>
      <c r="CJ45">
        <v>1</v>
      </c>
      <c r="CK45">
        <v>0</v>
      </c>
      <c r="CL45">
        <v>0</v>
      </c>
      <c r="CM45" s="93">
        <v>0</v>
      </c>
      <c r="CN45" s="18">
        <v>0</v>
      </c>
      <c r="CO45">
        <v>1</v>
      </c>
      <c r="CP45" s="18">
        <v>0</v>
      </c>
      <c r="CQ45">
        <v>1</v>
      </c>
      <c r="CR45">
        <v>0</v>
      </c>
      <c r="CS45">
        <v>0</v>
      </c>
      <c r="CT45" s="18">
        <v>0</v>
      </c>
      <c r="CU45">
        <v>1</v>
      </c>
      <c r="CV45" s="18">
        <v>0</v>
      </c>
      <c r="CW45">
        <v>0</v>
      </c>
      <c r="CX45" s="18">
        <v>0</v>
      </c>
      <c r="CY45">
        <v>0</v>
      </c>
      <c r="CZ45">
        <v>0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 s="18">
        <v>0</v>
      </c>
    </row>
    <row r="46" spans="1:113" x14ac:dyDescent="0.3">
      <c r="A46">
        <v>47</v>
      </c>
      <c r="B46" t="s">
        <v>397</v>
      </c>
      <c r="C46" s="90" t="s">
        <v>473</v>
      </c>
      <c r="D46" s="12">
        <v>5.74</v>
      </c>
      <c r="E46" s="14">
        <f t="shared" si="14"/>
        <v>1.4192307692307693</v>
      </c>
      <c r="F46" s="7">
        <f>182/45</f>
        <v>4.0444444444444443</v>
      </c>
      <c r="G46" s="7">
        <f t="shared" si="8"/>
        <v>4.3207692307692307</v>
      </c>
      <c r="H46" s="16">
        <f t="shared" si="9"/>
        <v>7.1592307692307697</v>
      </c>
      <c r="I46" s="11">
        <f t="shared" si="10"/>
        <v>1.3186381161444095E-2</v>
      </c>
      <c r="J46" s="39">
        <f t="shared" si="11"/>
        <v>3.2603689684889249E-3</v>
      </c>
      <c r="K46" s="39">
        <f t="shared" si="5"/>
        <v>306.71375223628985</v>
      </c>
      <c r="L46" s="39">
        <f t="shared" si="12"/>
        <v>9.9260121929551706E-3</v>
      </c>
      <c r="M46" s="39">
        <f t="shared" si="13"/>
        <v>1.6446750129933019E-2</v>
      </c>
      <c r="N46" s="42"/>
      <c r="O46" s="8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8">
        <v>1</v>
      </c>
      <c r="AB46" s="9">
        <v>0</v>
      </c>
      <c r="AC46" s="8">
        <v>0</v>
      </c>
      <c r="AD46" s="9">
        <v>0</v>
      </c>
      <c r="AE46" s="9">
        <v>0</v>
      </c>
      <c r="AF46" s="9">
        <v>1</v>
      </c>
      <c r="AG46" s="9">
        <v>0</v>
      </c>
      <c r="AH46" s="8">
        <f>174751*BL46</f>
        <v>94064.968280000001</v>
      </c>
      <c r="AI46" s="9">
        <v>7</v>
      </c>
      <c r="AJ46" s="9">
        <f t="shared" si="0"/>
        <v>94056.968280000001</v>
      </c>
      <c r="AK46" s="7">
        <v>16</v>
      </c>
      <c r="AL46" s="7">
        <v>6.28</v>
      </c>
      <c r="AM46" s="9">
        <v>1</v>
      </c>
      <c r="AN46" s="9">
        <v>0</v>
      </c>
      <c r="AO46" s="9">
        <v>0</v>
      </c>
      <c r="AP46" s="8">
        <v>0</v>
      </c>
      <c r="AQ46" s="9">
        <v>0</v>
      </c>
      <c r="AR46" s="31">
        <v>1</v>
      </c>
      <c r="AS46" s="9">
        <v>0</v>
      </c>
      <c r="AT46" s="9">
        <v>0</v>
      </c>
      <c r="AU46" s="31">
        <v>1</v>
      </c>
      <c r="AV46" s="21">
        <v>2006</v>
      </c>
      <c r="AW46" s="23"/>
      <c r="AX46" s="39">
        <v>0</v>
      </c>
      <c r="AY46" s="39">
        <v>0</v>
      </c>
      <c r="AZ46" s="39">
        <v>0</v>
      </c>
      <c r="BA46" s="39">
        <v>1</v>
      </c>
      <c r="BB46" s="59" t="s">
        <v>433</v>
      </c>
      <c r="BC46" s="60" t="s">
        <v>433</v>
      </c>
      <c r="BD46" s="39" t="s">
        <v>433</v>
      </c>
      <c r="BE46" s="39" t="s">
        <v>433</v>
      </c>
      <c r="BF46" s="39" t="s">
        <v>433</v>
      </c>
      <c r="BG46" s="39" t="s">
        <v>433</v>
      </c>
      <c r="BH46" s="39" t="s">
        <v>433</v>
      </c>
      <c r="BI46" s="57" t="s">
        <v>433</v>
      </c>
      <c r="BJ46" s="18" t="s">
        <v>433</v>
      </c>
      <c r="BK46" s="53">
        <f t="shared" si="16"/>
        <v>0.46172000000000002</v>
      </c>
      <c r="BL46" s="54">
        <v>0.53827999999999998</v>
      </c>
      <c r="BM46">
        <v>0.52400000000000002</v>
      </c>
      <c r="BN46" s="39">
        <v>0.47599999999999998</v>
      </c>
      <c r="BO46" s="18">
        <v>0</v>
      </c>
      <c r="BP46">
        <v>0</v>
      </c>
      <c r="BQ46" s="18">
        <v>1</v>
      </c>
      <c r="BS46" s="18"/>
      <c r="BT46" s="18" t="s">
        <v>256</v>
      </c>
      <c r="CA46" s="18"/>
      <c r="CD46" s="18"/>
      <c r="CG46" s="25">
        <v>27.56</v>
      </c>
      <c r="CH46">
        <v>1</v>
      </c>
      <c r="CI46" s="18">
        <v>0</v>
      </c>
      <c r="CJ46">
        <v>1</v>
      </c>
      <c r="CK46">
        <v>0</v>
      </c>
      <c r="CL46">
        <v>0</v>
      </c>
      <c r="CM46" s="93">
        <v>0</v>
      </c>
      <c r="CN46" s="18">
        <v>0</v>
      </c>
      <c r="CO46">
        <v>1</v>
      </c>
      <c r="CP46" s="18">
        <v>0</v>
      </c>
      <c r="CQ46">
        <v>1</v>
      </c>
      <c r="CR46">
        <v>0</v>
      </c>
      <c r="CS46">
        <v>0</v>
      </c>
      <c r="CT46" s="18">
        <v>0</v>
      </c>
      <c r="CU46">
        <v>1</v>
      </c>
      <c r="CV46" s="18">
        <v>0</v>
      </c>
      <c r="CW46">
        <v>0</v>
      </c>
      <c r="CX46" s="18">
        <v>0</v>
      </c>
      <c r="CY46">
        <v>0</v>
      </c>
      <c r="CZ46">
        <v>0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8">
        <v>0</v>
      </c>
    </row>
    <row r="47" spans="1:113" x14ac:dyDescent="0.3">
      <c r="A47">
        <v>48</v>
      </c>
      <c r="B47" t="s">
        <v>397</v>
      </c>
      <c r="C47" s="90" t="s">
        <v>473</v>
      </c>
      <c r="D47" s="12">
        <v>6.5</v>
      </c>
      <c r="E47" s="14">
        <f t="shared" si="14"/>
        <v>0.2810810810810811</v>
      </c>
      <c r="F47" s="7">
        <f>370/16</f>
        <v>23.125</v>
      </c>
      <c r="G47" s="7">
        <f t="shared" si="8"/>
        <v>6.2189189189189191</v>
      </c>
      <c r="H47" s="16">
        <f t="shared" si="9"/>
        <v>6.7810810810810809</v>
      </c>
      <c r="I47" s="11">
        <f t="shared" si="10"/>
        <v>7.5189145327607509E-2</v>
      </c>
      <c r="J47" s="39">
        <f t="shared" si="11"/>
        <v>3.2514225006532978E-3</v>
      </c>
      <c r="K47" s="39">
        <f t="shared" si="5"/>
        <v>307.55769199452646</v>
      </c>
      <c r="L47" s="39">
        <f t="shared" si="12"/>
        <v>7.1937722826954209E-2</v>
      </c>
      <c r="M47" s="39">
        <f t="shared" si="13"/>
        <v>7.844056782826081E-2</v>
      </c>
      <c r="N47" s="42"/>
      <c r="O47" s="8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8">
        <v>1</v>
      </c>
      <c r="AB47" s="9">
        <v>0</v>
      </c>
      <c r="AC47" s="8">
        <v>0</v>
      </c>
      <c r="AD47" s="9">
        <v>0</v>
      </c>
      <c r="AE47" s="9">
        <v>0</v>
      </c>
      <c r="AF47" s="9">
        <v>1</v>
      </c>
      <c r="AG47" s="9">
        <v>0</v>
      </c>
      <c r="AH47" s="8">
        <f>174751*BL47</f>
        <v>94064.968280000001</v>
      </c>
      <c r="AI47" s="9">
        <v>7</v>
      </c>
      <c r="AJ47" s="9">
        <f t="shared" si="0"/>
        <v>94056.968280000001</v>
      </c>
      <c r="AK47" s="7">
        <v>18</v>
      </c>
      <c r="AL47" s="7">
        <v>6.28</v>
      </c>
      <c r="AM47" s="9">
        <v>1</v>
      </c>
      <c r="AN47" s="9">
        <v>0</v>
      </c>
      <c r="AO47" s="9">
        <v>0</v>
      </c>
      <c r="AP47" s="8">
        <v>0</v>
      </c>
      <c r="AQ47" s="9">
        <v>0</v>
      </c>
      <c r="AR47" s="31">
        <v>1</v>
      </c>
      <c r="AS47" s="9">
        <v>0</v>
      </c>
      <c r="AT47" s="9">
        <v>0</v>
      </c>
      <c r="AU47" s="31">
        <v>1</v>
      </c>
      <c r="AV47" s="21">
        <v>2006</v>
      </c>
      <c r="AW47" s="23"/>
      <c r="AX47" s="39">
        <v>0</v>
      </c>
      <c r="AY47" s="39">
        <v>0</v>
      </c>
      <c r="AZ47" s="39">
        <v>0</v>
      </c>
      <c r="BA47" s="39">
        <v>1</v>
      </c>
      <c r="BB47" s="59" t="s">
        <v>433</v>
      </c>
      <c r="BC47" s="60" t="s">
        <v>433</v>
      </c>
      <c r="BD47" s="39" t="s">
        <v>433</v>
      </c>
      <c r="BE47" s="39" t="s">
        <v>433</v>
      </c>
      <c r="BF47" s="39" t="s">
        <v>433</v>
      </c>
      <c r="BG47" s="39" t="s">
        <v>433</v>
      </c>
      <c r="BH47" s="39" t="s">
        <v>433</v>
      </c>
      <c r="BI47" s="57" t="s">
        <v>433</v>
      </c>
      <c r="BJ47" s="18" t="s">
        <v>433</v>
      </c>
      <c r="BK47" s="53">
        <f t="shared" si="16"/>
        <v>0.46172000000000002</v>
      </c>
      <c r="BL47" s="54">
        <v>0.53827999999999998</v>
      </c>
      <c r="BM47">
        <v>0.52400000000000002</v>
      </c>
      <c r="BN47" s="39">
        <v>0.47599999999999998</v>
      </c>
      <c r="BO47" s="18">
        <v>0</v>
      </c>
      <c r="BP47">
        <v>0</v>
      </c>
      <c r="BQ47" s="18">
        <v>1</v>
      </c>
      <c r="BS47" s="18"/>
      <c r="BT47" s="18" t="s">
        <v>256</v>
      </c>
      <c r="CA47" s="18"/>
      <c r="CD47" s="18"/>
      <c r="CG47" s="25">
        <v>27.56</v>
      </c>
      <c r="CH47">
        <v>1</v>
      </c>
      <c r="CI47" s="18">
        <v>0</v>
      </c>
      <c r="CJ47">
        <v>1</v>
      </c>
      <c r="CK47">
        <v>0</v>
      </c>
      <c r="CL47">
        <v>0</v>
      </c>
      <c r="CM47" s="93">
        <v>0</v>
      </c>
      <c r="CN47" s="18">
        <v>0</v>
      </c>
      <c r="CO47">
        <v>1</v>
      </c>
      <c r="CP47" s="18">
        <v>0</v>
      </c>
      <c r="CQ47">
        <v>1</v>
      </c>
      <c r="CR47">
        <v>0</v>
      </c>
      <c r="CS47">
        <v>0</v>
      </c>
      <c r="CT47" s="18">
        <v>0</v>
      </c>
      <c r="CU47">
        <v>1</v>
      </c>
      <c r="CV47" s="18">
        <v>0</v>
      </c>
      <c r="CW47">
        <v>0</v>
      </c>
      <c r="CX47" s="18">
        <v>0</v>
      </c>
      <c r="CY47">
        <v>0</v>
      </c>
      <c r="CZ47">
        <v>0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8">
        <v>0</v>
      </c>
    </row>
    <row r="48" spans="1:113" x14ac:dyDescent="0.3">
      <c r="A48">
        <v>49</v>
      </c>
      <c r="B48" t="s">
        <v>397</v>
      </c>
      <c r="C48" s="90" t="s">
        <v>473</v>
      </c>
      <c r="D48" s="12">
        <v>9.99</v>
      </c>
      <c r="E48" s="14">
        <f t="shared" si="14"/>
        <v>0.87843103448275861</v>
      </c>
      <c r="F48" s="7">
        <f>580/51</f>
        <v>11.372549019607844</v>
      </c>
      <c r="G48" s="7">
        <f t="shared" si="8"/>
        <v>9.1115689655172414</v>
      </c>
      <c r="H48" s="16">
        <f t="shared" si="9"/>
        <v>10.868431034482759</v>
      </c>
      <c r="I48" s="11">
        <f t="shared" si="10"/>
        <v>3.7056461118372665E-2</v>
      </c>
      <c r="J48" s="39">
        <f t="shared" si="11"/>
        <v>3.2584129604086307E-3</v>
      </c>
      <c r="K48" s="39">
        <f t="shared" si="5"/>
        <v>306.89787088085734</v>
      </c>
      <c r="L48" s="39">
        <f t="shared" si="12"/>
        <v>3.3798048157964035E-2</v>
      </c>
      <c r="M48" s="39">
        <f t="shared" si="13"/>
        <v>4.0314874078781295E-2</v>
      </c>
      <c r="N48" s="42"/>
      <c r="O48" s="8"/>
      <c r="P48" s="9"/>
      <c r="Q48" s="9"/>
      <c r="R48" s="8"/>
      <c r="S48" s="9"/>
      <c r="T48" s="9"/>
      <c r="U48" s="8"/>
      <c r="V48" s="9"/>
      <c r="W48" s="9"/>
      <c r="X48" s="9"/>
      <c r="Y48" s="8"/>
      <c r="Z48" s="9"/>
      <c r="AA48" s="8">
        <v>1</v>
      </c>
      <c r="AB48" s="9">
        <v>0</v>
      </c>
      <c r="AC48" s="8">
        <v>0</v>
      </c>
      <c r="AD48" s="9">
        <v>0</v>
      </c>
      <c r="AE48" s="9">
        <v>0</v>
      </c>
      <c r="AF48" s="9">
        <v>1</v>
      </c>
      <c r="AG48" s="9">
        <v>0</v>
      </c>
      <c r="AH48" s="8">
        <f>174751*BL48</f>
        <v>94064.968280000001</v>
      </c>
      <c r="AI48" s="9">
        <v>7</v>
      </c>
      <c r="AJ48" s="9">
        <f t="shared" si="0"/>
        <v>94056.968280000001</v>
      </c>
      <c r="AK48" s="7">
        <v>20</v>
      </c>
      <c r="AL48" s="7">
        <v>6.28</v>
      </c>
      <c r="AM48" s="9">
        <v>1</v>
      </c>
      <c r="AN48" s="9">
        <v>0</v>
      </c>
      <c r="AO48" s="9">
        <v>0</v>
      </c>
      <c r="AP48" s="8">
        <v>0</v>
      </c>
      <c r="AQ48" s="9">
        <v>0</v>
      </c>
      <c r="AR48" s="31">
        <v>1</v>
      </c>
      <c r="AS48" s="9">
        <v>0</v>
      </c>
      <c r="AT48" s="9">
        <v>0</v>
      </c>
      <c r="AU48" s="31">
        <v>1</v>
      </c>
      <c r="AV48" s="21">
        <v>2006</v>
      </c>
      <c r="AW48" s="23"/>
      <c r="AX48" s="39">
        <v>0</v>
      </c>
      <c r="AY48" s="39">
        <v>0</v>
      </c>
      <c r="AZ48" s="39">
        <v>0</v>
      </c>
      <c r="BA48" s="39">
        <v>1</v>
      </c>
      <c r="BB48" s="59" t="s">
        <v>433</v>
      </c>
      <c r="BC48" s="60" t="s">
        <v>433</v>
      </c>
      <c r="BD48" s="39" t="s">
        <v>433</v>
      </c>
      <c r="BE48" s="39" t="s">
        <v>433</v>
      </c>
      <c r="BF48" s="39" t="s">
        <v>433</v>
      </c>
      <c r="BG48" s="39" t="s">
        <v>433</v>
      </c>
      <c r="BH48" s="39" t="s">
        <v>433</v>
      </c>
      <c r="BI48" s="57" t="s">
        <v>433</v>
      </c>
      <c r="BJ48" s="18" t="s">
        <v>433</v>
      </c>
      <c r="BK48" s="53">
        <f t="shared" si="16"/>
        <v>0.46172000000000002</v>
      </c>
      <c r="BL48" s="54">
        <v>0.53827999999999998</v>
      </c>
      <c r="BM48">
        <v>0.52400000000000002</v>
      </c>
      <c r="BN48" s="39">
        <v>0.47599999999999998</v>
      </c>
      <c r="BO48" s="18">
        <v>0</v>
      </c>
      <c r="BP48">
        <v>0</v>
      </c>
      <c r="BQ48" s="18">
        <v>1</v>
      </c>
      <c r="BS48" s="18"/>
      <c r="BT48" s="18" t="s">
        <v>256</v>
      </c>
      <c r="CA48" s="18"/>
      <c r="CD48" s="18"/>
      <c r="CG48" s="25">
        <v>27.56</v>
      </c>
      <c r="CH48">
        <v>1</v>
      </c>
      <c r="CI48" s="18">
        <v>0</v>
      </c>
      <c r="CJ48">
        <v>1</v>
      </c>
      <c r="CK48">
        <v>0</v>
      </c>
      <c r="CL48">
        <v>0</v>
      </c>
      <c r="CM48" s="93">
        <v>0</v>
      </c>
      <c r="CN48" s="18">
        <v>0</v>
      </c>
      <c r="CO48">
        <v>1</v>
      </c>
      <c r="CP48" s="18">
        <v>0</v>
      </c>
      <c r="CQ48">
        <v>1</v>
      </c>
      <c r="CR48">
        <v>0</v>
      </c>
      <c r="CS48">
        <v>0</v>
      </c>
      <c r="CT48" s="18">
        <v>0</v>
      </c>
      <c r="CU48">
        <v>1</v>
      </c>
      <c r="CV48" s="18">
        <v>0</v>
      </c>
      <c r="CW48">
        <v>0</v>
      </c>
      <c r="CX48" s="18">
        <v>0</v>
      </c>
      <c r="CY48">
        <v>0</v>
      </c>
      <c r="CZ48">
        <v>0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8">
        <v>0</v>
      </c>
    </row>
    <row r="49" spans="1:118" x14ac:dyDescent="0.3">
      <c r="A49">
        <v>50</v>
      </c>
      <c r="B49" t="s">
        <v>397</v>
      </c>
      <c r="C49" s="90" t="s">
        <v>473</v>
      </c>
      <c r="D49" s="12">
        <v>11.97</v>
      </c>
      <c r="E49" s="14">
        <f t="shared" si="14"/>
        <v>1.968655462184874</v>
      </c>
      <c r="F49" s="7">
        <f>833/137</f>
        <v>6.0802919708029197</v>
      </c>
      <c r="G49" s="7">
        <f t="shared" si="8"/>
        <v>10.001344537815127</v>
      </c>
      <c r="H49" s="16">
        <f t="shared" si="9"/>
        <v>13.938655462184874</v>
      </c>
      <c r="I49" s="11">
        <f t="shared" si="10"/>
        <v>1.9821823798605545E-2</v>
      </c>
      <c r="J49" s="39">
        <f t="shared" si="11"/>
        <v>3.2600118372256418E-3</v>
      </c>
      <c r="K49" s="39">
        <f t="shared" si="5"/>
        <v>306.74735244244607</v>
      </c>
      <c r="L49" s="39">
        <f t="shared" si="12"/>
        <v>1.6561811961379902E-2</v>
      </c>
      <c r="M49" s="39">
        <f t="shared" si="13"/>
        <v>2.3081835635831188E-2</v>
      </c>
      <c r="N49" s="42"/>
      <c r="O49" s="8"/>
      <c r="P49" s="9"/>
      <c r="Q49" s="9"/>
      <c r="R49" s="8"/>
      <c r="S49" s="9"/>
      <c r="T49" s="9"/>
      <c r="U49" s="8"/>
      <c r="V49" s="9"/>
      <c r="W49" s="9"/>
      <c r="X49" s="9"/>
      <c r="Y49" s="8"/>
      <c r="Z49" s="9"/>
      <c r="AA49" s="8">
        <v>1</v>
      </c>
      <c r="AB49" s="9">
        <v>0</v>
      </c>
      <c r="AC49" s="8">
        <v>0</v>
      </c>
      <c r="AD49" s="9">
        <v>0</v>
      </c>
      <c r="AE49" s="9">
        <v>0</v>
      </c>
      <c r="AF49" s="9">
        <v>1</v>
      </c>
      <c r="AG49" s="9">
        <v>0</v>
      </c>
      <c r="AH49" s="8">
        <f>174751*BL49</f>
        <v>94064.968280000001</v>
      </c>
      <c r="AI49" s="9">
        <v>7</v>
      </c>
      <c r="AJ49" s="9">
        <f t="shared" si="0"/>
        <v>94056.968280000001</v>
      </c>
      <c r="AK49" s="7">
        <v>22</v>
      </c>
      <c r="AL49" s="7">
        <v>6.28</v>
      </c>
      <c r="AM49" s="9">
        <v>1</v>
      </c>
      <c r="AN49" s="9">
        <v>0</v>
      </c>
      <c r="AO49" s="9">
        <v>0</v>
      </c>
      <c r="AP49" s="8">
        <v>0</v>
      </c>
      <c r="AQ49" s="9">
        <v>0</v>
      </c>
      <c r="AR49" s="31">
        <v>1</v>
      </c>
      <c r="AS49" s="9">
        <v>0</v>
      </c>
      <c r="AT49" s="9">
        <v>0</v>
      </c>
      <c r="AU49" s="31">
        <v>1</v>
      </c>
      <c r="AV49" s="21">
        <v>2006</v>
      </c>
      <c r="AW49" s="23"/>
      <c r="AX49" s="39">
        <v>0</v>
      </c>
      <c r="AY49" s="39">
        <v>0</v>
      </c>
      <c r="AZ49" s="39">
        <v>0</v>
      </c>
      <c r="BA49" s="39">
        <v>1</v>
      </c>
      <c r="BB49" s="59" t="s">
        <v>433</v>
      </c>
      <c r="BC49" s="60" t="s">
        <v>433</v>
      </c>
      <c r="BD49" s="39" t="s">
        <v>433</v>
      </c>
      <c r="BE49" s="39" t="s">
        <v>433</v>
      </c>
      <c r="BF49" s="39" t="s">
        <v>433</v>
      </c>
      <c r="BG49" s="39" t="s">
        <v>433</v>
      </c>
      <c r="BH49" s="39" t="s">
        <v>433</v>
      </c>
      <c r="BI49" s="57" t="s">
        <v>433</v>
      </c>
      <c r="BJ49" s="18" t="s">
        <v>433</v>
      </c>
      <c r="BK49" s="53">
        <f t="shared" si="16"/>
        <v>0.46172000000000002</v>
      </c>
      <c r="BL49" s="54">
        <v>0.53827999999999998</v>
      </c>
      <c r="BM49">
        <v>0.52400000000000002</v>
      </c>
      <c r="BN49" s="39">
        <v>0.47599999999999998</v>
      </c>
      <c r="BO49" s="18">
        <v>0</v>
      </c>
      <c r="BP49">
        <v>0</v>
      </c>
      <c r="BQ49" s="18">
        <v>1</v>
      </c>
      <c r="BS49" s="18"/>
      <c r="BT49" s="18" t="s">
        <v>256</v>
      </c>
      <c r="CA49" s="18"/>
      <c r="CD49" s="18"/>
      <c r="CG49" s="25">
        <v>27.56</v>
      </c>
      <c r="CH49">
        <v>1</v>
      </c>
      <c r="CI49" s="18">
        <v>0</v>
      </c>
      <c r="CJ49">
        <v>1</v>
      </c>
      <c r="CK49">
        <v>0</v>
      </c>
      <c r="CL49">
        <v>0</v>
      </c>
      <c r="CM49" s="93">
        <v>0</v>
      </c>
      <c r="CN49" s="18">
        <v>0</v>
      </c>
      <c r="CO49">
        <v>1</v>
      </c>
      <c r="CP49" s="18">
        <v>0</v>
      </c>
      <c r="CQ49">
        <v>1</v>
      </c>
      <c r="CR49">
        <v>0</v>
      </c>
      <c r="CS49">
        <v>0</v>
      </c>
      <c r="CT49" s="18">
        <v>0</v>
      </c>
      <c r="CU49">
        <v>1</v>
      </c>
      <c r="CV49" s="18">
        <v>0</v>
      </c>
      <c r="CW49">
        <v>0</v>
      </c>
      <c r="CX49" s="18">
        <v>0</v>
      </c>
      <c r="CY49">
        <v>0</v>
      </c>
      <c r="CZ49">
        <v>0</v>
      </c>
      <c r="DA49">
        <v>1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 s="18">
        <v>0</v>
      </c>
    </row>
    <row r="50" spans="1:118" x14ac:dyDescent="0.3">
      <c r="A50">
        <v>51</v>
      </c>
      <c r="B50" t="s">
        <v>397</v>
      </c>
      <c r="C50" s="90" t="s">
        <v>473</v>
      </c>
      <c r="D50" s="12">
        <v>4.5199999999999996</v>
      </c>
      <c r="E50" s="14">
        <f t="shared" si="14"/>
        <v>1.1459154929577464</v>
      </c>
      <c r="F50" s="7">
        <f>142/36</f>
        <v>3.9444444444444446</v>
      </c>
      <c r="G50" s="7">
        <f t="shared" si="8"/>
        <v>3.3740845070422534</v>
      </c>
      <c r="H50" s="16">
        <f t="shared" si="9"/>
        <v>5.6659154929577458</v>
      </c>
      <c r="I50" s="11">
        <f t="shared" si="10"/>
        <v>1.2860398871209187E-2</v>
      </c>
      <c r="J50" s="39">
        <f t="shared" si="11"/>
        <v>3.2603828124192305E-3</v>
      </c>
      <c r="K50" s="39">
        <f t="shared" si="5"/>
        <v>306.71244989725358</v>
      </c>
      <c r="L50" s="39">
        <f t="shared" si="12"/>
        <v>9.6000160587899567E-3</v>
      </c>
      <c r="M50" s="39">
        <f t="shared" si="13"/>
        <v>1.6120781683628418E-2</v>
      </c>
      <c r="N50" s="42"/>
      <c r="O50" s="8"/>
      <c r="P50" s="9"/>
      <c r="Q50" s="9"/>
      <c r="R50" s="8"/>
      <c r="S50" s="9"/>
      <c r="T50" s="9"/>
      <c r="U50" s="8"/>
      <c r="V50" s="9"/>
      <c r="W50" s="9"/>
      <c r="X50" s="9"/>
      <c r="Y50" s="8"/>
      <c r="Z50" s="9"/>
      <c r="AA50" s="8">
        <v>1</v>
      </c>
      <c r="AB50" s="9">
        <v>0</v>
      </c>
      <c r="AC50" s="8">
        <v>0</v>
      </c>
      <c r="AD50" s="9">
        <v>0</v>
      </c>
      <c r="AE50" s="9">
        <v>0</v>
      </c>
      <c r="AF50" s="9">
        <v>1</v>
      </c>
      <c r="AG50" s="9">
        <v>0</v>
      </c>
      <c r="AH50" s="8">
        <f>174751*BL50</f>
        <v>94064.968280000001</v>
      </c>
      <c r="AI50" s="9">
        <v>7</v>
      </c>
      <c r="AJ50" s="9">
        <f t="shared" si="0"/>
        <v>94056.968280000001</v>
      </c>
      <c r="AK50" s="7">
        <v>16</v>
      </c>
      <c r="AL50" s="7">
        <v>6.28</v>
      </c>
      <c r="AM50" s="9">
        <v>1</v>
      </c>
      <c r="AN50" s="9">
        <v>0</v>
      </c>
      <c r="AO50" s="9">
        <v>0</v>
      </c>
      <c r="AP50" s="8">
        <v>0</v>
      </c>
      <c r="AQ50" s="9">
        <v>0</v>
      </c>
      <c r="AR50" s="31">
        <v>1</v>
      </c>
      <c r="AS50" s="9">
        <v>0</v>
      </c>
      <c r="AT50" s="9">
        <v>0</v>
      </c>
      <c r="AU50" s="31">
        <v>1</v>
      </c>
      <c r="AV50" s="21">
        <v>2008</v>
      </c>
      <c r="AW50" s="23"/>
      <c r="AX50" s="39">
        <v>0</v>
      </c>
      <c r="AY50" s="39">
        <v>0</v>
      </c>
      <c r="AZ50" s="39">
        <v>0</v>
      </c>
      <c r="BA50" s="39">
        <v>1</v>
      </c>
      <c r="BB50" s="59" t="s">
        <v>433</v>
      </c>
      <c r="BC50" s="60" t="s">
        <v>433</v>
      </c>
      <c r="BD50" s="39" t="s">
        <v>433</v>
      </c>
      <c r="BE50" s="39" t="s">
        <v>433</v>
      </c>
      <c r="BF50" s="39" t="s">
        <v>433</v>
      </c>
      <c r="BG50" s="39" t="s">
        <v>433</v>
      </c>
      <c r="BH50" s="39" t="s">
        <v>433</v>
      </c>
      <c r="BI50" s="57" t="s">
        <v>433</v>
      </c>
      <c r="BJ50" s="18" t="s">
        <v>433</v>
      </c>
      <c r="BK50" s="53">
        <f t="shared" si="16"/>
        <v>0.46172000000000002</v>
      </c>
      <c r="BL50" s="54">
        <v>0.53827999999999998</v>
      </c>
      <c r="BM50">
        <v>0.52400000000000002</v>
      </c>
      <c r="BN50" s="39">
        <v>0.47599999999999998</v>
      </c>
      <c r="BO50" s="18">
        <v>0</v>
      </c>
      <c r="BP50">
        <v>0</v>
      </c>
      <c r="BQ50" s="18">
        <v>1</v>
      </c>
      <c r="BS50" s="18"/>
      <c r="BT50" s="18" t="s">
        <v>256</v>
      </c>
      <c r="CA50" s="18"/>
      <c r="CD50" s="18"/>
      <c r="CG50" s="25">
        <v>27.56</v>
      </c>
      <c r="CH50">
        <v>1</v>
      </c>
      <c r="CI50" s="18">
        <v>0</v>
      </c>
      <c r="CJ50">
        <v>1</v>
      </c>
      <c r="CK50">
        <v>0</v>
      </c>
      <c r="CL50">
        <v>0</v>
      </c>
      <c r="CM50" s="93">
        <v>0</v>
      </c>
      <c r="CN50" s="18">
        <v>0</v>
      </c>
      <c r="CO50">
        <v>1</v>
      </c>
      <c r="CP50" s="18">
        <v>0</v>
      </c>
      <c r="CQ50">
        <v>1</v>
      </c>
      <c r="CR50">
        <v>0</v>
      </c>
      <c r="CS50">
        <v>0</v>
      </c>
      <c r="CT50" s="18">
        <v>0</v>
      </c>
      <c r="CU50">
        <v>1</v>
      </c>
      <c r="CV50" s="18">
        <v>0</v>
      </c>
      <c r="CW50">
        <v>0</v>
      </c>
      <c r="CX50" s="18">
        <v>0</v>
      </c>
      <c r="CY50">
        <v>0</v>
      </c>
      <c r="CZ50">
        <v>0</v>
      </c>
      <c r="DA50">
        <v>1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 s="18">
        <v>0</v>
      </c>
    </row>
    <row r="51" spans="1:118" x14ac:dyDescent="0.3">
      <c r="A51">
        <v>52</v>
      </c>
      <c r="B51" t="s">
        <v>397</v>
      </c>
      <c r="C51" s="90" t="s">
        <v>473</v>
      </c>
      <c r="D51" s="12">
        <v>6.39</v>
      </c>
      <c r="E51" s="14">
        <f t="shared" si="14"/>
        <v>0.22884297520661157</v>
      </c>
      <c r="F51" s="7">
        <f>363/13</f>
        <v>27.923076923076923</v>
      </c>
      <c r="G51" s="7">
        <f t="shared" si="8"/>
        <v>6.161157024793388</v>
      </c>
      <c r="H51" s="16">
        <f t="shared" si="9"/>
        <v>6.6188429752066114</v>
      </c>
      <c r="I51" s="11">
        <f t="shared" si="10"/>
        <v>9.06724044784957E-2</v>
      </c>
      <c r="J51" s="39">
        <f t="shared" si="11"/>
        <v>3.2472210970260163E-3</v>
      </c>
      <c r="K51" s="39">
        <f t="shared" si="5"/>
        <v>307.95562424617623</v>
      </c>
      <c r="L51" s="39">
        <f t="shared" si="12"/>
        <v>8.7425183381469679E-2</v>
      </c>
      <c r="M51" s="39">
        <f t="shared" si="13"/>
        <v>9.391962557552172E-2</v>
      </c>
      <c r="N51" s="42"/>
      <c r="O51" s="8"/>
      <c r="P51" s="9"/>
      <c r="Q51" s="9"/>
      <c r="R51" s="8"/>
      <c r="S51" s="9"/>
      <c r="T51" s="9"/>
      <c r="U51" s="8"/>
      <c r="V51" s="9"/>
      <c r="W51" s="9"/>
      <c r="X51" s="9"/>
      <c r="Y51" s="8"/>
      <c r="Z51" s="9"/>
      <c r="AA51" s="8">
        <v>1</v>
      </c>
      <c r="AB51" s="9">
        <v>0</v>
      </c>
      <c r="AC51" s="8">
        <v>0</v>
      </c>
      <c r="AD51" s="9">
        <v>0</v>
      </c>
      <c r="AE51" s="9">
        <v>0</v>
      </c>
      <c r="AF51" s="9">
        <v>1</v>
      </c>
      <c r="AG51" s="9">
        <v>0</v>
      </c>
      <c r="AH51" s="8">
        <f>174751*BL51</f>
        <v>94064.968280000001</v>
      </c>
      <c r="AI51" s="9">
        <v>7</v>
      </c>
      <c r="AJ51" s="9">
        <f t="shared" si="0"/>
        <v>94056.968280000001</v>
      </c>
      <c r="AK51" s="7">
        <v>18</v>
      </c>
      <c r="AL51" s="7">
        <v>6.28</v>
      </c>
      <c r="AM51" s="9">
        <v>1</v>
      </c>
      <c r="AN51" s="9">
        <v>0</v>
      </c>
      <c r="AO51" s="9">
        <v>0</v>
      </c>
      <c r="AP51" s="8">
        <v>0</v>
      </c>
      <c r="AQ51" s="9">
        <v>0</v>
      </c>
      <c r="AR51" s="31">
        <v>1</v>
      </c>
      <c r="AS51" s="9">
        <v>0</v>
      </c>
      <c r="AT51" s="9">
        <v>0</v>
      </c>
      <c r="AU51" s="31">
        <v>1</v>
      </c>
      <c r="AV51" s="21">
        <v>2008</v>
      </c>
      <c r="AW51" s="23"/>
      <c r="AX51" s="39">
        <v>0</v>
      </c>
      <c r="AY51" s="39">
        <v>0</v>
      </c>
      <c r="AZ51" s="39">
        <v>0</v>
      </c>
      <c r="BA51" s="39">
        <v>1</v>
      </c>
      <c r="BB51" s="59" t="s">
        <v>433</v>
      </c>
      <c r="BC51" s="60" t="s">
        <v>433</v>
      </c>
      <c r="BD51" s="39" t="s">
        <v>433</v>
      </c>
      <c r="BE51" s="39" t="s">
        <v>433</v>
      </c>
      <c r="BF51" s="39" t="s">
        <v>433</v>
      </c>
      <c r="BG51" s="39" t="s">
        <v>433</v>
      </c>
      <c r="BH51" s="39" t="s">
        <v>433</v>
      </c>
      <c r="BI51" s="57" t="s">
        <v>433</v>
      </c>
      <c r="BJ51" s="18" t="s">
        <v>433</v>
      </c>
      <c r="BK51" s="53">
        <f t="shared" si="16"/>
        <v>0.46172000000000002</v>
      </c>
      <c r="BL51" s="54">
        <v>0.53827999999999998</v>
      </c>
      <c r="BM51">
        <v>0.52400000000000002</v>
      </c>
      <c r="BN51" s="39">
        <v>0.47599999999999998</v>
      </c>
      <c r="BO51" s="18">
        <v>0</v>
      </c>
      <c r="BP51">
        <v>0</v>
      </c>
      <c r="BQ51" s="18">
        <v>1</v>
      </c>
      <c r="BS51" s="18"/>
      <c r="BT51" s="18" t="s">
        <v>256</v>
      </c>
      <c r="CA51" s="18"/>
      <c r="CD51" s="18"/>
      <c r="CG51" s="25">
        <v>27.56</v>
      </c>
      <c r="CH51">
        <v>1</v>
      </c>
      <c r="CI51" s="18">
        <v>0</v>
      </c>
      <c r="CJ51">
        <v>1</v>
      </c>
      <c r="CK51">
        <v>0</v>
      </c>
      <c r="CL51">
        <v>0</v>
      </c>
      <c r="CM51" s="93">
        <v>0</v>
      </c>
      <c r="CN51" s="18">
        <v>0</v>
      </c>
      <c r="CO51">
        <v>1</v>
      </c>
      <c r="CP51" s="18">
        <v>0</v>
      </c>
      <c r="CQ51">
        <v>1</v>
      </c>
      <c r="CR51">
        <v>0</v>
      </c>
      <c r="CS51">
        <v>0</v>
      </c>
      <c r="CT51" s="18">
        <v>0</v>
      </c>
      <c r="CU51">
        <v>1</v>
      </c>
      <c r="CV51" s="18">
        <v>0</v>
      </c>
      <c r="CW51">
        <v>0</v>
      </c>
      <c r="CX51" s="18">
        <v>0</v>
      </c>
      <c r="CY51">
        <v>0</v>
      </c>
      <c r="CZ51">
        <v>0</v>
      </c>
      <c r="DA51">
        <v>1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 s="18">
        <v>0</v>
      </c>
    </row>
    <row r="52" spans="1:118" x14ac:dyDescent="0.3">
      <c r="A52">
        <v>53</v>
      </c>
      <c r="B52" t="s">
        <v>397</v>
      </c>
      <c r="C52" s="90" t="s">
        <v>473</v>
      </c>
      <c r="D52" s="12">
        <v>10.38</v>
      </c>
      <c r="E52" s="14">
        <f t="shared" si="14"/>
        <v>0.58855670103092783</v>
      </c>
      <c r="F52" s="7">
        <f>582/33</f>
        <v>17.636363636363637</v>
      </c>
      <c r="G52" s="7">
        <f t="shared" si="8"/>
        <v>9.7914432989690727</v>
      </c>
      <c r="H52" s="16">
        <f t="shared" si="9"/>
        <v>10.968556701030929</v>
      </c>
      <c r="I52" s="11">
        <f t="shared" si="10"/>
        <v>5.7411203003737241E-2</v>
      </c>
      <c r="J52" s="39">
        <f t="shared" si="11"/>
        <v>3.2552743971191217E-3</v>
      </c>
      <c r="K52" s="39">
        <f t="shared" si="5"/>
        <v>307.19376556550435</v>
      </c>
      <c r="L52" s="39">
        <f t="shared" si="12"/>
        <v>5.4155928606618116E-2</v>
      </c>
      <c r="M52" s="39">
        <f t="shared" si="13"/>
        <v>6.0666477400856365E-2</v>
      </c>
      <c r="N52" s="42"/>
      <c r="O52" s="8"/>
      <c r="P52" s="9"/>
      <c r="Q52" s="9"/>
      <c r="R52" s="8"/>
      <c r="S52" s="9"/>
      <c r="T52" s="9"/>
      <c r="U52" s="8"/>
      <c r="V52" s="9"/>
      <c r="W52" s="9"/>
      <c r="X52" s="9"/>
      <c r="Y52" s="8"/>
      <c r="Z52" s="9"/>
      <c r="AA52" s="8">
        <v>1</v>
      </c>
      <c r="AB52" s="9">
        <v>0</v>
      </c>
      <c r="AC52" s="8">
        <v>0</v>
      </c>
      <c r="AD52" s="9">
        <v>0</v>
      </c>
      <c r="AE52" s="9">
        <v>0</v>
      </c>
      <c r="AF52" s="9">
        <v>1</v>
      </c>
      <c r="AG52" s="9">
        <v>0</v>
      </c>
      <c r="AH52" s="8">
        <f>174751*BL52</f>
        <v>94064.968280000001</v>
      </c>
      <c r="AI52" s="9">
        <v>7</v>
      </c>
      <c r="AJ52" s="9">
        <f t="shared" si="0"/>
        <v>94056.968280000001</v>
      </c>
      <c r="AK52" s="7">
        <v>20</v>
      </c>
      <c r="AL52" s="7">
        <v>6.28</v>
      </c>
      <c r="AM52" s="9">
        <v>1</v>
      </c>
      <c r="AN52" s="9">
        <v>0</v>
      </c>
      <c r="AO52" s="9">
        <v>0</v>
      </c>
      <c r="AP52" s="8">
        <v>0</v>
      </c>
      <c r="AQ52" s="9">
        <v>0</v>
      </c>
      <c r="AR52" s="31">
        <v>1</v>
      </c>
      <c r="AS52" s="9">
        <v>0</v>
      </c>
      <c r="AT52" s="9">
        <v>0</v>
      </c>
      <c r="AU52" s="31">
        <v>1</v>
      </c>
      <c r="AV52" s="21">
        <v>2008</v>
      </c>
      <c r="AW52" s="23"/>
      <c r="AX52" s="39">
        <v>0</v>
      </c>
      <c r="AY52" s="39">
        <v>0</v>
      </c>
      <c r="AZ52" s="39">
        <v>0</v>
      </c>
      <c r="BA52" s="39">
        <v>1</v>
      </c>
      <c r="BB52" s="59" t="s">
        <v>433</v>
      </c>
      <c r="BC52" s="60" t="s">
        <v>433</v>
      </c>
      <c r="BD52" s="39" t="s">
        <v>433</v>
      </c>
      <c r="BE52" s="39" t="s">
        <v>433</v>
      </c>
      <c r="BF52" s="39" t="s">
        <v>433</v>
      </c>
      <c r="BG52" s="39" t="s">
        <v>433</v>
      </c>
      <c r="BH52" s="39" t="s">
        <v>433</v>
      </c>
      <c r="BI52" s="57" t="s">
        <v>433</v>
      </c>
      <c r="BJ52" s="18" t="s">
        <v>433</v>
      </c>
      <c r="BK52" s="53">
        <f t="shared" si="16"/>
        <v>0.46172000000000002</v>
      </c>
      <c r="BL52" s="54">
        <v>0.53827999999999998</v>
      </c>
      <c r="BM52">
        <v>0.52400000000000002</v>
      </c>
      <c r="BN52" s="39">
        <v>0.47599999999999998</v>
      </c>
      <c r="BO52" s="18">
        <v>0</v>
      </c>
      <c r="BP52">
        <v>0</v>
      </c>
      <c r="BQ52" s="18">
        <v>1</v>
      </c>
      <c r="BS52" s="18"/>
      <c r="BT52" s="18" t="s">
        <v>256</v>
      </c>
      <c r="CA52" s="18"/>
      <c r="CD52" s="18"/>
      <c r="CG52" s="25">
        <v>27.56</v>
      </c>
      <c r="CH52">
        <v>1</v>
      </c>
      <c r="CI52" s="18">
        <v>0</v>
      </c>
      <c r="CJ52">
        <v>1</v>
      </c>
      <c r="CK52">
        <v>0</v>
      </c>
      <c r="CL52">
        <v>0</v>
      </c>
      <c r="CM52" s="93">
        <v>0</v>
      </c>
      <c r="CN52" s="18">
        <v>0</v>
      </c>
      <c r="CO52">
        <v>1</v>
      </c>
      <c r="CP52" s="18">
        <v>0</v>
      </c>
      <c r="CQ52">
        <v>1</v>
      </c>
      <c r="CR52">
        <v>0</v>
      </c>
      <c r="CS52">
        <v>0</v>
      </c>
      <c r="CT52" s="18">
        <v>0</v>
      </c>
      <c r="CU52">
        <v>1</v>
      </c>
      <c r="CV52" s="18">
        <v>0</v>
      </c>
      <c r="CW52">
        <v>0</v>
      </c>
      <c r="CX52" s="18">
        <v>0</v>
      </c>
      <c r="CY52">
        <v>0</v>
      </c>
      <c r="CZ52">
        <v>0</v>
      </c>
      <c r="DA52">
        <v>1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 s="18">
        <v>0</v>
      </c>
    </row>
    <row r="53" spans="1:118" s="70" customFormat="1" x14ac:dyDescent="0.3">
      <c r="A53" s="70">
        <v>54</v>
      </c>
      <c r="B53" s="70" t="s">
        <v>397</v>
      </c>
      <c r="C53" s="91" t="s">
        <v>473</v>
      </c>
      <c r="D53" s="72">
        <v>3.07</v>
      </c>
      <c r="E53" s="73">
        <f t="shared" si="14"/>
        <v>0.3241614906832298</v>
      </c>
      <c r="F53" s="74">
        <f>644/68</f>
        <v>9.4705882352941178</v>
      </c>
      <c r="G53" s="74">
        <f t="shared" si="8"/>
        <v>2.7458385093167701</v>
      </c>
      <c r="H53" s="75">
        <f t="shared" si="9"/>
        <v>3.3941614906832296</v>
      </c>
      <c r="I53" s="76">
        <f t="shared" si="10"/>
        <v>3.0865583763957854E-2</v>
      </c>
      <c r="J53" s="77">
        <f t="shared" si="11"/>
        <v>3.2590989067533141E-3</v>
      </c>
      <c r="K53" s="77">
        <f t="shared" si="5"/>
        <v>306.83327772834951</v>
      </c>
      <c r="L53" s="77">
        <f t="shared" si="12"/>
        <v>2.7606484857204541E-2</v>
      </c>
      <c r="M53" s="77">
        <f t="shared" si="13"/>
        <v>3.4124682670711171E-2</v>
      </c>
      <c r="N53" s="78"/>
      <c r="O53" s="79"/>
      <c r="P53" s="80"/>
      <c r="Q53" s="80"/>
      <c r="R53" s="79"/>
      <c r="S53" s="80"/>
      <c r="T53" s="80"/>
      <c r="U53" s="79"/>
      <c r="V53" s="80"/>
      <c r="W53" s="80"/>
      <c r="X53" s="80"/>
      <c r="Y53" s="79"/>
      <c r="Z53" s="80"/>
      <c r="AA53" s="79">
        <v>1</v>
      </c>
      <c r="AB53" s="80">
        <v>0</v>
      </c>
      <c r="AC53" s="79">
        <v>0</v>
      </c>
      <c r="AD53" s="80">
        <v>0</v>
      </c>
      <c r="AE53" s="80">
        <v>0</v>
      </c>
      <c r="AF53" s="80">
        <v>1</v>
      </c>
      <c r="AG53" s="80">
        <v>0</v>
      </c>
      <c r="AH53" s="79">
        <f>174751*BL53</f>
        <v>94064.968280000001</v>
      </c>
      <c r="AI53" s="80">
        <v>7</v>
      </c>
      <c r="AJ53" s="80">
        <f t="shared" si="0"/>
        <v>94056.968280000001</v>
      </c>
      <c r="AK53" s="74">
        <v>22</v>
      </c>
      <c r="AL53" s="74">
        <v>6.28</v>
      </c>
      <c r="AM53" s="80">
        <v>1</v>
      </c>
      <c r="AN53" s="80">
        <v>0</v>
      </c>
      <c r="AO53" s="80">
        <v>0</v>
      </c>
      <c r="AP53" s="79">
        <v>0</v>
      </c>
      <c r="AQ53" s="80">
        <v>0</v>
      </c>
      <c r="AR53" s="81">
        <v>1</v>
      </c>
      <c r="AS53" s="80">
        <v>0</v>
      </c>
      <c r="AT53" s="80">
        <v>0</v>
      </c>
      <c r="AU53" s="81">
        <v>1</v>
      </c>
      <c r="AV53" s="82">
        <v>2008</v>
      </c>
      <c r="AW53" s="83"/>
      <c r="AX53" s="77">
        <v>0</v>
      </c>
      <c r="AY53" s="77">
        <v>0</v>
      </c>
      <c r="AZ53" s="77">
        <v>0</v>
      </c>
      <c r="BA53" s="77">
        <v>1</v>
      </c>
      <c r="BB53" s="84" t="s">
        <v>433</v>
      </c>
      <c r="BC53" s="85" t="s">
        <v>433</v>
      </c>
      <c r="BD53" s="77" t="s">
        <v>433</v>
      </c>
      <c r="BE53" s="77" t="s">
        <v>433</v>
      </c>
      <c r="BF53" s="77" t="s">
        <v>433</v>
      </c>
      <c r="BG53" s="77" t="s">
        <v>433</v>
      </c>
      <c r="BH53" s="77" t="s">
        <v>433</v>
      </c>
      <c r="BI53" s="86" t="s">
        <v>433</v>
      </c>
      <c r="BJ53" s="87" t="s">
        <v>433</v>
      </c>
      <c r="BK53" s="92">
        <f t="shared" si="16"/>
        <v>0.46172000000000002</v>
      </c>
      <c r="BL53" s="88">
        <v>0.53827999999999998</v>
      </c>
      <c r="BM53" s="70">
        <v>0.52400000000000002</v>
      </c>
      <c r="BN53" s="77">
        <v>0.47599999999999998</v>
      </c>
      <c r="BO53" s="87">
        <v>0</v>
      </c>
      <c r="BP53" s="70">
        <v>0</v>
      </c>
      <c r="BQ53" s="87">
        <v>1</v>
      </c>
      <c r="BS53" s="87"/>
      <c r="BT53" s="87" t="s">
        <v>256</v>
      </c>
      <c r="CA53" s="87"/>
      <c r="CD53" s="87"/>
      <c r="CG53" s="71">
        <v>27.56</v>
      </c>
      <c r="CH53" s="70">
        <v>1</v>
      </c>
      <c r="CI53" s="87">
        <v>0</v>
      </c>
      <c r="CJ53" s="70">
        <v>1</v>
      </c>
      <c r="CK53" s="70">
        <v>0</v>
      </c>
      <c r="CL53" s="70">
        <v>0</v>
      </c>
      <c r="CM53" s="70">
        <v>0</v>
      </c>
      <c r="CN53" s="87">
        <v>0</v>
      </c>
      <c r="CO53" s="70">
        <v>1</v>
      </c>
      <c r="CP53" s="87">
        <v>0</v>
      </c>
      <c r="CQ53" s="70">
        <v>1</v>
      </c>
      <c r="CR53" s="70">
        <v>0</v>
      </c>
      <c r="CS53" s="70">
        <v>0</v>
      </c>
      <c r="CT53" s="87">
        <v>0</v>
      </c>
      <c r="CU53" s="70">
        <v>1</v>
      </c>
      <c r="CV53" s="87">
        <v>0</v>
      </c>
      <c r="CW53" s="70">
        <v>0</v>
      </c>
      <c r="CX53" s="87">
        <v>0</v>
      </c>
      <c r="CY53" s="70">
        <v>0</v>
      </c>
      <c r="CZ53" s="70">
        <v>0</v>
      </c>
      <c r="DA53" s="70">
        <v>1</v>
      </c>
      <c r="DB53" s="70">
        <v>1</v>
      </c>
      <c r="DC53" s="70">
        <v>0</v>
      </c>
      <c r="DD53" s="70">
        <v>0</v>
      </c>
      <c r="DE53" s="70">
        <v>0</v>
      </c>
      <c r="DF53" s="70">
        <v>0</v>
      </c>
      <c r="DG53" s="70">
        <v>0</v>
      </c>
      <c r="DH53" s="70">
        <v>0</v>
      </c>
      <c r="DI53" s="87">
        <v>0</v>
      </c>
      <c r="DM53" s="71"/>
      <c r="DN53" s="89"/>
    </row>
    <row r="54" spans="1:118" x14ac:dyDescent="0.3">
      <c r="A54">
        <v>55</v>
      </c>
      <c r="B54" t="s">
        <v>397</v>
      </c>
      <c r="C54" s="25" t="s">
        <v>476</v>
      </c>
      <c r="D54" s="12">
        <v>7.75</v>
      </c>
      <c r="E54" s="14">
        <f>D54/F54</f>
        <v>0.59237178017274328</v>
      </c>
      <c r="F54" s="7">
        <v>13.083</v>
      </c>
      <c r="G54" s="7">
        <f t="shared" si="8"/>
        <v>7.1576282198272567</v>
      </c>
      <c r="H54" s="16">
        <f t="shared" si="9"/>
        <v>8.3423717801727442</v>
      </c>
      <c r="I54" s="11">
        <f t="shared" ref="I54:I63" si="19">IFERROR(F54/SQRT(F54^2+AJ54), "X")</f>
        <v>0.33914218547776914</v>
      </c>
      <c r="J54" s="39">
        <f t="shared" ref="J54:J63" si="20">IFERROR(SQRT((1-I54^2)/AJ54), "X")</f>
        <v>2.5922356147502035E-2</v>
      </c>
      <c r="K54" s="39">
        <f t="shared" ref="K54:K63" si="21">IFERROR(1/J54, "X")</f>
        <v>38.576740258865833</v>
      </c>
      <c r="L54" s="39">
        <f t="shared" ref="L54:L63" si="22">IFERROR(I54-J54, "X")</f>
        <v>0.3132198293302671</v>
      </c>
      <c r="M54" s="39">
        <f t="shared" ref="M54:M63" si="23">IFERROR(I54+J54, "X")</f>
        <v>0.36506454162527119</v>
      </c>
      <c r="N54" s="42"/>
      <c r="O54" s="8"/>
      <c r="P54" s="9"/>
      <c r="Q54" s="9"/>
      <c r="R54" s="8"/>
      <c r="S54" s="9"/>
      <c r="T54" s="9"/>
      <c r="U54" s="8"/>
      <c r="V54" s="9"/>
      <c r="W54" s="9"/>
      <c r="X54" s="9"/>
      <c r="Y54" s="8"/>
      <c r="Z54" s="9"/>
      <c r="AA54" s="8">
        <v>1</v>
      </c>
      <c r="AB54" s="9">
        <v>0</v>
      </c>
      <c r="AC54" s="8">
        <v>0</v>
      </c>
      <c r="AD54" s="9">
        <v>0</v>
      </c>
      <c r="AE54" s="9">
        <v>0</v>
      </c>
      <c r="AF54" s="9">
        <v>1</v>
      </c>
      <c r="AG54" s="9">
        <v>0</v>
      </c>
      <c r="AH54" s="8">
        <v>1321</v>
      </c>
      <c r="AI54" s="9">
        <v>3</v>
      </c>
      <c r="AJ54" s="9">
        <f t="shared" si="0"/>
        <v>1317</v>
      </c>
      <c r="AK54" s="7">
        <v>16.529900000000001</v>
      </c>
      <c r="AL54" s="7">
        <v>12.6426</v>
      </c>
      <c r="AM54" s="9">
        <v>0</v>
      </c>
      <c r="AN54" s="9">
        <v>1</v>
      </c>
      <c r="AO54" s="9">
        <v>0</v>
      </c>
      <c r="AP54" s="8">
        <v>0</v>
      </c>
      <c r="AQ54" s="9">
        <v>1</v>
      </c>
      <c r="AR54" s="31">
        <v>0</v>
      </c>
      <c r="AS54" s="9">
        <v>1</v>
      </c>
      <c r="AT54" s="9">
        <v>0</v>
      </c>
      <c r="AU54" s="31">
        <v>0</v>
      </c>
      <c r="AV54" s="21">
        <v>1997</v>
      </c>
      <c r="AW54" s="23"/>
      <c r="AX54" s="39">
        <v>0</v>
      </c>
      <c r="AY54" s="39">
        <v>0</v>
      </c>
      <c r="AZ54" s="39">
        <v>0</v>
      </c>
      <c r="BA54" s="39">
        <v>1</v>
      </c>
      <c r="BB54" s="59">
        <v>0.72460000000000002</v>
      </c>
      <c r="BC54" s="60">
        <f>1-BB54</f>
        <v>0.27539999999999998</v>
      </c>
      <c r="BD54" s="39">
        <v>2.2700000000000001E-2</v>
      </c>
      <c r="BE54" s="39">
        <v>5.6000000000000001E-2</v>
      </c>
      <c r="BF54" s="39">
        <v>0.7419</v>
      </c>
      <c r="BG54" s="39">
        <v>4.3099999999999999E-2</v>
      </c>
      <c r="BH54" s="39">
        <f>1-SUM(BD54:BG54)</f>
        <v>0.13629999999999998</v>
      </c>
      <c r="BI54" s="57">
        <v>1</v>
      </c>
      <c r="BJ54" s="18">
        <v>0</v>
      </c>
      <c r="BK54" s="94">
        <f t="shared" si="16"/>
        <v>0.52160000000000006</v>
      </c>
      <c r="BL54" s="54">
        <v>0.47839999999999999</v>
      </c>
      <c r="BM54">
        <f>1-BN54</f>
        <v>0.1552</v>
      </c>
      <c r="BN54" s="39">
        <v>0.8448</v>
      </c>
      <c r="BO54" s="18">
        <v>0</v>
      </c>
      <c r="BP54" s="93">
        <v>0</v>
      </c>
      <c r="BQ54" s="18">
        <v>1</v>
      </c>
      <c r="BS54" s="18"/>
      <c r="BT54" s="18" t="s">
        <v>260</v>
      </c>
      <c r="CA54" s="18"/>
      <c r="CD54" s="18"/>
      <c r="CG54" s="25" t="s">
        <v>433</v>
      </c>
      <c r="CH54" s="93">
        <v>1</v>
      </c>
      <c r="CI54" s="18">
        <v>0</v>
      </c>
      <c r="CJ54" s="93">
        <v>1</v>
      </c>
      <c r="CK54" s="93">
        <v>0</v>
      </c>
      <c r="CL54" s="93">
        <v>0</v>
      </c>
      <c r="CM54" s="93">
        <v>0</v>
      </c>
      <c r="CN54" s="18">
        <v>0</v>
      </c>
      <c r="CO54" s="93">
        <v>1</v>
      </c>
      <c r="CP54" s="18">
        <v>0</v>
      </c>
      <c r="CQ54" s="93">
        <v>0</v>
      </c>
      <c r="CR54" s="93">
        <v>0</v>
      </c>
      <c r="CS54" s="93">
        <v>1</v>
      </c>
      <c r="CT54" s="18">
        <v>0</v>
      </c>
      <c r="CU54" s="93">
        <v>0</v>
      </c>
      <c r="CV54" s="18">
        <v>0</v>
      </c>
      <c r="CW54" s="93">
        <v>0</v>
      </c>
      <c r="CX54" s="18">
        <v>0</v>
      </c>
      <c r="CY54" s="93">
        <v>0</v>
      </c>
      <c r="CZ54" s="93">
        <v>0</v>
      </c>
      <c r="DA54" s="93">
        <v>1</v>
      </c>
      <c r="DB54" s="93">
        <v>1</v>
      </c>
      <c r="DC54" s="93">
        <v>0</v>
      </c>
      <c r="DD54" s="93">
        <v>0</v>
      </c>
      <c r="DE54" s="93">
        <v>0</v>
      </c>
      <c r="DF54" s="93">
        <v>0</v>
      </c>
      <c r="DG54" s="93">
        <v>0</v>
      </c>
      <c r="DH54" s="93">
        <v>0</v>
      </c>
      <c r="DI54" s="18">
        <v>0</v>
      </c>
    </row>
    <row r="55" spans="1:118" x14ac:dyDescent="0.3">
      <c r="A55">
        <v>56</v>
      </c>
      <c r="B55" t="s">
        <v>397</v>
      </c>
      <c r="C55" s="25" t="s">
        <v>476</v>
      </c>
      <c r="D55" s="12">
        <v>13.07</v>
      </c>
      <c r="E55" s="14">
        <f t="shared" ref="E55:E63" si="24">D55/F55</f>
        <v>1.8607630979498861</v>
      </c>
      <c r="F55" s="7">
        <v>7.024</v>
      </c>
      <c r="G55" s="7">
        <f t="shared" ref="G55:G63" si="25">D55-E55</f>
        <v>11.209236902050113</v>
      </c>
      <c r="H55" s="16">
        <f t="shared" ref="H55:H63" si="26">D55+E55</f>
        <v>14.930763097949887</v>
      </c>
      <c r="I55" s="11">
        <f t="shared" si="19"/>
        <v>0.19002277488018446</v>
      </c>
      <c r="J55" s="39">
        <f t="shared" si="20"/>
        <v>2.7053356332600295E-2</v>
      </c>
      <c r="K55" s="39">
        <f t="shared" si="21"/>
        <v>36.963990260793004</v>
      </c>
      <c r="L55" s="39">
        <f t="shared" si="22"/>
        <v>0.16296941854758418</v>
      </c>
      <c r="M55" s="39">
        <f t="shared" si="23"/>
        <v>0.21707613121278474</v>
      </c>
      <c r="N55" s="42"/>
      <c r="O55" s="8"/>
      <c r="P55" s="9"/>
      <c r="Q55" s="9"/>
      <c r="R55" s="8"/>
      <c r="S55" s="9"/>
      <c r="T55" s="9"/>
      <c r="U55" s="8"/>
      <c r="V55" s="9"/>
      <c r="W55" s="9"/>
      <c r="X55" s="9"/>
      <c r="Y55" s="8"/>
      <c r="Z55" s="9"/>
      <c r="AA55" s="8">
        <v>1</v>
      </c>
      <c r="AB55" s="9">
        <v>0</v>
      </c>
      <c r="AC55" s="8">
        <v>0</v>
      </c>
      <c r="AD55" s="9">
        <v>0</v>
      </c>
      <c r="AE55" s="9">
        <v>0</v>
      </c>
      <c r="AF55" s="9">
        <v>1</v>
      </c>
      <c r="AG55" s="9">
        <v>0</v>
      </c>
      <c r="AH55" s="8">
        <v>1321</v>
      </c>
      <c r="AI55" s="9">
        <v>3</v>
      </c>
      <c r="AJ55" s="9">
        <f t="shared" si="0"/>
        <v>1317</v>
      </c>
      <c r="AK55" s="7">
        <v>16.529900000000001</v>
      </c>
      <c r="AL55" s="7">
        <v>12.6426</v>
      </c>
      <c r="AM55" s="9">
        <v>0</v>
      </c>
      <c r="AN55" s="9">
        <v>1</v>
      </c>
      <c r="AO55" s="9">
        <v>0</v>
      </c>
      <c r="AP55" s="8">
        <v>0</v>
      </c>
      <c r="AQ55" s="9">
        <v>1</v>
      </c>
      <c r="AR55" s="31">
        <v>0</v>
      </c>
      <c r="AS55" s="9">
        <v>1</v>
      </c>
      <c r="AT55" s="9">
        <v>0</v>
      </c>
      <c r="AU55" s="31">
        <v>0</v>
      </c>
      <c r="AV55" s="21">
        <v>1997</v>
      </c>
      <c r="AW55" s="23"/>
      <c r="AX55" s="39">
        <v>0</v>
      </c>
      <c r="AY55" s="39">
        <v>0</v>
      </c>
      <c r="AZ55" s="39">
        <v>0</v>
      </c>
      <c r="BA55" s="39">
        <v>1</v>
      </c>
      <c r="BB55" s="59">
        <v>0.72460000000000002</v>
      </c>
      <c r="BC55" s="60">
        <f t="shared" ref="BC55:BC63" si="27">1-BB55</f>
        <v>0.27539999999999998</v>
      </c>
      <c r="BD55" s="39">
        <v>2.2700000000000001E-2</v>
      </c>
      <c r="BE55" s="39">
        <v>5.6000000000000001E-2</v>
      </c>
      <c r="BF55" s="39">
        <v>0.7419</v>
      </c>
      <c r="BG55" s="39">
        <v>4.3099999999999999E-2</v>
      </c>
      <c r="BH55" s="39">
        <f t="shared" ref="BH55:BH64" si="28">1-SUM(BD55:BG55)</f>
        <v>0.13629999999999998</v>
      </c>
      <c r="BI55" s="57">
        <v>1</v>
      </c>
      <c r="BJ55" s="18">
        <v>0</v>
      </c>
      <c r="BK55" s="94">
        <f t="shared" ref="BK55:BK63" si="29">1-BL55</f>
        <v>0.52160000000000006</v>
      </c>
      <c r="BL55" s="54">
        <v>0.47839999999999999</v>
      </c>
      <c r="BM55">
        <f>1-BN55</f>
        <v>0.1552</v>
      </c>
      <c r="BN55" s="39">
        <v>0.8448</v>
      </c>
      <c r="BO55" s="18">
        <v>0</v>
      </c>
      <c r="BP55" s="93">
        <v>0</v>
      </c>
      <c r="BQ55" s="18">
        <v>1</v>
      </c>
      <c r="BS55" s="18"/>
      <c r="BT55" s="18" t="s">
        <v>260</v>
      </c>
      <c r="CA55" s="18"/>
      <c r="CD55" s="18"/>
      <c r="CG55" s="25" t="s">
        <v>433</v>
      </c>
      <c r="CH55" s="93">
        <v>1</v>
      </c>
      <c r="CI55" s="18">
        <v>0</v>
      </c>
      <c r="CJ55" s="93">
        <v>0</v>
      </c>
      <c r="CK55" s="93">
        <v>0</v>
      </c>
      <c r="CL55" s="93">
        <v>0</v>
      </c>
      <c r="CM55">
        <v>1</v>
      </c>
      <c r="CN55" s="18">
        <v>0</v>
      </c>
      <c r="CO55" s="93">
        <v>1</v>
      </c>
      <c r="CP55" s="18">
        <v>0</v>
      </c>
      <c r="CQ55" s="93">
        <v>0</v>
      </c>
      <c r="CR55" s="93">
        <v>0</v>
      </c>
      <c r="CS55" s="93">
        <v>1</v>
      </c>
      <c r="CT55" s="18">
        <v>0</v>
      </c>
      <c r="CU55" s="93">
        <v>0</v>
      </c>
      <c r="CV55" s="18">
        <v>0</v>
      </c>
      <c r="CW55" s="93">
        <v>1</v>
      </c>
      <c r="CX55" s="18">
        <v>0</v>
      </c>
      <c r="CY55" s="93">
        <v>0</v>
      </c>
      <c r="CZ55" s="93">
        <v>0</v>
      </c>
      <c r="DA55" s="93">
        <v>1</v>
      </c>
      <c r="DB55" s="93">
        <v>1</v>
      </c>
      <c r="DC55" s="93">
        <v>0</v>
      </c>
      <c r="DD55" s="93">
        <v>0</v>
      </c>
      <c r="DE55" s="93">
        <v>0</v>
      </c>
      <c r="DF55" s="93">
        <v>0</v>
      </c>
      <c r="DG55" s="93">
        <v>0</v>
      </c>
      <c r="DH55" s="93">
        <v>0</v>
      </c>
      <c r="DI55" s="18">
        <v>0</v>
      </c>
    </row>
    <row r="56" spans="1:118" x14ac:dyDescent="0.3">
      <c r="A56">
        <v>57</v>
      </c>
      <c r="B56" t="s">
        <v>397</v>
      </c>
      <c r="C56" s="25" t="s">
        <v>476</v>
      </c>
      <c r="D56" s="12">
        <v>7.2</v>
      </c>
      <c r="E56" s="14">
        <f t="shared" si="24"/>
        <v>0.59990001666388937</v>
      </c>
      <c r="F56" s="7">
        <v>12.002000000000001</v>
      </c>
      <c r="G56" s="7">
        <f t="shared" si="25"/>
        <v>6.6000999833361105</v>
      </c>
      <c r="H56" s="16">
        <f t="shared" si="26"/>
        <v>7.7999000166638899</v>
      </c>
      <c r="I56" s="11">
        <f t="shared" si="19"/>
        <v>0.31507412029987036</v>
      </c>
      <c r="J56" s="39">
        <f t="shared" si="20"/>
        <v>2.6251801391423957E-2</v>
      </c>
      <c r="K56" s="39">
        <f t="shared" si="21"/>
        <v>38.092624010430157</v>
      </c>
      <c r="L56" s="39">
        <f t="shared" si="22"/>
        <v>0.2888223189084464</v>
      </c>
      <c r="M56" s="39">
        <f t="shared" si="23"/>
        <v>0.34132592169129433</v>
      </c>
      <c r="N56" s="42"/>
      <c r="O56" s="8"/>
      <c r="P56" s="9"/>
      <c r="Q56" s="9"/>
      <c r="R56" s="8"/>
      <c r="S56" s="9"/>
      <c r="T56" s="9"/>
      <c r="U56" s="8"/>
      <c r="V56" s="9"/>
      <c r="W56" s="9"/>
      <c r="X56" s="9"/>
      <c r="Y56" s="8"/>
      <c r="Z56" s="9"/>
      <c r="AA56" s="8">
        <v>1</v>
      </c>
      <c r="AB56" s="9">
        <v>0</v>
      </c>
      <c r="AC56" s="8">
        <v>0</v>
      </c>
      <c r="AD56" s="9">
        <v>0</v>
      </c>
      <c r="AE56" s="9">
        <v>0</v>
      </c>
      <c r="AF56" s="9">
        <v>1</v>
      </c>
      <c r="AG56" s="9">
        <v>0</v>
      </c>
      <c r="AH56" s="8">
        <v>1321</v>
      </c>
      <c r="AI56" s="9">
        <v>13</v>
      </c>
      <c r="AJ56" s="9">
        <f t="shared" si="0"/>
        <v>1307</v>
      </c>
      <c r="AK56" s="7">
        <v>16.529900000000001</v>
      </c>
      <c r="AL56" s="7">
        <v>12.6426</v>
      </c>
      <c r="AM56" s="9">
        <v>0</v>
      </c>
      <c r="AN56" s="9">
        <v>1</v>
      </c>
      <c r="AO56" s="9">
        <v>0</v>
      </c>
      <c r="AP56" s="8">
        <v>0</v>
      </c>
      <c r="AQ56" s="9">
        <v>1</v>
      </c>
      <c r="AR56" s="31">
        <v>0</v>
      </c>
      <c r="AS56" s="9">
        <v>1</v>
      </c>
      <c r="AT56" s="9">
        <v>0</v>
      </c>
      <c r="AU56" s="31">
        <v>0</v>
      </c>
      <c r="AV56" s="21">
        <v>1997</v>
      </c>
      <c r="AW56" s="23"/>
      <c r="AX56" s="39">
        <v>0</v>
      </c>
      <c r="AY56" s="39">
        <v>0</v>
      </c>
      <c r="AZ56" s="39">
        <v>0</v>
      </c>
      <c r="BA56" s="39">
        <v>1</v>
      </c>
      <c r="BB56" s="59">
        <v>0.72460000000000002</v>
      </c>
      <c r="BC56" s="60">
        <f t="shared" si="27"/>
        <v>0.27539999999999998</v>
      </c>
      <c r="BD56" s="39">
        <v>2.2700000000000001E-2</v>
      </c>
      <c r="BE56" s="39">
        <v>5.6000000000000001E-2</v>
      </c>
      <c r="BF56" s="39">
        <v>0.7419</v>
      </c>
      <c r="BG56" s="39">
        <v>4.3099999999999999E-2</v>
      </c>
      <c r="BH56" s="39">
        <f t="shared" si="28"/>
        <v>0.13629999999999998</v>
      </c>
      <c r="BI56" s="57">
        <v>1</v>
      </c>
      <c r="BJ56" s="18">
        <v>0</v>
      </c>
      <c r="BK56" s="94">
        <f t="shared" si="29"/>
        <v>0.52160000000000006</v>
      </c>
      <c r="BL56" s="54">
        <v>0.47839999999999999</v>
      </c>
      <c r="BM56">
        <f>1-BN56</f>
        <v>0.1552</v>
      </c>
      <c r="BN56" s="39">
        <v>0.8448</v>
      </c>
      <c r="BO56" s="18">
        <v>0</v>
      </c>
      <c r="BP56" s="93">
        <v>0</v>
      </c>
      <c r="BQ56" s="18">
        <v>1</v>
      </c>
      <c r="BS56" s="18"/>
      <c r="BT56" s="18" t="s">
        <v>260</v>
      </c>
      <c r="CA56" s="18"/>
      <c r="CD56" s="18"/>
      <c r="CG56" s="25" t="s">
        <v>433</v>
      </c>
      <c r="CH56" s="93">
        <v>1</v>
      </c>
      <c r="CI56" s="18">
        <v>0</v>
      </c>
      <c r="CJ56">
        <v>1</v>
      </c>
      <c r="CK56" s="93">
        <v>0</v>
      </c>
      <c r="CL56" s="93">
        <v>0</v>
      </c>
      <c r="CM56">
        <v>0</v>
      </c>
      <c r="CN56" s="18">
        <v>0</v>
      </c>
      <c r="CO56" s="93">
        <v>1</v>
      </c>
      <c r="CP56" s="18">
        <v>0</v>
      </c>
      <c r="CQ56" s="93">
        <v>0</v>
      </c>
      <c r="CR56" s="93">
        <v>0</v>
      </c>
      <c r="CS56" s="93">
        <v>1</v>
      </c>
      <c r="CT56" s="18">
        <v>0</v>
      </c>
      <c r="CU56" s="93">
        <v>0</v>
      </c>
      <c r="CV56" s="18">
        <v>0</v>
      </c>
      <c r="CW56" s="93">
        <v>0</v>
      </c>
      <c r="CX56" s="18">
        <v>0</v>
      </c>
      <c r="CY56" s="93">
        <v>0</v>
      </c>
      <c r="CZ56" s="93">
        <v>0</v>
      </c>
      <c r="DA56" s="93">
        <v>1</v>
      </c>
      <c r="DB56" s="93">
        <v>1</v>
      </c>
      <c r="DC56" s="93">
        <v>0</v>
      </c>
      <c r="DD56" s="93">
        <v>0</v>
      </c>
      <c r="DE56" s="93">
        <v>0</v>
      </c>
      <c r="DF56" s="93">
        <v>0</v>
      </c>
      <c r="DG56">
        <v>1</v>
      </c>
      <c r="DH56" s="93">
        <v>1</v>
      </c>
      <c r="DI56" s="18">
        <v>1</v>
      </c>
    </row>
    <row r="57" spans="1:118" x14ac:dyDescent="0.3">
      <c r="A57">
        <v>58</v>
      </c>
      <c r="B57" t="s">
        <v>397</v>
      </c>
      <c r="C57" s="25" t="s">
        <v>476</v>
      </c>
      <c r="D57" s="12">
        <v>12.06</v>
      </c>
      <c r="E57" s="14">
        <f t="shared" si="24"/>
        <v>1.8116268589454709</v>
      </c>
      <c r="F57" s="7">
        <v>6.657</v>
      </c>
      <c r="G57" s="7">
        <f t="shared" si="25"/>
        <v>10.248373141054529</v>
      </c>
      <c r="H57" s="16">
        <f t="shared" si="26"/>
        <v>13.871626858945472</v>
      </c>
      <c r="I57" s="11">
        <f t="shared" si="19"/>
        <v>0.18109237057577759</v>
      </c>
      <c r="J57" s="39">
        <f t="shared" si="20"/>
        <v>2.7203300371905898E-2</v>
      </c>
      <c r="K57" s="39">
        <f t="shared" si="21"/>
        <v>36.760245497003964</v>
      </c>
      <c r="L57" s="39">
        <f t="shared" si="22"/>
        <v>0.15388907020387169</v>
      </c>
      <c r="M57" s="39">
        <f t="shared" si="23"/>
        <v>0.2082956709476835</v>
      </c>
      <c r="N57" s="42"/>
      <c r="O57" s="8"/>
      <c r="P57" s="9"/>
      <c r="Q57" s="9"/>
      <c r="R57" s="8"/>
      <c r="S57" s="9"/>
      <c r="T57" s="9"/>
      <c r="U57" s="8"/>
      <c r="V57" s="9"/>
      <c r="W57" s="9"/>
      <c r="X57" s="9"/>
      <c r="Y57" s="8"/>
      <c r="Z57" s="9"/>
      <c r="AA57" s="8">
        <v>1</v>
      </c>
      <c r="AB57" s="9">
        <v>0</v>
      </c>
      <c r="AC57" s="8">
        <v>0</v>
      </c>
      <c r="AD57" s="9">
        <v>0</v>
      </c>
      <c r="AE57" s="9">
        <v>0</v>
      </c>
      <c r="AF57" s="9">
        <v>1</v>
      </c>
      <c r="AG57" s="9">
        <v>0</v>
      </c>
      <c r="AH57" s="8">
        <v>1321</v>
      </c>
      <c r="AI57" s="9">
        <v>13</v>
      </c>
      <c r="AJ57" s="9">
        <f t="shared" si="0"/>
        <v>1307</v>
      </c>
      <c r="AK57" s="7">
        <v>16.529900000000001</v>
      </c>
      <c r="AL57" s="7">
        <v>12.6426</v>
      </c>
      <c r="AM57" s="9">
        <v>0</v>
      </c>
      <c r="AN57" s="9">
        <v>1</v>
      </c>
      <c r="AO57" s="9">
        <v>0</v>
      </c>
      <c r="AP57" s="8">
        <v>0</v>
      </c>
      <c r="AQ57" s="9">
        <v>1</v>
      </c>
      <c r="AR57" s="31">
        <v>0</v>
      </c>
      <c r="AS57" s="9">
        <v>1</v>
      </c>
      <c r="AT57" s="9">
        <v>0</v>
      </c>
      <c r="AU57" s="31">
        <v>0</v>
      </c>
      <c r="AV57" s="21">
        <v>1997</v>
      </c>
      <c r="AW57" s="23"/>
      <c r="AX57" s="39">
        <v>0</v>
      </c>
      <c r="AY57" s="39">
        <v>0</v>
      </c>
      <c r="AZ57" s="39">
        <v>0</v>
      </c>
      <c r="BA57" s="39">
        <v>1</v>
      </c>
      <c r="BB57" s="59">
        <v>0.72460000000000002</v>
      </c>
      <c r="BC57" s="60">
        <f t="shared" si="27"/>
        <v>0.27539999999999998</v>
      </c>
      <c r="BD57" s="39">
        <v>2.2700000000000001E-2</v>
      </c>
      <c r="BE57" s="39">
        <v>5.6000000000000001E-2</v>
      </c>
      <c r="BF57" s="39">
        <v>0.7419</v>
      </c>
      <c r="BG57" s="39">
        <v>4.3099999999999999E-2</v>
      </c>
      <c r="BH57" s="39">
        <f t="shared" si="28"/>
        <v>0.13629999999999998</v>
      </c>
      <c r="BI57" s="57">
        <v>1</v>
      </c>
      <c r="BJ57" s="18">
        <v>0</v>
      </c>
      <c r="BK57" s="94">
        <f t="shared" si="29"/>
        <v>0.52160000000000006</v>
      </c>
      <c r="BL57" s="54">
        <v>0.47839999999999999</v>
      </c>
      <c r="BM57">
        <f>1-BN57</f>
        <v>0.1552</v>
      </c>
      <c r="BN57" s="39">
        <v>0.8448</v>
      </c>
      <c r="BO57" s="18">
        <v>0</v>
      </c>
      <c r="BP57" s="93">
        <v>0</v>
      </c>
      <c r="BQ57" s="18">
        <v>1</v>
      </c>
      <c r="BS57" s="18"/>
      <c r="BT57" s="18" t="s">
        <v>260</v>
      </c>
      <c r="CA57" s="18"/>
      <c r="CD57" s="18"/>
      <c r="CG57" s="25" t="s">
        <v>433</v>
      </c>
      <c r="CH57" s="93">
        <v>1</v>
      </c>
      <c r="CI57" s="18">
        <v>0</v>
      </c>
      <c r="CJ57">
        <v>0</v>
      </c>
      <c r="CK57" s="93">
        <v>0</v>
      </c>
      <c r="CL57" s="93">
        <v>0</v>
      </c>
      <c r="CM57">
        <v>1</v>
      </c>
      <c r="CN57" s="18">
        <v>0</v>
      </c>
      <c r="CO57" s="93">
        <v>1</v>
      </c>
      <c r="CP57" s="18">
        <v>0</v>
      </c>
      <c r="CQ57" s="93">
        <v>0</v>
      </c>
      <c r="CR57" s="93">
        <v>0</v>
      </c>
      <c r="CS57" s="93">
        <v>1</v>
      </c>
      <c r="CT57" s="18">
        <v>0</v>
      </c>
      <c r="CU57" s="93">
        <v>0</v>
      </c>
      <c r="CV57" s="18">
        <v>0</v>
      </c>
      <c r="CW57" s="93">
        <v>1</v>
      </c>
      <c r="CX57" s="18">
        <v>0</v>
      </c>
      <c r="CY57" s="93">
        <v>0</v>
      </c>
      <c r="CZ57" s="93">
        <v>0</v>
      </c>
      <c r="DA57" s="93">
        <v>1</v>
      </c>
      <c r="DB57" s="93">
        <v>1</v>
      </c>
      <c r="DC57" s="93">
        <v>0</v>
      </c>
      <c r="DD57" s="93">
        <v>0</v>
      </c>
      <c r="DE57" s="93">
        <v>0</v>
      </c>
      <c r="DF57" s="93">
        <v>0</v>
      </c>
      <c r="DG57">
        <v>1</v>
      </c>
      <c r="DH57" s="93">
        <v>1</v>
      </c>
      <c r="DI57" s="18">
        <v>1</v>
      </c>
    </row>
    <row r="58" spans="1:118" x14ac:dyDescent="0.3">
      <c r="A58">
        <v>59</v>
      </c>
      <c r="B58" t="s">
        <v>397</v>
      </c>
      <c r="C58" s="25" t="s">
        <v>476</v>
      </c>
      <c r="D58" s="12">
        <v>7.87</v>
      </c>
      <c r="E58" s="14">
        <f t="shared" si="24"/>
        <v>0.58240213128098872</v>
      </c>
      <c r="F58" s="7">
        <v>13.513</v>
      </c>
      <c r="G58" s="7">
        <f t="shared" si="25"/>
        <v>7.2875978687190113</v>
      </c>
      <c r="H58" s="16">
        <f t="shared" si="26"/>
        <v>8.4524021312809889</v>
      </c>
      <c r="I58" s="11">
        <f t="shared" si="19"/>
        <v>0.34906695957381573</v>
      </c>
      <c r="J58" s="39">
        <f t="shared" si="20"/>
        <v>2.5831936622053998E-2</v>
      </c>
      <c r="K58" s="39">
        <f t="shared" si="21"/>
        <v>38.711770419344042</v>
      </c>
      <c r="L58" s="39">
        <f t="shared" si="22"/>
        <v>0.32323502295176171</v>
      </c>
      <c r="M58" s="39">
        <f t="shared" si="23"/>
        <v>0.37489889619586975</v>
      </c>
      <c r="N58" s="42"/>
      <c r="O58" s="8"/>
      <c r="P58" s="9"/>
      <c r="Q58" s="9"/>
      <c r="R58" s="8"/>
      <c r="S58" s="9"/>
      <c r="T58" s="9"/>
      <c r="U58" s="8"/>
      <c r="V58" s="9"/>
      <c r="W58" s="9"/>
      <c r="X58" s="9"/>
      <c r="Y58" s="8"/>
      <c r="Z58" s="9"/>
      <c r="AA58" s="8">
        <v>1</v>
      </c>
      <c r="AB58" s="9">
        <v>0</v>
      </c>
      <c r="AC58" s="8">
        <v>0</v>
      </c>
      <c r="AD58" s="9">
        <v>0</v>
      </c>
      <c r="AE58" s="9">
        <v>0</v>
      </c>
      <c r="AF58" s="9">
        <v>1</v>
      </c>
      <c r="AG58" s="9">
        <v>0</v>
      </c>
      <c r="AH58" s="8">
        <v>1321</v>
      </c>
      <c r="AI58" s="9">
        <v>4</v>
      </c>
      <c r="AJ58" s="9">
        <f t="shared" ref="AJ58:AJ68" si="30">AH58-AI58-1</f>
        <v>1316</v>
      </c>
      <c r="AK58" s="7">
        <v>16.529900000000001</v>
      </c>
      <c r="AL58" s="7">
        <v>12.6426</v>
      </c>
      <c r="AM58" s="9">
        <v>0</v>
      </c>
      <c r="AN58" s="9">
        <v>1</v>
      </c>
      <c r="AO58" s="9">
        <v>0</v>
      </c>
      <c r="AP58" s="8">
        <v>0</v>
      </c>
      <c r="AQ58" s="9">
        <v>1</v>
      </c>
      <c r="AR58" s="31">
        <v>0</v>
      </c>
      <c r="AS58" s="9">
        <v>1</v>
      </c>
      <c r="AT58" s="9">
        <v>0</v>
      </c>
      <c r="AU58" s="31">
        <v>0</v>
      </c>
      <c r="AV58" s="21">
        <v>1997</v>
      </c>
      <c r="AW58" s="23"/>
      <c r="AX58" s="39">
        <v>0</v>
      </c>
      <c r="AY58" s="39">
        <v>0</v>
      </c>
      <c r="AZ58" s="39">
        <v>0</v>
      </c>
      <c r="BA58" s="39">
        <v>1</v>
      </c>
      <c r="BB58" s="59">
        <v>0.72460000000000002</v>
      </c>
      <c r="BC58" s="60">
        <f t="shared" si="27"/>
        <v>0.27539999999999998</v>
      </c>
      <c r="BD58" s="39">
        <v>2.2700000000000001E-2</v>
      </c>
      <c r="BE58" s="39">
        <v>5.6000000000000001E-2</v>
      </c>
      <c r="BF58" s="39">
        <v>0.7419</v>
      </c>
      <c r="BG58" s="39">
        <v>4.3099999999999999E-2</v>
      </c>
      <c r="BH58" s="39">
        <f t="shared" si="28"/>
        <v>0.13629999999999998</v>
      </c>
      <c r="BI58" s="57">
        <v>1</v>
      </c>
      <c r="BJ58" s="18">
        <v>0</v>
      </c>
      <c r="BK58" s="94">
        <f t="shared" si="29"/>
        <v>0.52160000000000006</v>
      </c>
      <c r="BL58" s="54">
        <v>0.47839999999999999</v>
      </c>
      <c r="BM58">
        <f>1-BN58</f>
        <v>0.1552</v>
      </c>
      <c r="BN58" s="39">
        <v>0.8448</v>
      </c>
      <c r="BO58" s="18">
        <v>0</v>
      </c>
      <c r="BP58" s="93">
        <v>0</v>
      </c>
      <c r="BQ58" s="18">
        <v>1</v>
      </c>
      <c r="BS58" s="18"/>
      <c r="BT58" s="18" t="s">
        <v>260</v>
      </c>
      <c r="CA58" s="18"/>
      <c r="CD58" s="18"/>
      <c r="CG58" s="25" t="s">
        <v>433</v>
      </c>
      <c r="CH58" s="93">
        <v>1</v>
      </c>
      <c r="CI58" s="18">
        <v>0</v>
      </c>
      <c r="CJ58">
        <v>1</v>
      </c>
      <c r="CK58" s="93">
        <v>0</v>
      </c>
      <c r="CL58" s="93">
        <v>0</v>
      </c>
      <c r="CM58">
        <v>0</v>
      </c>
      <c r="CN58" s="18">
        <v>0</v>
      </c>
      <c r="CO58" s="93">
        <v>1</v>
      </c>
      <c r="CP58" s="18">
        <v>0</v>
      </c>
      <c r="CQ58" s="93">
        <v>0</v>
      </c>
      <c r="CR58" s="93">
        <v>0</v>
      </c>
      <c r="CS58" s="93">
        <v>0</v>
      </c>
      <c r="CT58" s="18">
        <v>0</v>
      </c>
      <c r="CU58" s="93">
        <v>0</v>
      </c>
      <c r="CV58" s="18">
        <v>0</v>
      </c>
      <c r="CW58" s="93">
        <v>0</v>
      </c>
      <c r="CX58" s="18">
        <v>0</v>
      </c>
      <c r="CY58" s="93">
        <v>0</v>
      </c>
      <c r="CZ58" s="93">
        <v>0</v>
      </c>
      <c r="DA58" s="93">
        <v>1</v>
      </c>
      <c r="DB58" s="93">
        <v>1</v>
      </c>
      <c r="DC58" s="93">
        <v>0</v>
      </c>
      <c r="DD58" s="93">
        <v>0</v>
      </c>
      <c r="DE58" s="93">
        <v>1</v>
      </c>
      <c r="DF58" s="93">
        <v>0</v>
      </c>
      <c r="DG58">
        <v>1</v>
      </c>
      <c r="DH58" s="93">
        <v>1</v>
      </c>
      <c r="DI58" s="18">
        <v>1</v>
      </c>
    </row>
    <row r="59" spans="1:118" x14ac:dyDescent="0.3">
      <c r="A59">
        <v>60</v>
      </c>
      <c r="B59" t="s">
        <v>397</v>
      </c>
      <c r="C59" s="25" t="s">
        <v>476</v>
      </c>
      <c r="D59" s="12">
        <v>7.27</v>
      </c>
      <c r="E59" s="14">
        <f t="shared" si="24"/>
        <v>0.59187494911666527</v>
      </c>
      <c r="F59" s="7">
        <v>12.282999999999999</v>
      </c>
      <c r="G59" s="7">
        <f t="shared" si="25"/>
        <v>6.6781250508833345</v>
      </c>
      <c r="H59" s="16">
        <f t="shared" si="26"/>
        <v>7.8618749491166646</v>
      </c>
      <c r="I59" s="11">
        <f t="shared" si="19"/>
        <v>0.32180570593240293</v>
      </c>
      <c r="J59" s="39">
        <f t="shared" si="20"/>
        <v>2.6199275904290723E-2</v>
      </c>
      <c r="K59" s="39">
        <f t="shared" si="21"/>
        <v>38.168993816971387</v>
      </c>
      <c r="L59" s="39">
        <f t="shared" si="22"/>
        <v>0.29560643002811221</v>
      </c>
      <c r="M59" s="39">
        <f t="shared" si="23"/>
        <v>0.34800498183669365</v>
      </c>
      <c r="N59" s="42"/>
      <c r="O59" s="8"/>
      <c r="P59" s="9"/>
      <c r="Q59" s="9"/>
      <c r="R59" s="8"/>
      <c r="S59" s="9"/>
      <c r="T59" s="9"/>
      <c r="U59" s="8"/>
      <c r="V59" s="9"/>
      <c r="W59" s="9"/>
      <c r="X59" s="9"/>
      <c r="Y59" s="8"/>
      <c r="Z59" s="9"/>
      <c r="AA59" s="8">
        <v>1</v>
      </c>
      <c r="AB59" s="9">
        <v>0</v>
      </c>
      <c r="AC59" s="8">
        <v>0</v>
      </c>
      <c r="AD59" s="9">
        <v>0</v>
      </c>
      <c r="AE59" s="9">
        <v>0</v>
      </c>
      <c r="AF59" s="9">
        <v>1</v>
      </c>
      <c r="AG59" s="9">
        <v>0</v>
      </c>
      <c r="AH59" s="8">
        <v>1321</v>
      </c>
      <c r="AI59" s="9">
        <v>14</v>
      </c>
      <c r="AJ59" s="9">
        <f t="shared" si="30"/>
        <v>1306</v>
      </c>
      <c r="AK59" s="7">
        <v>16.529900000000001</v>
      </c>
      <c r="AL59" s="7">
        <v>12.6426</v>
      </c>
      <c r="AM59" s="9">
        <v>0</v>
      </c>
      <c r="AN59" s="9">
        <v>1</v>
      </c>
      <c r="AO59" s="9">
        <v>0</v>
      </c>
      <c r="AP59" s="8">
        <v>0</v>
      </c>
      <c r="AQ59" s="9">
        <v>1</v>
      </c>
      <c r="AR59" s="31">
        <v>0</v>
      </c>
      <c r="AS59" s="9">
        <v>1</v>
      </c>
      <c r="AT59" s="9">
        <v>0</v>
      </c>
      <c r="AU59" s="31">
        <v>0</v>
      </c>
      <c r="AV59" s="21">
        <v>1997</v>
      </c>
      <c r="AW59" s="23"/>
      <c r="AX59" s="39">
        <v>0</v>
      </c>
      <c r="AY59" s="39">
        <v>0</v>
      </c>
      <c r="AZ59" s="39">
        <v>0</v>
      </c>
      <c r="BA59" s="39">
        <v>1</v>
      </c>
      <c r="BB59" s="59">
        <v>0.72460000000000002</v>
      </c>
      <c r="BC59" s="60">
        <f t="shared" si="27"/>
        <v>0.27539999999999998</v>
      </c>
      <c r="BD59" s="39">
        <v>2.2700000000000001E-2</v>
      </c>
      <c r="BE59" s="39">
        <v>5.6000000000000001E-2</v>
      </c>
      <c r="BF59" s="39">
        <v>0.7419</v>
      </c>
      <c r="BG59" s="39">
        <v>4.3099999999999999E-2</v>
      </c>
      <c r="BH59" s="39">
        <f t="shared" si="28"/>
        <v>0.13629999999999998</v>
      </c>
      <c r="BI59" s="57">
        <v>1</v>
      </c>
      <c r="BJ59" s="18">
        <v>0</v>
      </c>
      <c r="BK59" s="94">
        <f t="shared" si="29"/>
        <v>0.52160000000000006</v>
      </c>
      <c r="BL59" s="54">
        <v>0.47839999999999999</v>
      </c>
      <c r="BM59">
        <f>1-BN59</f>
        <v>0.1552</v>
      </c>
      <c r="BN59" s="39">
        <v>0.8448</v>
      </c>
      <c r="BO59" s="18">
        <v>0</v>
      </c>
      <c r="BP59" s="93">
        <v>0</v>
      </c>
      <c r="BQ59" s="18">
        <v>1</v>
      </c>
      <c r="BS59" s="18"/>
      <c r="BT59" s="18" t="s">
        <v>260</v>
      </c>
      <c r="CA59" s="18"/>
      <c r="CD59" s="18"/>
      <c r="CG59" s="25" t="s">
        <v>433</v>
      </c>
      <c r="CH59" s="93">
        <v>1</v>
      </c>
      <c r="CI59" s="18">
        <v>0</v>
      </c>
      <c r="CJ59">
        <v>1</v>
      </c>
      <c r="CK59" s="93">
        <v>0</v>
      </c>
      <c r="CL59" s="93">
        <v>0</v>
      </c>
      <c r="CM59">
        <v>0</v>
      </c>
      <c r="CN59" s="18">
        <v>0</v>
      </c>
      <c r="CO59" s="93">
        <v>1</v>
      </c>
      <c r="CP59" s="18">
        <v>0</v>
      </c>
      <c r="CQ59" s="93">
        <v>0</v>
      </c>
      <c r="CR59">
        <v>0</v>
      </c>
      <c r="CS59" s="93">
        <v>0</v>
      </c>
      <c r="CT59" s="18">
        <v>0</v>
      </c>
      <c r="CU59" s="93">
        <v>0</v>
      </c>
      <c r="CV59" s="18">
        <v>0</v>
      </c>
      <c r="CW59" s="93">
        <v>0</v>
      </c>
      <c r="CX59" s="18">
        <v>0</v>
      </c>
      <c r="CY59" s="93">
        <v>0</v>
      </c>
      <c r="CZ59" s="93">
        <v>0</v>
      </c>
      <c r="DA59" s="93">
        <v>1</v>
      </c>
      <c r="DB59" s="93">
        <v>1</v>
      </c>
      <c r="DC59" s="93">
        <v>0</v>
      </c>
      <c r="DD59" s="93">
        <v>0</v>
      </c>
      <c r="DE59" s="93">
        <v>1</v>
      </c>
      <c r="DF59" s="93">
        <v>0</v>
      </c>
      <c r="DG59">
        <v>1</v>
      </c>
      <c r="DH59" s="93">
        <v>1</v>
      </c>
      <c r="DI59" s="18">
        <v>1</v>
      </c>
    </row>
    <row r="60" spans="1:118" x14ac:dyDescent="0.3">
      <c r="A60">
        <v>61</v>
      </c>
      <c r="B60" t="s">
        <v>397</v>
      </c>
      <c r="C60" s="25" t="s">
        <v>476</v>
      </c>
      <c r="D60" s="12">
        <v>7.7720000000000002</v>
      </c>
      <c r="E60" s="14">
        <f t="shared" si="24"/>
        <v>0.60047902341033765</v>
      </c>
      <c r="F60" s="7">
        <v>12.943</v>
      </c>
      <c r="G60" s="7">
        <f t="shared" si="25"/>
        <v>7.1715209765896626</v>
      </c>
      <c r="H60" s="16">
        <f t="shared" si="26"/>
        <v>8.3724790234103388</v>
      </c>
      <c r="I60" s="11">
        <f t="shared" si="19"/>
        <v>0.33603774798577535</v>
      </c>
      <c r="J60" s="39">
        <f t="shared" si="20"/>
        <v>2.5962894845536221E-2</v>
      </c>
      <c r="K60" s="39">
        <f t="shared" si="21"/>
        <v>38.516506188905552</v>
      </c>
      <c r="L60" s="39">
        <f t="shared" si="22"/>
        <v>0.31007485314023914</v>
      </c>
      <c r="M60" s="39">
        <f t="shared" si="23"/>
        <v>0.36200064283131156</v>
      </c>
      <c r="N60" s="42"/>
      <c r="O60" s="8"/>
      <c r="P60" s="9"/>
      <c r="Q60" s="9"/>
      <c r="R60" s="8"/>
      <c r="S60" s="9"/>
      <c r="T60" s="9"/>
      <c r="U60" s="8"/>
      <c r="V60" s="9"/>
      <c r="W60" s="9"/>
      <c r="X60" s="9"/>
      <c r="Y60" s="8"/>
      <c r="Z60" s="9"/>
      <c r="AA60" s="8">
        <v>1</v>
      </c>
      <c r="AB60" s="9">
        <v>0</v>
      </c>
      <c r="AC60" s="8">
        <v>0</v>
      </c>
      <c r="AD60" s="9">
        <v>0</v>
      </c>
      <c r="AE60" s="9">
        <v>0</v>
      </c>
      <c r="AF60" s="9">
        <v>1</v>
      </c>
      <c r="AG60" s="9">
        <v>0</v>
      </c>
      <c r="AH60" s="8">
        <v>1321</v>
      </c>
      <c r="AI60" s="9">
        <v>4</v>
      </c>
      <c r="AJ60" s="9">
        <f t="shared" si="30"/>
        <v>1316</v>
      </c>
      <c r="AK60" s="7">
        <v>16.529900000000001</v>
      </c>
      <c r="AL60" s="7">
        <v>12.6426</v>
      </c>
      <c r="AM60" s="9">
        <v>0</v>
      </c>
      <c r="AN60" s="9">
        <v>1</v>
      </c>
      <c r="AO60" s="9">
        <v>0</v>
      </c>
      <c r="AP60" s="8">
        <v>0</v>
      </c>
      <c r="AQ60" s="9">
        <v>1</v>
      </c>
      <c r="AR60" s="31">
        <v>0</v>
      </c>
      <c r="AS60" s="9">
        <v>1</v>
      </c>
      <c r="AT60" s="9">
        <v>0</v>
      </c>
      <c r="AU60" s="31">
        <v>0</v>
      </c>
      <c r="AV60" s="21">
        <v>1997</v>
      </c>
      <c r="AW60" s="23"/>
      <c r="AX60" s="39">
        <v>0</v>
      </c>
      <c r="AY60" s="39">
        <v>0</v>
      </c>
      <c r="AZ60" s="39">
        <v>0</v>
      </c>
      <c r="BA60" s="39">
        <v>1</v>
      </c>
      <c r="BB60" s="59">
        <v>0.72460000000000002</v>
      </c>
      <c r="BC60" s="60">
        <f t="shared" si="27"/>
        <v>0.27539999999999998</v>
      </c>
      <c r="BD60" s="39">
        <v>2.2700000000000001E-2</v>
      </c>
      <c r="BE60" s="39">
        <v>5.6000000000000001E-2</v>
      </c>
      <c r="BF60" s="39">
        <v>0.7419</v>
      </c>
      <c r="BG60" s="39">
        <v>4.3099999999999999E-2</v>
      </c>
      <c r="BH60" s="39">
        <f t="shared" si="28"/>
        <v>0.13629999999999998</v>
      </c>
      <c r="BI60" s="57">
        <v>1</v>
      </c>
      <c r="BJ60" s="18">
        <v>0</v>
      </c>
      <c r="BK60" s="94">
        <f t="shared" si="29"/>
        <v>0.52160000000000006</v>
      </c>
      <c r="BL60" s="54">
        <v>0.47839999999999999</v>
      </c>
      <c r="BM60">
        <f>1-BN60</f>
        <v>0.1552</v>
      </c>
      <c r="BN60" s="39">
        <v>0.8448</v>
      </c>
      <c r="BO60" s="18">
        <v>0</v>
      </c>
      <c r="BP60" s="93">
        <v>0</v>
      </c>
      <c r="BQ60" s="18">
        <v>1</v>
      </c>
      <c r="BS60" s="18"/>
      <c r="BT60" s="18" t="s">
        <v>260</v>
      </c>
      <c r="CA60" s="18"/>
      <c r="CD60" s="18"/>
      <c r="CG60" s="25" t="s">
        <v>433</v>
      </c>
      <c r="CH60" s="93">
        <v>1</v>
      </c>
      <c r="CI60" s="18">
        <v>0</v>
      </c>
      <c r="CJ60">
        <v>1</v>
      </c>
      <c r="CK60" s="93">
        <v>0</v>
      </c>
      <c r="CL60" s="93">
        <v>0</v>
      </c>
      <c r="CM60" s="93">
        <v>0</v>
      </c>
      <c r="CN60" s="18">
        <v>0</v>
      </c>
      <c r="CO60" s="93">
        <v>1</v>
      </c>
      <c r="CP60" s="18">
        <v>0</v>
      </c>
      <c r="CQ60" s="93">
        <v>0</v>
      </c>
      <c r="CR60">
        <v>1</v>
      </c>
      <c r="CS60" s="93">
        <v>0</v>
      </c>
      <c r="CT60" s="18">
        <v>0</v>
      </c>
      <c r="CU60" s="93">
        <v>1</v>
      </c>
      <c r="CV60" s="18">
        <v>0</v>
      </c>
      <c r="CW60" s="93">
        <v>0</v>
      </c>
      <c r="CX60" s="18">
        <v>0</v>
      </c>
      <c r="CY60" s="93">
        <v>0</v>
      </c>
      <c r="CZ60" s="93">
        <v>0</v>
      </c>
      <c r="DA60" s="93">
        <v>1</v>
      </c>
      <c r="DB60" s="93">
        <v>1</v>
      </c>
      <c r="DC60" s="93">
        <v>0</v>
      </c>
      <c r="DD60" s="93">
        <v>0</v>
      </c>
      <c r="DE60" s="93">
        <v>0</v>
      </c>
      <c r="DF60" s="93">
        <v>0</v>
      </c>
      <c r="DG60">
        <v>1</v>
      </c>
      <c r="DH60" s="93">
        <v>1</v>
      </c>
      <c r="DI60" s="18">
        <v>1</v>
      </c>
    </row>
    <row r="61" spans="1:118" x14ac:dyDescent="0.3">
      <c r="A61">
        <v>62</v>
      </c>
      <c r="B61" t="s">
        <v>397</v>
      </c>
      <c r="C61" s="25" t="s">
        <v>476</v>
      </c>
      <c r="D61" s="12">
        <v>12.96</v>
      </c>
      <c r="E61" s="14">
        <f t="shared" si="24"/>
        <v>1.8861883277543299</v>
      </c>
      <c r="F61" s="7">
        <v>6.8710000000000004</v>
      </c>
      <c r="G61" s="7">
        <f t="shared" si="25"/>
        <v>11.073811672245672</v>
      </c>
      <c r="H61" s="16">
        <f t="shared" si="26"/>
        <v>14.84618832775433</v>
      </c>
      <c r="I61" s="11">
        <f t="shared" si="19"/>
        <v>0.18678295696006994</v>
      </c>
      <c r="J61" s="39">
        <f t="shared" si="20"/>
        <v>2.7184246392092843E-2</v>
      </c>
      <c r="K61" s="39">
        <f t="shared" si="21"/>
        <v>36.786011485345895</v>
      </c>
      <c r="L61" s="39">
        <f t="shared" si="22"/>
        <v>0.15959871056797709</v>
      </c>
      <c r="M61" s="39">
        <f t="shared" si="23"/>
        <v>0.21396720335216279</v>
      </c>
      <c r="N61" s="42"/>
      <c r="O61" s="8"/>
      <c r="P61" s="9"/>
      <c r="Q61" s="9"/>
      <c r="R61" s="8"/>
      <c r="S61" s="9"/>
      <c r="T61" s="9"/>
      <c r="U61" s="8"/>
      <c r="V61" s="9"/>
      <c r="W61" s="9"/>
      <c r="X61" s="9"/>
      <c r="Y61" s="8"/>
      <c r="Z61" s="9"/>
      <c r="AA61" s="8">
        <v>1</v>
      </c>
      <c r="AB61" s="9">
        <v>0</v>
      </c>
      <c r="AC61" s="8">
        <v>0</v>
      </c>
      <c r="AD61" s="9">
        <v>0</v>
      </c>
      <c r="AE61" s="9">
        <v>0</v>
      </c>
      <c r="AF61" s="9">
        <v>1</v>
      </c>
      <c r="AG61" s="9">
        <v>0</v>
      </c>
      <c r="AH61" s="8">
        <v>1321</v>
      </c>
      <c r="AI61" s="9">
        <v>14</v>
      </c>
      <c r="AJ61" s="9">
        <f t="shared" si="30"/>
        <v>1306</v>
      </c>
      <c r="AK61" s="7">
        <v>16.529900000000001</v>
      </c>
      <c r="AL61" s="7">
        <v>12.6426</v>
      </c>
      <c r="AM61" s="9">
        <v>0</v>
      </c>
      <c r="AN61" s="9">
        <v>1</v>
      </c>
      <c r="AO61" s="9">
        <v>0</v>
      </c>
      <c r="AP61" s="8">
        <v>0</v>
      </c>
      <c r="AQ61" s="9">
        <v>1</v>
      </c>
      <c r="AR61" s="31">
        <v>0</v>
      </c>
      <c r="AS61" s="9">
        <v>1</v>
      </c>
      <c r="AT61" s="9">
        <v>0</v>
      </c>
      <c r="AU61" s="31">
        <v>0</v>
      </c>
      <c r="AV61" s="21">
        <v>1997</v>
      </c>
      <c r="AW61" s="23"/>
      <c r="AX61" s="39">
        <v>0</v>
      </c>
      <c r="AY61" s="39">
        <v>0</v>
      </c>
      <c r="AZ61" s="39">
        <v>0</v>
      </c>
      <c r="BA61" s="39">
        <v>1</v>
      </c>
      <c r="BB61" s="59">
        <v>0.72460000000000002</v>
      </c>
      <c r="BC61" s="60">
        <f t="shared" si="27"/>
        <v>0.27539999999999998</v>
      </c>
      <c r="BD61" s="39">
        <v>2.2700000000000001E-2</v>
      </c>
      <c r="BE61" s="39">
        <v>5.6000000000000001E-2</v>
      </c>
      <c r="BF61" s="39">
        <v>0.7419</v>
      </c>
      <c r="BG61" s="39">
        <v>4.3099999999999999E-2</v>
      </c>
      <c r="BH61" s="39">
        <f t="shared" si="28"/>
        <v>0.13629999999999998</v>
      </c>
      <c r="BI61" s="57">
        <v>1</v>
      </c>
      <c r="BJ61" s="18">
        <v>0</v>
      </c>
      <c r="BK61" s="94">
        <f t="shared" si="29"/>
        <v>0.52160000000000006</v>
      </c>
      <c r="BL61" s="54">
        <v>0.47839999999999999</v>
      </c>
      <c r="BM61">
        <f>1-BN61</f>
        <v>0.1552</v>
      </c>
      <c r="BN61" s="39">
        <v>0.8448</v>
      </c>
      <c r="BO61" s="18">
        <v>0</v>
      </c>
      <c r="BP61" s="93">
        <v>0</v>
      </c>
      <c r="BQ61" s="18">
        <v>1</v>
      </c>
      <c r="BS61" s="18"/>
      <c r="BT61" s="18" t="s">
        <v>260</v>
      </c>
      <c r="CA61" s="18"/>
      <c r="CD61" s="18"/>
      <c r="CG61" s="25" t="s">
        <v>433</v>
      </c>
      <c r="CH61" s="93">
        <v>1</v>
      </c>
      <c r="CI61" s="18">
        <v>0</v>
      </c>
      <c r="CJ61">
        <v>0</v>
      </c>
      <c r="CK61" s="93">
        <v>0</v>
      </c>
      <c r="CL61" s="93">
        <v>0</v>
      </c>
      <c r="CM61" s="93">
        <v>1</v>
      </c>
      <c r="CN61" s="18">
        <v>0</v>
      </c>
      <c r="CO61" s="93">
        <v>1</v>
      </c>
      <c r="CP61" s="18">
        <v>0</v>
      </c>
      <c r="CQ61" s="93">
        <v>0</v>
      </c>
      <c r="CR61">
        <v>1</v>
      </c>
      <c r="CS61" s="93">
        <v>0</v>
      </c>
      <c r="CT61" s="18">
        <v>0</v>
      </c>
      <c r="CU61" s="93">
        <v>1</v>
      </c>
      <c r="CV61" s="18">
        <v>0</v>
      </c>
      <c r="CW61" s="93">
        <v>1</v>
      </c>
      <c r="CX61" s="18">
        <v>0</v>
      </c>
      <c r="CY61" s="93">
        <v>0</v>
      </c>
      <c r="CZ61" s="93">
        <v>0</v>
      </c>
      <c r="DA61" s="93">
        <v>1</v>
      </c>
      <c r="DB61" s="93">
        <v>1</v>
      </c>
      <c r="DC61" s="93">
        <v>0</v>
      </c>
      <c r="DD61" s="93">
        <v>0</v>
      </c>
      <c r="DE61" s="93">
        <v>0</v>
      </c>
      <c r="DF61" s="93">
        <v>0</v>
      </c>
      <c r="DG61">
        <v>1</v>
      </c>
      <c r="DH61" s="93">
        <v>1</v>
      </c>
      <c r="DI61" s="18">
        <v>1</v>
      </c>
    </row>
    <row r="62" spans="1:118" x14ac:dyDescent="0.3">
      <c r="A62">
        <v>63</v>
      </c>
      <c r="B62" t="s">
        <v>397</v>
      </c>
      <c r="C62" s="25" t="s">
        <v>476</v>
      </c>
      <c r="D62" s="12">
        <v>7.18</v>
      </c>
      <c r="E62" s="14">
        <f t="shared" si="24"/>
        <v>0.60224794497567513</v>
      </c>
      <c r="F62" s="7">
        <v>11.922000000000001</v>
      </c>
      <c r="G62" s="7">
        <f t="shared" si="25"/>
        <v>6.5777520550243249</v>
      </c>
      <c r="H62" s="16">
        <f t="shared" si="26"/>
        <v>7.7822479449756745</v>
      </c>
      <c r="I62" s="11">
        <f t="shared" si="19"/>
        <v>0.31221257172325378</v>
      </c>
      <c r="J62" s="39">
        <f t="shared" si="20"/>
        <v>2.6187935893579414E-2</v>
      </c>
      <c r="K62" s="39">
        <f t="shared" si="21"/>
        <v>38.185521916035142</v>
      </c>
      <c r="L62" s="39">
        <f t="shared" si="22"/>
        <v>0.28602463582967436</v>
      </c>
      <c r="M62" s="39">
        <f t="shared" si="23"/>
        <v>0.33840050761683321</v>
      </c>
      <c r="N62" s="42"/>
      <c r="O62" s="8"/>
      <c r="P62" s="9"/>
      <c r="Q62" s="9"/>
      <c r="R62" s="8"/>
      <c r="S62" s="9"/>
      <c r="T62" s="9"/>
      <c r="U62" s="8"/>
      <c r="V62" s="9"/>
      <c r="W62" s="9"/>
      <c r="X62" s="9"/>
      <c r="Y62" s="8"/>
      <c r="Z62" s="9"/>
      <c r="AA62" s="8">
        <v>1</v>
      </c>
      <c r="AB62" s="9">
        <v>0</v>
      </c>
      <c r="AC62" s="8">
        <v>0</v>
      </c>
      <c r="AD62" s="9">
        <v>0</v>
      </c>
      <c r="AE62" s="9">
        <v>0</v>
      </c>
      <c r="AF62" s="9">
        <v>1</v>
      </c>
      <c r="AG62" s="9">
        <v>0</v>
      </c>
      <c r="AH62" s="8">
        <v>1321</v>
      </c>
      <c r="AI62" s="9">
        <v>4</v>
      </c>
      <c r="AJ62" s="9">
        <f t="shared" si="30"/>
        <v>1316</v>
      </c>
      <c r="AK62" s="7">
        <v>16.529900000000001</v>
      </c>
      <c r="AL62" s="7">
        <v>12.6426</v>
      </c>
      <c r="AM62" s="9">
        <v>0</v>
      </c>
      <c r="AN62" s="9">
        <v>1</v>
      </c>
      <c r="AO62" s="9">
        <v>0</v>
      </c>
      <c r="AP62" s="8">
        <v>0</v>
      </c>
      <c r="AQ62" s="9">
        <v>1</v>
      </c>
      <c r="AR62" s="31">
        <v>0</v>
      </c>
      <c r="AS62" s="9">
        <v>1</v>
      </c>
      <c r="AT62" s="9">
        <v>0</v>
      </c>
      <c r="AU62" s="31">
        <v>0</v>
      </c>
      <c r="AV62" s="21">
        <v>1997</v>
      </c>
      <c r="AW62" s="23"/>
      <c r="AX62" s="39">
        <v>0</v>
      </c>
      <c r="AY62" s="39">
        <v>0</v>
      </c>
      <c r="AZ62" s="39">
        <v>0</v>
      </c>
      <c r="BA62" s="39">
        <v>1</v>
      </c>
      <c r="BB62" s="59">
        <v>0.72460000000000002</v>
      </c>
      <c r="BC62" s="60">
        <f t="shared" si="27"/>
        <v>0.27539999999999998</v>
      </c>
      <c r="BD62" s="39">
        <v>2.2700000000000001E-2</v>
      </c>
      <c r="BE62" s="39">
        <v>5.6000000000000001E-2</v>
      </c>
      <c r="BF62" s="39">
        <v>0.7419</v>
      </c>
      <c r="BG62" s="39">
        <v>4.3099999999999999E-2</v>
      </c>
      <c r="BH62" s="39">
        <f t="shared" si="28"/>
        <v>0.13629999999999998</v>
      </c>
      <c r="BI62" s="57">
        <v>1</v>
      </c>
      <c r="BJ62" s="18">
        <v>0</v>
      </c>
      <c r="BK62" s="94">
        <f t="shared" si="29"/>
        <v>0.52160000000000006</v>
      </c>
      <c r="BL62" s="54">
        <v>0.47839999999999999</v>
      </c>
      <c r="BM62">
        <f>1-BN62</f>
        <v>0.1552</v>
      </c>
      <c r="BN62" s="39">
        <v>0.8448</v>
      </c>
      <c r="BO62" s="18">
        <v>0</v>
      </c>
      <c r="BP62" s="93">
        <v>0</v>
      </c>
      <c r="BQ62" s="18">
        <v>1</v>
      </c>
      <c r="BS62" s="18"/>
      <c r="BT62" s="18" t="s">
        <v>260</v>
      </c>
      <c r="CA62" s="18"/>
      <c r="CD62" s="18"/>
      <c r="CG62" s="25" t="s">
        <v>433</v>
      </c>
      <c r="CH62" s="93">
        <v>1</v>
      </c>
      <c r="CI62" s="18">
        <v>0</v>
      </c>
      <c r="CJ62">
        <v>1</v>
      </c>
      <c r="CK62" s="93">
        <v>0</v>
      </c>
      <c r="CL62" s="93">
        <v>0</v>
      </c>
      <c r="CM62" s="93">
        <v>0</v>
      </c>
      <c r="CN62" s="18">
        <v>0</v>
      </c>
      <c r="CO62" s="93">
        <v>1</v>
      </c>
      <c r="CP62" s="18">
        <v>0</v>
      </c>
      <c r="CQ62" s="93">
        <v>0</v>
      </c>
      <c r="CR62">
        <v>1</v>
      </c>
      <c r="CS62" s="93">
        <v>0</v>
      </c>
      <c r="CT62" s="18">
        <v>0</v>
      </c>
      <c r="CU62" s="93">
        <v>1</v>
      </c>
      <c r="CV62" s="18">
        <v>0</v>
      </c>
      <c r="CW62" s="93">
        <v>0</v>
      </c>
      <c r="CX62" s="18">
        <v>0</v>
      </c>
      <c r="CY62" s="93">
        <v>0</v>
      </c>
      <c r="CZ62" s="93">
        <v>0</v>
      </c>
      <c r="DA62" s="93">
        <v>1</v>
      </c>
      <c r="DB62" s="93">
        <v>1</v>
      </c>
      <c r="DC62" s="93">
        <v>0</v>
      </c>
      <c r="DD62" s="93">
        <v>0</v>
      </c>
      <c r="DE62" s="93">
        <v>0</v>
      </c>
      <c r="DF62" s="93">
        <v>0</v>
      </c>
      <c r="DG62">
        <v>1</v>
      </c>
      <c r="DH62" s="93">
        <v>1</v>
      </c>
      <c r="DI62" s="18">
        <v>1</v>
      </c>
    </row>
    <row r="63" spans="1:118" s="70" customFormat="1" x14ac:dyDescent="0.3">
      <c r="A63" s="70">
        <v>64</v>
      </c>
      <c r="B63" s="70" t="s">
        <v>397</v>
      </c>
      <c r="C63" s="71" t="s">
        <v>476</v>
      </c>
      <c r="D63" s="72">
        <v>11.97</v>
      </c>
      <c r="E63" s="73">
        <f t="shared" si="24"/>
        <v>1.8274809160305345</v>
      </c>
      <c r="F63" s="74">
        <v>6.55</v>
      </c>
      <c r="G63" s="74">
        <f t="shared" si="25"/>
        <v>10.142519083969466</v>
      </c>
      <c r="H63" s="75">
        <f t="shared" si="26"/>
        <v>13.797480916030535</v>
      </c>
      <c r="I63" s="76">
        <f t="shared" si="19"/>
        <v>0.17834092719289177</v>
      </c>
      <c r="J63" s="77">
        <f t="shared" si="20"/>
        <v>2.7227622472197219E-2</v>
      </c>
      <c r="K63" s="77">
        <f t="shared" si="21"/>
        <v>36.727408021803008</v>
      </c>
      <c r="L63" s="77">
        <f t="shared" si="22"/>
        <v>0.15111330472069456</v>
      </c>
      <c r="M63" s="77">
        <f t="shared" si="23"/>
        <v>0.20556854966508897</v>
      </c>
      <c r="N63" s="78"/>
      <c r="O63" s="79"/>
      <c r="P63" s="80"/>
      <c r="Q63" s="80"/>
      <c r="R63" s="79"/>
      <c r="S63" s="80"/>
      <c r="T63" s="80"/>
      <c r="U63" s="79"/>
      <c r="V63" s="80"/>
      <c r="W63" s="80"/>
      <c r="X63" s="80"/>
      <c r="Y63" s="79"/>
      <c r="Z63" s="80"/>
      <c r="AA63" s="79">
        <v>1</v>
      </c>
      <c r="AB63" s="80">
        <v>0</v>
      </c>
      <c r="AC63" s="79">
        <v>0</v>
      </c>
      <c r="AD63" s="80">
        <v>0</v>
      </c>
      <c r="AE63" s="80">
        <v>0</v>
      </c>
      <c r="AF63" s="80">
        <v>1</v>
      </c>
      <c r="AG63" s="80">
        <v>0</v>
      </c>
      <c r="AH63" s="79">
        <v>1321</v>
      </c>
      <c r="AI63" s="80">
        <v>14</v>
      </c>
      <c r="AJ63" s="80">
        <f t="shared" si="30"/>
        <v>1306</v>
      </c>
      <c r="AK63" s="74">
        <v>16.529900000000001</v>
      </c>
      <c r="AL63" s="74">
        <v>12.6426</v>
      </c>
      <c r="AM63" s="80">
        <v>0</v>
      </c>
      <c r="AN63" s="80">
        <v>1</v>
      </c>
      <c r="AO63" s="80">
        <v>0</v>
      </c>
      <c r="AP63" s="79">
        <v>0</v>
      </c>
      <c r="AQ63" s="80">
        <v>1</v>
      </c>
      <c r="AR63" s="81">
        <v>0</v>
      </c>
      <c r="AS63" s="80">
        <v>1</v>
      </c>
      <c r="AT63" s="80">
        <v>0</v>
      </c>
      <c r="AU63" s="81">
        <v>0</v>
      </c>
      <c r="AV63" s="82">
        <v>1997</v>
      </c>
      <c r="AW63" s="83"/>
      <c r="AX63" s="77">
        <v>0</v>
      </c>
      <c r="AY63" s="77">
        <v>0</v>
      </c>
      <c r="AZ63" s="77">
        <v>0</v>
      </c>
      <c r="BA63" s="77">
        <v>1</v>
      </c>
      <c r="BB63" s="84">
        <v>0.72460000000000002</v>
      </c>
      <c r="BC63" s="85">
        <f t="shared" si="27"/>
        <v>0.27539999999999998</v>
      </c>
      <c r="BD63" s="77">
        <v>2.2700000000000001E-2</v>
      </c>
      <c r="BE63" s="77">
        <v>5.6000000000000001E-2</v>
      </c>
      <c r="BF63" s="77">
        <v>0.7419</v>
      </c>
      <c r="BG63" s="77">
        <v>4.3099999999999999E-2</v>
      </c>
      <c r="BH63" s="77">
        <f t="shared" si="28"/>
        <v>0.13629999999999998</v>
      </c>
      <c r="BI63" s="86">
        <v>1</v>
      </c>
      <c r="BJ63" s="87">
        <v>0</v>
      </c>
      <c r="BK63" s="95">
        <f t="shared" si="29"/>
        <v>0.52160000000000006</v>
      </c>
      <c r="BL63" s="88">
        <v>0.47839999999999999</v>
      </c>
      <c r="BM63" s="70">
        <f>1-BN63</f>
        <v>0.1552</v>
      </c>
      <c r="BN63" s="77">
        <v>0.8448</v>
      </c>
      <c r="BO63" s="87">
        <v>0</v>
      </c>
      <c r="BP63" s="96">
        <v>0</v>
      </c>
      <c r="BQ63" s="87">
        <v>1</v>
      </c>
      <c r="BS63" s="87"/>
      <c r="BT63" s="87" t="s">
        <v>260</v>
      </c>
      <c r="CA63" s="87"/>
      <c r="CD63" s="87"/>
      <c r="CG63" s="71" t="s">
        <v>433</v>
      </c>
      <c r="CH63" s="96">
        <v>1</v>
      </c>
      <c r="CI63" s="87">
        <v>0</v>
      </c>
      <c r="CJ63" s="70">
        <v>0</v>
      </c>
      <c r="CK63" s="96">
        <v>0</v>
      </c>
      <c r="CL63" s="96">
        <v>0</v>
      </c>
      <c r="CM63" s="96">
        <v>1</v>
      </c>
      <c r="CN63" s="87">
        <v>0</v>
      </c>
      <c r="CO63" s="96">
        <v>1</v>
      </c>
      <c r="CP63" s="87">
        <v>0</v>
      </c>
      <c r="CQ63" s="96">
        <v>0</v>
      </c>
      <c r="CR63" s="70">
        <v>1</v>
      </c>
      <c r="CS63" s="96">
        <v>0</v>
      </c>
      <c r="CT63" s="87">
        <v>0</v>
      </c>
      <c r="CU63" s="96">
        <v>1</v>
      </c>
      <c r="CV63" s="87">
        <v>0</v>
      </c>
      <c r="CW63" s="96">
        <v>1</v>
      </c>
      <c r="CX63" s="87">
        <v>0</v>
      </c>
      <c r="CY63" s="96">
        <v>0</v>
      </c>
      <c r="CZ63" s="96">
        <v>0</v>
      </c>
      <c r="DA63" s="96">
        <v>1</v>
      </c>
      <c r="DB63" s="96">
        <v>1</v>
      </c>
      <c r="DC63" s="96">
        <v>0</v>
      </c>
      <c r="DD63" s="96">
        <v>0</v>
      </c>
      <c r="DE63" s="96">
        <v>0</v>
      </c>
      <c r="DF63" s="96">
        <v>0</v>
      </c>
      <c r="DG63" s="70">
        <v>1</v>
      </c>
      <c r="DH63" s="96">
        <v>1</v>
      </c>
      <c r="DI63" s="87">
        <v>1</v>
      </c>
      <c r="DM63" s="71"/>
      <c r="DN63" s="89"/>
    </row>
    <row r="64" spans="1:118" x14ac:dyDescent="0.3">
      <c r="A64">
        <v>65</v>
      </c>
      <c r="B64" t="s">
        <v>397</v>
      </c>
      <c r="C64" s="25" t="s">
        <v>477</v>
      </c>
      <c r="D64" s="12">
        <v>6.8</v>
      </c>
      <c r="E64" s="14">
        <v>0.18</v>
      </c>
      <c r="F64" s="7">
        <f>D64/E64</f>
        <v>37.777777777777779</v>
      </c>
      <c r="G64" s="7">
        <f t="shared" ref="G64:G68" si="31">D64-E64</f>
        <v>6.62</v>
      </c>
      <c r="H64" s="16">
        <f t="shared" ref="H64:H68" si="32">D64+E64</f>
        <v>6.9799999999999995</v>
      </c>
      <c r="I64" s="11">
        <f t="shared" ref="I64:I68" si="33">IFERROR(F64/SQRT(F64^2+AJ64), "X")</f>
        <v>0.26682149061827387</v>
      </c>
      <c r="J64" s="39">
        <f t="shared" ref="J64:J68" si="34">IFERROR(SQRT((1-I64^2)/AJ64), "X")</f>
        <v>7.0629218104837199E-3</v>
      </c>
      <c r="K64" s="39">
        <f t="shared" ref="K64:K68" si="35">IFERROR(1/J64, "X")</f>
        <v>141.58446416830895</v>
      </c>
      <c r="L64" s="39">
        <f t="shared" ref="L64:L68" si="36">IFERROR(I64-J64, "X")</f>
        <v>0.25975856880779014</v>
      </c>
      <c r="M64" s="39">
        <f t="shared" ref="M64:M68" si="37">IFERROR(I64+J64, "X")</f>
        <v>0.27388441242875761</v>
      </c>
      <c r="N64" s="42"/>
      <c r="O64" s="8"/>
      <c r="P64" s="9"/>
      <c r="Q64" s="9"/>
      <c r="R64" s="8"/>
      <c r="S64" s="9"/>
      <c r="T64" s="9"/>
      <c r="U64" s="8"/>
      <c r="V64" s="9"/>
      <c r="W64" s="9"/>
      <c r="X64" s="9"/>
      <c r="Y64" s="8"/>
      <c r="Z64" s="9"/>
      <c r="AA64" s="8">
        <v>1</v>
      </c>
      <c r="AB64" s="9">
        <v>0</v>
      </c>
      <c r="AC64" s="8">
        <v>0</v>
      </c>
      <c r="AD64" s="9">
        <v>0</v>
      </c>
      <c r="AE64" s="9">
        <v>0</v>
      </c>
      <c r="AF64" s="9">
        <v>1</v>
      </c>
      <c r="AG64" s="9">
        <v>0</v>
      </c>
      <c r="AH64" s="8">
        <v>18623</v>
      </c>
      <c r="AI64" s="9">
        <v>3</v>
      </c>
      <c r="AJ64" s="9">
        <f t="shared" si="30"/>
        <v>18619</v>
      </c>
      <c r="AK64" s="7">
        <v>10.45</v>
      </c>
      <c r="AL64" s="7">
        <v>18</v>
      </c>
      <c r="AM64" s="9">
        <v>0</v>
      </c>
      <c r="AN64" s="9">
        <v>1</v>
      </c>
      <c r="AO64" s="9">
        <v>0</v>
      </c>
      <c r="AP64" s="8">
        <v>0</v>
      </c>
      <c r="AQ64" s="9">
        <v>1</v>
      </c>
      <c r="AR64" s="31">
        <v>0</v>
      </c>
      <c r="AS64" s="9">
        <v>0</v>
      </c>
      <c r="AT64" s="9">
        <v>0</v>
      </c>
      <c r="AU64" s="31">
        <v>1</v>
      </c>
      <c r="AV64" s="21">
        <v>2001</v>
      </c>
      <c r="AW64" s="23"/>
      <c r="AX64" s="39" t="s">
        <v>433</v>
      </c>
      <c r="AY64" s="39" t="s">
        <v>433</v>
      </c>
      <c r="AZ64" s="39" t="s">
        <v>433</v>
      </c>
      <c r="BA64" s="39" t="s">
        <v>433</v>
      </c>
      <c r="BB64" s="59" t="s">
        <v>433</v>
      </c>
      <c r="BC64" s="60" t="s">
        <v>433</v>
      </c>
      <c r="BD64" s="39" t="s">
        <v>433</v>
      </c>
      <c r="BE64" s="39" t="s">
        <v>433</v>
      </c>
      <c r="BF64" s="39" t="s">
        <v>433</v>
      </c>
      <c r="BG64" s="39" t="s">
        <v>433</v>
      </c>
      <c r="BH64" s="39" t="s">
        <v>433</v>
      </c>
      <c r="BI64" s="57">
        <v>1</v>
      </c>
      <c r="BJ64" s="18">
        <v>0</v>
      </c>
      <c r="BK64" s="97" t="s">
        <v>433</v>
      </c>
      <c r="BL64" s="54" t="s">
        <v>433</v>
      </c>
      <c r="BM64">
        <v>0</v>
      </c>
      <c r="BN64" s="39">
        <v>0</v>
      </c>
      <c r="BO64" s="18">
        <v>1</v>
      </c>
      <c r="BP64" t="s">
        <v>433</v>
      </c>
      <c r="BQ64" s="18" t="s">
        <v>433</v>
      </c>
      <c r="BS64" s="18"/>
      <c r="BT64" s="18" t="s">
        <v>260</v>
      </c>
      <c r="CA64" s="18"/>
      <c r="CD64" s="18"/>
      <c r="CG64" s="25" t="s">
        <v>433</v>
      </c>
      <c r="CH64" s="93">
        <v>1</v>
      </c>
      <c r="CI64" s="18">
        <v>0</v>
      </c>
      <c r="CJ64" s="93">
        <v>0</v>
      </c>
      <c r="CK64" s="93">
        <v>0</v>
      </c>
      <c r="CL64" s="93">
        <v>0</v>
      </c>
      <c r="CM64" s="93">
        <v>0</v>
      </c>
      <c r="CN64" s="18">
        <v>1</v>
      </c>
      <c r="CO64" s="93">
        <v>1</v>
      </c>
      <c r="CP64" s="18">
        <v>0</v>
      </c>
      <c r="CQ64" s="93">
        <v>0</v>
      </c>
      <c r="CR64" s="93">
        <v>0</v>
      </c>
      <c r="CS64" s="93">
        <v>1</v>
      </c>
      <c r="CT64" s="18">
        <v>0</v>
      </c>
      <c r="CU64" s="93">
        <v>0</v>
      </c>
      <c r="CV64" s="18">
        <v>0</v>
      </c>
      <c r="CW64" s="93">
        <v>1</v>
      </c>
      <c r="CX64" s="18">
        <v>0</v>
      </c>
      <c r="CY64" s="93">
        <v>0</v>
      </c>
      <c r="CZ64" s="93">
        <v>0</v>
      </c>
      <c r="DA64" s="93">
        <v>1</v>
      </c>
      <c r="DB64" s="93">
        <v>1</v>
      </c>
      <c r="DC64" s="93">
        <v>0</v>
      </c>
      <c r="DD64" s="93">
        <v>0</v>
      </c>
      <c r="DE64" s="93">
        <v>0</v>
      </c>
      <c r="DF64" s="93">
        <v>0</v>
      </c>
      <c r="DG64" s="93">
        <v>0</v>
      </c>
      <c r="DH64" s="93">
        <v>0</v>
      </c>
      <c r="DI64" s="18">
        <v>0</v>
      </c>
    </row>
    <row r="65" spans="1:118" x14ac:dyDescent="0.3">
      <c r="A65">
        <v>66</v>
      </c>
      <c r="B65" t="s">
        <v>397</v>
      </c>
      <c r="C65" s="25" t="s">
        <v>477</v>
      </c>
      <c r="D65" s="12">
        <v>7.23</v>
      </c>
      <c r="E65" s="14">
        <v>0.23</v>
      </c>
      <c r="F65" s="7">
        <f t="shared" ref="F65:F68" si="38">D65/E65</f>
        <v>31.434782608695652</v>
      </c>
      <c r="G65" s="7">
        <f t="shared" si="31"/>
        <v>7</v>
      </c>
      <c r="H65" s="16">
        <f t="shared" si="32"/>
        <v>7.4600000000000009</v>
      </c>
      <c r="I65" s="11">
        <f t="shared" si="33"/>
        <v>0.31722953329131282</v>
      </c>
      <c r="J65" s="39">
        <f t="shared" si="34"/>
        <v>1.0091672566666935E-2</v>
      </c>
      <c r="K65" s="39">
        <f t="shared" si="35"/>
        <v>99.091601852306113</v>
      </c>
      <c r="L65" s="39">
        <f t="shared" si="36"/>
        <v>0.30713786072464588</v>
      </c>
      <c r="M65" s="39">
        <f t="shared" si="37"/>
        <v>0.32732120585797975</v>
      </c>
      <c r="N65" s="42"/>
      <c r="O65" s="8"/>
      <c r="P65" s="9"/>
      <c r="Q65" s="9"/>
      <c r="R65" s="8"/>
      <c r="S65" s="9"/>
      <c r="T65" s="9"/>
      <c r="U65" s="8"/>
      <c r="V65" s="9"/>
      <c r="W65" s="9"/>
      <c r="X65" s="9"/>
      <c r="Y65" s="8"/>
      <c r="Z65" s="9"/>
      <c r="AA65" s="8">
        <v>1</v>
      </c>
      <c r="AB65" s="9">
        <v>0</v>
      </c>
      <c r="AC65" s="8">
        <v>0</v>
      </c>
      <c r="AD65" s="9">
        <v>0</v>
      </c>
      <c r="AE65" s="9">
        <v>0</v>
      </c>
      <c r="AF65" s="9">
        <v>1</v>
      </c>
      <c r="AG65" s="9">
        <v>0</v>
      </c>
      <c r="AH65" s="8">
        <v>8840</v>
      </c>
      <c r="AI65" s="9">
        <v>8</v>
      </c>
      <c r="AJ65" s="9">
        <f t="shared" si="30"/>
        <v>8831</v>
      </c>
      <c r="AK65" s="7">
        <v>9.52</v>
      </c>
      <c r="AL65" s="7">
        <v>9</v>
      </c>
      <c r="AM65" s="9">
        <v>0</v>
      </c>
      <c r="AN65" s="9">
        <v>1</v>
      </c>
      <c r="AO65" s="9">
        <v>0</v>
      </c>
      <c r="AP65" s="8">
        <v>0</v>
      </c>
      <c r="AQ65" s="9">
        <v>1</v>
      </c>
      <c r="AR65" s="31">
        <v>0</v>
      </c>
      <c r="AS65" s="9">
        <v>0</v>
      </c>
      <c r="AT65" s="9">
        <v>0</v>
      </c>
      <c r="AU65" s="31">
        <v>1</v>
      </c>
      <c r="AV65" s="21">
        <v>2001</v>
      </c>
      <c r="AW65" s="23"/>
      <c r="AX65" s="39" t="s">
        <v>433</v>
      </c>
      <c r="AY65" s="39" t="s">
        <v>433</v>
      </c>
      <c r="AZ65" s="39" t="s">
        <v>433</v>
      </c>
      <c r="BA65" s="39" t="s">
        <v>433</v>
      </c>
      <c r="BB65" s="59" t="s">
        <v>433</v>
      </c>
      <c r="BC65" s="60" t="s">
        <v>433</v>
      </c>
      <c r="BD65" s="39" t="s">
        <v>433</v>
      </c>
      <c r="BE65" s="39" t="s">
        <v>433</v>
      </c>
      <c r="BF65" s="39" t="s">
        <v>433</v>
      </c>
      <c r="BG65" s="39" t="s">
        <v>433</v>
      </c>
      <c r="BH65" s="39" t="s">
        <v>433</v>
      </c>
      <c r="BI65" s="57">
        <v>1</v>
      </c>
      <c r="BJ65" s="18">
        <v>0</v>
      </c>
      <c r="BK65" t="s">
        <v>433</v>
      </c>
      <c r="BL65" s="54" t="s">
        <v>433</v>
      </c>
      <c r="BM65">
        <v>0</v>
      </c>
      <c r="BN65" s="39">
        <v>0</v>
      </c>
      <c r="BO65" s="18">
        <v>1</v>
      </c>
      <c r="BP65" t="s">
        <v>433</v>
      </c>
      <c r="BQ65" s="18" t="s">
        <v>433</v>
      </c>
      <c r="BS65" s="18"/>
      <c r="BT65" s="18" t="s">
        <v>260</v>
      </c>
      <c r="CA65" s="18"/>
      <c r="CD65" s="18"/>
      <c r="CG65" s="25" t="s">
        <v>433</v>
      </c>
      <c r="CH65" s="93">
        <v>1</v>
      </c>
      <c r="CI65" s="18">
        <v>0</v>
      </c>
      <c r="CJ65" s="93">
        <v>0</v>
      </c>
      <c r="CK65" s="93">
        <v>0</v>
      </c>
      <c r="CL65" s="93">
        <v>0</v>
      </c>
      <c r="CM65" s="93">
        <v>0</v>
      </c>
      <c r="CN65" s="18">
        <v>1</v>
      </c>
      <c r="CO65" s="93">
        <v>1</v>
      </c>
      <c r="CP65" s="18">
        <v>0</v>
      </c>
      <c r="CQ65" s="93">
        <v>0</v>
      </c>
      <c r="CR65" s="93">
        <v>0</v>
      </c>
      <c r="CS65" s="93">
        <v>1</v>
      </c>
      <c r="CT65" s="18">
        <v>0</v>
      </c>
      <c r="CU65" s="93">
        <v>0</v>
      </c>
      <c r="CV65" s="18">
        <v>0</v>
      </c>
      <c r="CW65" s="93">
        <v>1</v>
      </c>
      <c r="CX65" s="18">
        <v>0</v>
      </c>
      <c r="CY65" s="93">
        <v>0</v>
      </c>
      <c r="CZ65" s="93">
        <v>0</v>
      </c>
      <c r="DA65" s="93">
        <v>1</v>
      </c>
      <c r="DB65" s="93">
        <v>1</v>
      </c>
      <c r="DC65" s="93">
        <v>0</v>
      </c>
      <c r="DD65" s="93">
        <v>0</v>
      </c>
      <c r="DE65" s="93">
        <v>0</v>
      </c>
      <c r="DF65" s="93">
        <v>0</v>
      </c>
      <c r="DG65" s="93">
        <v>0</v>
      </c>
      <c r="DH65" s="93">
        <v>0</v>
      </c>
      <c r="DI65" s="18">
        <v>0</v>
      </c>
    </row>
    <row r="66" spans="1:118" x14ac:dyDescent="0.3">
      <c r="A66">
        <v>67</v>
      </c>
      <c r="B66" t="s">
        <v>397</v>
      </c>
      <c r="C66" s="25" t="s">
        <v>477</v>
      </c>
      <c r="D66" s="12">
        <v>6.4</v>
      </c>
      <c r="E66" s="14">
        <v>0.27</v>
      </c>
      <c r="F66" s="7">
        <f t="shared" si="38"/>
        <v>23.703703703703702</v>
      </c>
      <c r="G66" s="7">
        <f t="shared" si="31"/>
        <v>6.1300000000000008</v>
      </c>
      <c r="H66" s="16">
        <f t="shared" si="32"/>
        <v>6.67</v>
      </c>
      <c r="I66" s="11">
        <f t="shared" si="33"/>
        <v>0.23315395335818478</v>
      </c>
      <c r="J66" s="39">
        <f t="shared" si="34"/>
        <v>9.8361824072984213E-3</v>
      </c>
      <c r="K66" s="39">
        <f t="shared" si="35"/>
        <v>101.66545907668433</v>
      </c>
      <c r="L66" s="39">
        <f t="shared" si="36"/>
        <v>0.22331777095088637</v>
      </c>
      <c r="M66" s="39">
        <f t="shared" si="37"/>
        <v>0.2429901357654832</v>
      </c>
      <c r="N66" s="42"/>
      <c r="O66" s="8"/>
      <c r="P66" s="9"/>
      <c r="Q66" s="9"/>
      <c r="R66" s="8"/>
      <c r="S66" s="9"/>
      <c r="T66" s="9"/>
      <c r="U66" s="8"/>
      <c r="V66" s="9"/>
      <c r="W66" s="9"/>
      <c r="X66" s="9"/>
      <c r="Y66" s="8"/>
      <c r="Z66" s="9"/>
      <c r="AA66" s="8">
        <v>1</v>
      </c>
      <c r="AB66" s="9">
        <v>0</v>
      </c>
      <c r="AC66" s="8">
        <v>0</v>
      </c>
      <c r="AD66" s="9">
        <v>0</v>
      </c>
      <c r="AE66" s="9">
        <v>0</v>
      </c>
      <c r="AF66" s="9">
        <v>1</v>
      </c>
      <c r="AG66" s="9">
        <v>0</v>
      </c>
      <c r="AH66" s="8">
        <v>9783</v>
      </c>
      <c r="AI66" s="9">
        <v>8</v>
      </c>
      <c r="AJ66" s="9">
        <f t="shared" si="30"/>
        <v>9774</v>
      </c>
      <c r="AK66" s="7">
        <v>11.33</v>
      </c>
      <c r="AL66" s="7">
        <v>27</v>
      </c>
      <c r="AM66" s="9">
        <v>0</v>
      </c>
      <c r="AN66" s="9">
        <v>1</v>
      </c>
      <c r="AO66" s="9">
        <v>0</v>
      </c>
      <c r="AP66" s="8">
        <v>0</v>
      </c>
      <c r="AQ66" s="9">
        <v>1</v>
      </c>
      <c r="AR66" s="31">
        <v>0</v>
      </c>
      <c r="AS66" s="9">
        <v>0</v>
      </c>
      <c r="AT66" s="9">
        <v>0</v>
      </c>
      <c r="AU66" s="31">
        <v>1</v>
      </c>
      <c r="AV66" s="21">
        <v>2001</v>
      </c>
      <c r="AW66" s="23"/>
      <c r="AX66" s="39" t="s">
        <v>433</v>
      </c>
      <c r="AY66" s="39" t="s">
        <v>433</v>
      </c>
      <c r="AZ66" s="39" t="s">
        <v>433</v>
      </c>
      <c r="BA66" s="39" t="s">
        <v>433</v>
      </c>
      <c r="BB66" s="59" t="s">
        <v>433</v>
      </c>
      <c r="BC66" s="60" t="s">
        <v>433</v>
      </c>
      <c r="BD66" s="39" t="s">
        <v>433</v>
      </c>
      <c r="BE66" s="39" t="s">
        <v>433</v>
      </c>
      <c r="BF66" s="39" t="s">
        <v>433</v>
      </c>
      <c r="BG66" s="39" t="s">
        <v>433</v>
      </c>
      <c r="BH66" s="39" t="s">
        <v>433</v>
      </c>
      <c r="BI66" s="57">
        <v>1</v>
      </c>
      <c r="BJ66" s="18">
        <v>0</v>
      </c>
      <c r="BK66" t="s">
        <v>433</v>
      </c>
      <c r="BL66" s="54" t="s">
        <v>433</v>
      </c>
      <c r="BM66">
        <v>0</v>
      </c>
      <c r="BN66" s="39">
        <v>0</v>
      </c>
      <c r="BO66" s="18">
        <v>1</v>
      </c>
      <c r="BP66" t="s">
        <v>433</v>
      </c>
      <c r="BQ66" s="18" t="s">
        <v>433</v>
      </c>
      <c r="BS66" s="18"/>
      <c r="BT66" s="18" t="s">
        <v>260</v>
      </c>
      <c r="CA66" s="18"/>
      <c r="CD66" s="18"/>
      <c r="CG66" s="25" t="s">
        <v>433</v>
      </c>
      <c r="CH66" s="93">
        <v>1</v>
      </c>
      <c r="CI66" s="18">
        <v>0</v>
      </c>
      <c r="CJ66" s="93">
        <v>0</v>
      </c>
      <c r="CK66" s="93">
        <v>0</v>
      </c>
      <c r="CL66" s="93">
        <v>0</v>
      </c>
      <c r="CM66" s="93">
        <v>0</v>
      </c>
      <c r="CN66" s="18">
        <v>1</v>
      </c>
      <c r="CO66" s="93">
        <v>1</v>
      </c>
      <c r="CP66" s="18">
        <v>0</v>
      </c>
      <c r="CQ66" s="93">
        <v>0</v>
      </c>
      <c r="CR66" s="93">
        <v>0</v>
      </c>
      <c r="CS66" s="93">
        <v>1</v>
      </c>
      <c r="CT66" s="18">
        <v>0</v>
      </c>
      <c r="CU66" s="93">
        <v>0</v>
      </c>
      <c r="CV66" s="18">
        <v>0</v>
      </c>
      <c r="CW66" s="93">
        <v>1</v>
      </c>
      <c r="CX66" s="18">
        <v>0</v>
      </c>
      <c r="CY66" s="93">
        <v>0</v>
      </c>
      <c r="CZ66" s="93">
        <v>0</v>
      </c>
      <c r="DA66" s="93">
        <v>1</v>
      </c>
      <c r="DB66" s="93">
        <v>1</v>
      </c>
      <c r="DC66" s="93">
        <v>0</v>
      </c>
      <c r="DD66" s="93">
        <v>0</v>
      </c>
      <c r="DE66" s="93">
        <v>0</v>
      </c>
      <c r="DF66" s="93">
        <v>0</v>
      </c>
      <c r="DG66" s="93">
        <v>0</v>
      </c>
      <c r="DH66" s="93">
        <v>0</v>
      </c>
      <c r="DI66" s="18">
        <v>0</v>
      </c>
    </row>
    <row r="67" spans="1:118" x14ac:dyDescent="0.3">
      <c r="A67">
        <v>68</v>
      </c>
      <c r="B67" t="s">
        <v>397</v>
      </c>
      <c r="C67" s="25" t="s">
        <v>477</v>
      </c>
      <c r="D67" s="12">
        <v>7.51</v>
      </c>
      <c r="E67" s="14">
        <v>0.22</v>
      </c>
      <c r="F67" s="7">
        <f t="shared" si="38"/>
        <v>34.136363636363633</v>
      </c>
      <c r="G67" s="7">
        <f t="shared" si="31"/>
        <v>7.29</v>
      </c>
      <c r="H67" s="16">
        <f t="shared" si="32"/>
        <v>7.7299999999999995</v>
      </c>
      <c r="I67" s="11">
        <f t="shared" si="33"/>
        <v>0.30012044195995219</v>
      </c>
      <c r="J67" s="39">
        <f t="shared" si="34"/>
        <v>8.7918105500918095E-3</v>
      </c>
      <c r="K67" s="39">
        <f t="shared" si="35"/>
        <v>113.74221433713188</v>
      </c>
      <c r="L67" s="39">
        <f t="shared" si="36"/>
        <v>0.29132863140986037</v>
      </c>
      <c r="M67" s="39">
        <f t="shared" si="37"/>
        <v>0.30891225251004401</v>
      </c>
      <c r="N67" s="42"/>
      <c r="O67" s="8"/>
      <c r="P67" s="9"/>
      <c r="Q67" s="9"/>
      <c r="R67" s="8"/>
      <c r="S67" s="9"/>
      <c r="T67" s="9"/>
      <c r="U67" s="8"/>
      <c r="V67" s="9"/>
      <c r="W67" s="9"/>
      <c r="X67" s="9"/>
      <c r="Y67" s="8"/>
      <c r="Z67" s="9"/>
      <c r="AA67" s="8">
        <v>1</v>
      </c>
      <c r="AB67" s="9">
        <v>0</v>
      </c>
      <c r="AC67" s="8">
        <v>0</v>
      </c>
      <c r="AD67" s="9">
        <v>0</v>
      </c>
      <c r="AE67" s="9">
        <v>0</v>
      </c>
      <c r="AF67" s="9">
        <v>1</v>
      </c>
      <c r="AG67" s="9">
        <v>0</v>
      </c>
      <c r="AH67" s="8">
        <v>11781</v>
      </c>
      <c r="AI67" s="9">
        <v>8</v>
      </c>
      <c r="AJ67" s="9">
        <f t="shared" si="30"/>
        <v>11772</v>
      </c>
      <c r="AK67" s="7">
        <v>10.01</v>
      </c>
      <c r="AL67" s="7">
        <v>18</v>
      </c>
      <c r="AM67" s="9">
        <v>0</v>
      </c>
      <c r="AN67" s="9">
        <v>1</v>
      </c>
      <c r="AO67" s="9">
        <v>0</v>
      </c>
      <c r="AP67" s="8">
        <v>0</v>
      </c>
      <c r="AQ67" s="9">
        <v>1</v>
      </c>
      <c r="AR67" s="31">
        <v>0</v>
      </c>
      <c r="AS67" s="9">
        <v>0</v>
      </c>
      <c r="AT67" s="9">
        <v>0</v>
      </c>
      <c r="AU67" s="31">
        <v>1</v>
      </c>
      <c r="AV67" s="21">
        <v>2001</v>
      </c>
      <c r="AW67" s="23"/>
      <c r="AX67" s="39" t="s">
        <v>433</v>
      </c>
      <c r="AY67" s="39" t="s">
        <v>433</v>
      </c>
      <c r="AZ67" s="39" t="s">
        <v>433</v>
      </c>
      <c r="BA67" s="39" t="s">
        <v>433</v>
      </c>
      <c r="BB67" s="59" t="s">
        <v>433</v>
      </c>
      <c r="BC67" s="60" t="s">
        <v>433</v>
      </c>
      <c r="BD67" s="39" t="s">
        <v>433</v>
      </c>
      <c r="BE67" s="39" t="s">
        <v>433</v>
      </c>
      <c r="BF67" s="39" t="s">
        <v>433</v>
      </c>
      <c r="BG67" s="39" t="s">
        <v>433</v>
      </c>
      <c r="BH67" s="39" t="s">
        <v>433</v>
      </c>
      <c r="BI67" s="57">
        <v>1</v>
      </c>
      <c r="BJ67" s="18">
        <v>0</v>
      </c>
      <c r="BK67">
        <v>1</v>
      </c>
      <c r="BL67" s="54">
        <v>0</v>
      </c>
      <c r="BM67">
        <v>0</v>
      </c>
      <c r="BN67" s="39">
        <v>0</v>
      </c>
      <c r="BO67" s="18">
        <v>1</v>
      </c>
      <c r="BP67" t="s">
        <v>433</v>
      </c>
      <c r="BQ67" s="18" t="s">
        <v>433</v>
      </c>
      <c r="BS67" s="18"/>
      <c r="BT67" s="18" t="s">
        <v>260</v>
      </c>
      <c r="CA67" s="18"/>
      <c r="CD67" s="18"/>
      <c r="CG67" s="25" t="s">
        <v>433</v>
      </c>
      <c r="CH67" s="93">
        <v>1</v>
      </c>
      <c r="CI67" s="18">
        <v>0</v>
      </c>
      <c r="CJ67" s="93">
        <v>0</v>
      </c>
      <c r="CK67" s="93">
        <v>0</v>
      </c>
      <c r="CL67" s="93">
        <v>0</v>
      </c>
      <c r="CM67" s="93">
        <v>0</v>
      </c>
      <c r="CN67" s="18">
        <v>1</v>
      </c>
      <c r="CO67" s="93">
        <v>1</v>
      </c>
      <c r="CP67" s="18">
        <v>0</v>
      </c>
      <c r="CQ67" s="93">
        <v>0</v>
      </c>
      <c r="CR67" s="93">
        <v>0</v>
      </c>
      <c r="CS67" s="93">
        <v>1</v>
      </c>
      <c r="CT67" s="18">
        <v>0</v>
      </c>
      <c r="CU67" s="93">
        <v>0</v>
      </c>
      <c r="CV67" s="18">
        <v>0</v>
      </c>
      <c r="CW67" s="93">
        <v>1</v>
      </c>
      <c r="CX67" s="18">
        <v>0</v>
      </c>
      <c r="CY67" s="93">
        <v>0</v>
      </c>
      <c r="CZ67" s="93">
        <v>0</v>
      </c>
      <c r="DA67" s="93">
        <v>1</v>
      </c>
      <c r="DB67" s="93">
        <v>1</v>
      </c>
      <c r="DC67" s="93">
        <v>0</v>
      </c>
      <c r="DD67" s="93">
        <v>0</v>
      </c>
      <c r="DE67" s="93">
        <v>0</v>
      </c>
      <c r="DF67" s="93">
        <v>0</v>
      </c>
      <c r="DG67" s="93">
        <v>0</v>
      </c>
      <c r="DH67" s="93">
        <v>0</v>
      </c>
      <c r="DI67" s="18">
        <v>0</v>
      </c>
    </row>
    <row r="68" spans="1:118" s="70" customFormat="1" x14ac:dyDescent="0.3">
      <c r="A68" s="70">
        <v>69</v>
      </c>
      <c r="B68" s="70" t="s">
        <v>397</v>
      </c>
      <c r="C68" s="71" t="s">
        <v>477</v>
      </c>
      <c r="D68" s="72">
        <v>6.4</v>
      </c>
      <c r="E68" s="73">
        <v>0.31</v>
      </c>
      <c r="F68" s="74">
        <f t="shared" si="38"/>
        <v>20.645161290322584</v>
      </c>
      <c r="G68" s="74">
        <f t="shared" si="31"/>
        <v>6.0900000000000007</v>
      </c>
      <c r="H68" s="75">
        <f t="shared" si="32"/>
        <v>6.71</v>
      </c>
      <c r="I68" s="76">
        <f t="shared" si="33"/>
        <v>0.24231105060910629</v>
      </c>
      <c r="J68" s="77">
        <f t="shared" si="34"/>
        <v>1.1736941513878585E-2</v>
      </c>
      <c r="K68" s="77">
        <f t="shared" si="35"/>
        <v>85.201072086584887</v>
      </c>
      <c r="L68" s="77">
        <f t="shared" si="36"/>
        <v>0.23057410909522771</v>
      </c>
      <c r="M68" s="77">
        <f t="shared" si="37"/>
        <v>0.2540479921229849</v>
      </c>
      <c r="N68" s="78"/>
      <c r="O68" s="79"/>
      <c r="P68" s="80"/>
      <c r="Q68" s="80"/>
      <c r="R68" s="79"/>
      <c r="S68" s="80"/>
      <c r="T68" s="80"/>
      <c r="U68" s="79"/>
      <c r="V68" s="80"/>
      <c r="W68" s="80"/>
      <c r="X68" s="80"/>
      <c r="Y68" s="79"/>
      <c r="Z68" s="80"/>
      <c r="AA68" s="79">
        <v>1</v>
      </c>
      <c r="AB68" s="80">
        <v>0</v>
      </c>
      <c r="AC68" s="79">
        <v>0</v>
      </c>
      <c r="AD68" s="80">
        <v>0</v>
      </c>
      <c r="AE68" s="80">
        <v>0</v>
      </c>
      <c r="AF68" s="80">
        <v>1</v>
      </c>
      <c r="AG68" s="80">
        <v>0</v>
      </c>
      <c r="AH68" s="79">
        <v>6842</v>
      </c>
      <c r="AI68" s="80">
        <v>8</v>
      </c>
      <c r="AJ68" s="80">
        <f t="shared" si="30"/>
        <v>6833</v>
      </c>
      <c r="AK68" s="74">
        <v>11.21</v>
      </c>
      <c r="AL68" s="74">
        <v>18</v>
      </c>
      <c r="AM68" s="80">
        <v>0</v>
      </c>
      <c r="AN68" s="80">
        <v>1</v>
      </c>
      <c r="AO68" s="80">
        <v>0</v>
      </c>
      <c r="AP68" s="79">
        <v>0</v>
      </c>
      <c r="AQ68" s="80">
        <v>1</v>
      </c>
      <c r="AR68" s="81">
        <v>0</v>
      </c>
      <c r="AS68" s="80">
        <v>0</v>
      </c>
      <c r="AT68" s="80">
        <v>0</v>
      </c>
      <c r="AU68" s="81">
        <v>1</v>
      </c>
      <c r="AV68" s="82">
        <v>2001</v>
      </c>
      <c r="AW68" s="83"/>
      <c r="AX68" s="77" t="s">
        <v>433</v>
      </c>
      <c r="AY68" s="77" t="s">
        <v>433</v>
      </c>
      <c r="AZ68" s="77" t="s">
        <v>433</v>
      </c>
      <c r="BA68" s="77" t="s">
        <v>433</v>
      </c>
      <c r="BB68" s="84" t="s">
        <v>433</v>
      </c>
      <c r="BC68" s="85" t="s">
        <v>433</v>
      </c>
      <c r="BD68" s="77" t="s">
        <v>433</v>
      </c>
      <c r="BE68" s="77" t="s">
        <v>433</v>
      </c>
      <c r="BF68" s="77" t="s">
        <v>433</v>
      </c>
      <c r="BG68" s="77" t="s">
        <v>433</v>
      </c>
      <c r="BH68" s="77" t="s">
        <v>433</v>
      </c>
      <c r="BI68" s="86">
        <v>1</v>
      </c>
      <c r="BJ68" s="87">
        <v>0</v>
      </c>
      <c r="BK68" s="70">
        <v>0</v>
      </c>
      <c r="BL68" s="88">
        <v>1</v>
      </c>
      <c r="BM68" s="70">
        <v>0</v>
      </c>
      <c r="BN68" s="77">
        <v>0</v>
      </c>
      <c r="BO68" s="87">
        <v>1</v>
      </c>
      <c r="BP68" s="70" t="s">
        <v>433</v>
      </c>
      <c r="BQ68" s="87" t="s">
        <v>433</v>
      </c>
      <c r="BS68" s="87"/>
      <c r="BT68" s="87" t="s">
        <v>260</v>
      </c>
      <c r="CA68" s="87"/>
      <c r="CD68" s="87"/>
      <c r="CG68" s="71" t="s">
        <v>433</v>
      </c>
      <c r="CH68" s="96">
        <v>1</v>
      </c>
      <c r="CI68" s="87">
        <v>0</v>
      </c>
      <c r="CJ68" s="96">
        <v>0</v>
      </c>
      <c r="CK68" s="96">
        <v>0</v>
      </c>
      <c r="CL68" s="96">
        <v>0</v>
      </c>
      <c r="CM68" s="96">
        <v>0</v>
      </c>
      <c r="CN68" s="87">
        <v>1</v>
      </c>
      <c r="CO68" s="96">
        <v>1</v>
      </c>
      <c r="CP68" s="87">
        <v>0</v>
      </c>
      <c r="CQ68" s="96">
        <v>0</v>
      </c>
      <c r="CR68" s="96">
        <v>0</v>
      </c>
      <c r="CS68" s="96">
        <v>1</v>
      </c>
      <c r="CT68" s="87">
        <v>0</v>
      </c>
      <c r="CU68" s="96">
        <v>0</v>
      </c>
      <c r="CV68" s="87">
        <v>0</v>
      </c>
      <c r="CW68" s="96">
        <v>1</v>
      </c>
      <c r="CX68" s="87">
        <v>0</v>
      </c>
      <c r="CY68" s="96">
        <v>0</v>
      </c>
      <c r="CZ68" s="96">
        <v>0</v>
      </c>
      <c r="DA68" s="96">
        <v>1</v>
      </c>
      <c r="DB68" s="96">
        <v>1</v>
      </c>
      <c r="DC68" s="96">
        <v>0</v>
      </c>
      <c r="DD68" s="96">
        <v>0</v>
      </c>
      <c r="DE68" s="96">
        <v>0</v>
      </c>
      <c r="DF68" s="96">
        <v>0</v>
      </c>
      <c r="DG68" s="96">
        <v>0</v>
      </c>
      <c r="DH68" s="96">
        <v>0</v>
      </c>
      <c r="DI68" s="87">
        <v>0</v>
      </c>
      <c r="DM68" s="71"/>
      <c r="DN68" s="89"/>
    </row>
    <row r="69" spans="1:118" x14ac:dyDescent="0.3">
      <c r="A69">
        <v>70</v>
      </c>
      <c r="B69" t="s">
        <v>397</v>
      </c>
      <c r="C69" s="25"/>
      <c r="D69" s="12"/>
      <c r="E69" s="14"/>
      <c r="H69" s="16"/>
      <c r="I69" s="11"/>
      <c r="J69" s="39"/>
      <c r="K69" s="39"/>
      <c r="L69" s="39"/>
      <c r="M69" s="39"/>
      <c r="N69" s="42"/>
      <c r="O69" s="8"/>
      <c r="P69" s="9"/>
      <c r="Q69" s="9"/>
      <c r="R69" s="8"/>
      <c r="S69" s="9"/>
      <c r="T69" s="9"/>
      <c r="U69" s="8"/>
      <c r="V69" s="9"/>
      <c r="W69" s="9"/>
      <c r="X69" s="9"/>
      <c r="Y69" s="8"/>
      <c r="Z69" s="9"/>
      <c r="AA69" s="8"/>
      <c r="AC69" s="8"/>
      <c r="AP69" s="8"/>
      <c r="AR69" s="31"/>
      <c r="AU69" s="31"/>
      <c r="AV69" s="21"/>
      <c r="AW69" s="23"/>
      <c r="BJ69" s="18"/>
      <c r="BL69" s="54"/>
      <c r="BO69" s="18"/>
      <c r="BQ69" s="18"/>
      <c r="BS69" s="18"/>
      <c r="BT69" s="18"/>
      <c r="CA69" s="18"/>
      <c r="CD69" s="18"/>
      <c r="CI69" s="18"/>
      <c r="CN69" s="18"/>
      <c r="CP69" s="18"/>
      <c r="CT69" s="18"/>
      <c r="CV69" s="18"/>
      <c r="CX69" s="18"/>
      <c r="DI69" s="18"/>
    </row>
    <row r="70" spans="1:118" x14ac:dyDescent="0.3">
      <c r="A70">
        <v>71</v>
      </c>
      <c r="B70" t="s">
        <v>397</v>
      </c>
      <c r="C70" s="25"/>
      <c r="D70" s="12"/>
      <c r="E70" s="14"/>
      <c r="H70" s="16"/>
      <c r="I70" s="11"/>
      <c r="J70" s="39"/>
      <c r="K70" s="39"/>
      <c r="L70" s="39"/>
      <c r="M70" s="39"/>
      <c r="N70" s="42"/>
      <c r="O70" s="8"/>
      <c r="P70" s="9"/>
      <c r="Q70" s="9"/>
      <c r="R70" s="8"/>
      <c r="S70" s="9"/>
      <c r="T70" s="9"/>
      <c r="U70" s="8"/>
      <c r="V70" s="9"/>
      <c r="W70" s="9"/>
      <c r="X70" s="9"/>
      <c r="Y70" s="8"/>
      <c r="Z70" s="9"/>
      <c r="AA70" s="8"/>
      <c r="AC70" s="8"/>
      <c r="AP70" s="8"/>
      <c r="AR70" s="31"/>
      <c r="AU70" s="31"/>
      <c r="AV70" s="21"/>
      <c r="AW70" s="23"/>
      <c r="BJ70" s="18"/>
      <c r="BL70" s="54"/>
      <c r="BO70" s="18"/>
      <c r="BQ70" s="18"/>
      <c r="BS70" s="18"/>
      <c r="BT70" s="18"/>
      <c r="CA70" s="18"/>
      <c r="CD70" s="18"/>
      <c r="CI70" s="18"/>
      <c r="CN70" s="18"/>
      <c r="CP70" s="18"/>
      <c r="CT70" s="18"/>
      <c r="CV70" s="18"/>
      <c r="CX70" s="18"/>
      <c r="DI70" s="18"/>
    </row>
    <row r="71" spans="1:118" x14ac:dyDescent="0.3">
      <c r="A71">
        <v>72</v>
      </c>
      <c r="B71" t="s">
        <v>397</v>
      </c>
      <c r="C71" s="25"/>
      <c r="D71" s="12"/>
      <c r="E71" s="14"/>
      <c r="H71" s="16"/>
      <c r="I71" s="11"/>
      <c r="J71" s="39"/>
      <c r="K71" s="39"/>
      <c r="L71" s="39"/>
      <c r="M71" s="39"/>
      <c r="N71" s="42"/>
      <c r="O71" s="8"/>
      <c r="P71" s="9"/>
      <c r="Q71" s="9"/>
      <c r="R71" s="8"/>
      <c r="S71" s="9"/>
      <c r="T71" s="9"/>
      <c r="U71" s="8"/>
      <c r="V71" s="9"/>
      <c r="W71" s="9"/>
      <c r="X71" s="9"/>
      <c r="Y71" s="8"/>
      <c r="Z71" s="9"/>
      <c r="AA71" s="8"/>
      <c r="AC71" s="8"/>
      <c r="AP71" s="8"/>
      <c r="AR71" s="31"/>
      <c r="AU71" s="31"/>
      <c r="AV71" s="21"/>
      <c r="AW71" s="23"/>
      <c r="BJ71" s="18"/>
      <c r="BL71" s="54"/>
      <c r="BO71" s="18"/>
      <c r="BQ71" s="18"/>
      <c r="BS71" s="18"/>
      <c r="BT71" s="18"/>
      <c r="CA71" s="18"/>
      <c r="CD71" s="18"/>
      <c r="CI71" s="18"/>
      <c r="CN71" s="18"/>
      <c r="CP71" s="18"/>
      <c r="CT71" s="18"/>
      <c r="CV71" s="18"/>
      <c r="CX71" s="18"/>
      <c r="DI71" s="18"/>
    </row>
    <row r="72" spans="1:118" x14ac:dyDescent="0.3">
      <c r="A72">
        <v>73</v>
      </c>
      <c r="B72" t="s">
        <v>397</v>
      </c>
      <c r="C72" s="25"/>
      <c r="D72" s="12"/>
      <c r="E72" s="14"/>
      <c r="H72" s="16"/>
      <c r="I72" s="11"/>
      <c r="J72" s="39"/>
      <c r="K72" s="39"/>
      <c r="L72" s="39"/>
      <c r="M72" s="39"/>
      <c r="N72" s="42"/>
      <c r="O72" s="8"/>
      <c r="P72" s="9"/>
      <c r="Q72" s="9"/>
      <c r="R72" s="8"/>
      <c r="S72" s="9"/>
      <c r="T72" s="9"/>
      <c r="U72" s="8"/>
      <c r="V72" s="9"/>
      <c r="W72" s="9"/>
      <c r="X72" s="9"/>
      <c r="Y72" s="8"/>
      <c r="Z72" s="9"/>
      <c r="AA72" s="8"/>
      <c r="AC72" s="8"/>
      <c r="AP72" s="8"/>
      <c r="AR72" s="31"/>
      <c r="AU72" s="31"/>
      <c r="AV72" s="21"/>
      <c r="AW72" s="23"/>
      <c r="BJ72" s="18"/>
      <c r="BL72" s="54"/>
      <c r="BO72" s="18"/>
      <c r="BQ72" s="18"/>
      <c r="BS72" s="18"/>
      <c r="BT72" s="18"/>
      <c r="CA72" s="18"/>
      <c r="CD72" s="18"/>
      <c r="CI72" s="18"/>
      <c r="CN72" s="18"/>
      <c r="CP72" s="18"/>
      <c r="CT72" s="18"/>
      <c r="CV72" s="18"/>
      <c r="CX72" s="18"/>
      <c r="DI72" s="18"/>
    </row>
    <row r="73" spans="1:118" x14ac:dyDescent="0.3">
      <c r="A73">
        <v>74</v>
      </c>
      <c r="B73" t="s">
        <v>397</v>
      </c>
      <c r="C73" s="25"/>
      <c r="D73" s="12"/>
      <c r="E73" s="14"/>
      <c r="H73" s="16"/>
      <c r="I73" s="11"/>
      <c r="J73" s="39"/>
      <c r="K73" s="39"/>
      <c r="L73" s="39"/>
      <c r="M73" s="39"/>
      <c r="N73" s="42"/>
      <c r="O73" s="8"/>
      <c r="P73" s="9"/>
      <c r="Q73" s="9"/>
      <c r="R73" s="8"/>
      <c r="S73" s="9"/>
      <c r="T73" s="9"/>
      <c r="U73" s="8"/>
      <c r="V73" s="9"/>
      <c r="W73" s="9"/>
      <c r="X73" s="9"/>
      <c r="Y73" s="8"/>
      <c r="Z73" s="9"/>
      <c r="AA73" s="8"/>
      <c r="AC73" s="8"/>
      <c r="AP73" s="8"/>
      <c r="AR73" s="31"/>
      <c r="AU73" s="31"/>
      <c r="AV73" s="21"/>
      <c r="AW73" s="23"/>
      <c r="BJ73" s="18"/>
      <c r="BL73" s="54"/>
      <c r="BO73" s="18"/>
      <c r="BQ73" s="18"/>
      <c r="BS73" s="18"/>
      <c r="BT73" s="18"/>
      <c r="CA73" s="18"/>
      <c r="CD73" s="18"/>
      <c r="CI73" s="18"/>
      <c r="CN73" s="18"/>
      <c r="CP73" s="18"/>
      <c r="CT73" s="18"/>
      <c r="CV73" s="18"/>
      <c r="CX73" s="18"/>
      <c r="DI73" s="18"/>
    </row>
    <row r="74" spans="1:118" x14ac:dyDescent="0.3">
      <c r="A74">
        <v>75</v>
      </c>
      <c r="B74" t="s">
        <v>397</v>
      </c>
      <c r="C74" s="25"/>
      <c r="D74" s="12"/>
      <c r="E74" s="14"/>
      <c r="H74" s="16"/>
      <c r="I74" s="11"/>
      <c r="J74" s="39"/>
      <c r="K74" s="39"/>
      <c r="L74" s="39"/>
      <c r="M74" s="39"/>
      <c r="N74" s="42"/>
      <c r="O74" s="8"/>
      <c r="P74" s="9"/>
      <c r="Q74" s="9"/>
      <c r="R74" s="8"/>
      <c r="S74" s="9"/>
      <c r="T74" s="9"/>
      <c r="U74" s="8"/>
      <c r="V74" s="9"/>
      <c r="W74" s="9"/>
      <c r="X74" s="9"/>
      <c r="Y74" s="8"/>
      <c r="Z74" s="9"/>
      <c r="AA74" s="8"/>
      <c r="AC74" s="8"/>
      <c r="AP74" s="8"/>
      <c r="AR74" s="31"/>
      <c r="AU74" s="31"/>
      <c r="AV74" s="21"/>
      <c r="AW74" s="23"/>
      <c r="BJ74" s="18"/>
      <c r="BL74" s="54"/>
      <c r="BO74" s="18"/>
      <c r="BQ74" s="18"/>
      <c r="BS74" s="18"/>
      <c r="BT74" s="18"/>
      <c r="CA74" s="18"/>
      <c r="CD74" s="18"/>
      <c r="CI74" s="18"/>
      <c r="CN74" s="18"/>
      <c r="CP74" s="18"/>
      <c r="CT74" s="18"/>
      <c r="CV74" s="18"/>
      <c r="CX74" s="18"/>
      <c r="DI74" s="18"/>
    </row>
    <row r="75" spans="1:118" x14ac:dyDescent="0.3">
      <c r="A75">
        <v>76</v>
      </c>
      <c r="B75" t="s">
        <v>397</v>
      </c>
      <c r="C75" s="25"/>
      <c r="D75" s="12"/>
      <c r="E75" s="14"/>
      <c r="H75" s="16"/>
      <c r="I75" s="11"/>
      <c r="J75" s="39"/>
      <c r="K75" s="39"/>
      <c r="L75" s="39"/>
      <c r="M75" s="39"/>
      <c r="N75" s="42"/>
      <c r="O75" s="8"/>
      <c r="P75" s="9"/>
      <c r="Q75" s="9"/>
      <c r="R75" s="8"/>
      <c r="S75" s="9"/>
      <c r="T75" s="9"/>
      <c r="U75" s="8"/>
      <c r="V75" s="9"/>
      <c r="W75" s="9"/>
      <c r="X75" s="9"/>
      <c r="Y75" s="8"/>
      <c r="Z75" s="9"/>
      <c r="AA75" s="8"/>
      <c r="AC75" s="8"/>
      <c r="AP75" s="8"/>
      <c r="AR75" s="31"/>
      <c r="AU75" s="31"/>
      <c r="AV75" s="21"/>
      <c r="AW75" s="23"/>
      <c r="BJ75" s="18"/>
      <c r="BL75" s="54"/>
      <c r="BO75" s="18"/>
      <c r="BQ75" s="18"/>
      <c r="BS75" s="18"/>
      <c r="BT75" s="18"/>
      <c r="CA75" s="18"/>
      <c r="CD75" s="18"/>
      <c r="CI75" s="18"/>
      <c r="CN75" s="18"/>
      <c r="CP75" s="18"/>
      <c r="CT75" s="18"/>
      <c r="CV75" s="18"/>
      <c r="CX75" s="18"/>
      <c r="DI75" s="18"/>
    </row>
    <row r="76" spans="1:118" x14ac:dyDescent="0.3">
      <c r="A76">
        <v>77</v>
      </c>
      <c r="B76" t="s">
        <v>397</v>
      </c>
      <c r="C76" s="25"/>
      <c r="D76" s="12"/>
      <c r="E76" s="14"/>
      <c r="H76" s="16"/>
      <c r="I76" s="11"/>
      <c r="J76" s="39"/>
      <c r="K76" s="39"/>
      <c r="L76" s="39"/>
      <c r="M76" s="39"/>
      <c r="N76" s="42"/>
      <c r="O76" s="8"/>
      <c r="P76" s="9"/>
      <c r="Q76" s="9"/>
      <c r="R76" s="8"/>
      <c r="S76" s="9"/>
      <c r="T76" s="9"/>
      <c r="U76" s="8"/>
      <c r="V76" s="9"/>
      <c r="W76" s="9"/>
      <c r="X76" s="9"/>
      <c r="Y76" s="8"/>
      <c r="Z76" s="9"/>
      <c r="AA76" s="8"/>
      <c r="AC76" s="8"/>
      <c r="AP76" s="8"/>
      <c r="AR76" s="31"/>
      <c r="AU76" s="31"/>
      <c r="AV76" s="21"/>
      <c r="AW76" s="23"/>
      <c r="BJ76" s="18"/>
      <c r="BL76" s="54"/>
      <c r="BO76" s="18"/>
      <c r="BQ76" s="18"/>
      <c r="BS76" s="18"/>
      <c r="BT76" s="18"/>
      <c r="CA76" s="18"/>
      <c r="CD76" s="18"/>
      <c r="CI76" s="18"/>
      <c r="CN76" s="18"/>
      <c r="CP76" s="18"/>
      <c r="CT76" s="18"/>
      <c r="CV76" s="18"/>
      <c r="CX76" s="18"/>
      <c r="DI76" s="18"/>
    </row>
    <row r="77" spans="1:118" x14ac:dyDescent="0.3">
      <c r="A77">
        <v>78</v>
      </c>
      <c r="B77" t="s">
        <v>397</v>
      </c>
      <c r="C77" s="25"/>
      <c r="D77" s="12"/>
      <c r="E77" s="14"/>
      <c r="H77" s="16"/>
      <c r="I77" s="11"/>
      <c r="J77" s="39"/>
      <c r="K77" s="39"/>
      <c r="L77" s="39"/>
      <c r="M77" s="39"/>
      <c r="N77" s="42"/>
      <c r="O77" s="8"/>
      <c r="P77" s="9"/>
      <c r="Q77" s="9"/>
      <c r="R77" s="8"/>
      <c r="S77" s="9"/>
      <c r="T77" s="9"/>
      <c r="U77" s="8"/>
      <c r="V77" s="9"/>
      <c r="W77" s="9"/>
      <c r="X77" s="9"/>
      <c r="Y77" s="8"/>
      <c r="Z77" s="9"/>
      <c r="AA77" s="8"/>
      <c r="AC77" s="8"/>
      <c r="AP77" s="8"/>
      <c r="AR77" s="31"/>
      <c r="AU77" s="31"/>
      <c r="AV77" s="21"/>
      <c r="AW77" s="23"/>
      <c r="BJ77" s="18"/>
      <c r="BL77" s="54"/>
      <c r="BO77" s="18"/>
      <c r="BQ77" s="18"/>
      <c r="BS77" s="18"/>
      <c r="BT77" s="18"/>
      <c r="CA77" s="18"/>
      <c r="CD77" s="18"/>
      <c r="CI77" s="18"/>
      <c r="CN77" s="18"/>
      <c r="CP77" s="18"/>
      <c r="CT77" s="18"/>
      <c r="CV77" s="18"/>
      <c r="CX77" s="18"/>
      <c r="DI77" s="18"/>
    </row>
    <row r="78" spans="1:118" x14ac:dyDescent="0.3">
      <c r="A78">
        <v>79</v>
      </c>
      <c r="B78" t="s">
        <v>397</v>
      </c>
      <c r="C78" s="25"/>
      <c r="D78" s="12"/>
      <c r="E78" s="14"/>
      <c r="H78" s="16"/>
      <c r="I78" s="11"/>
      <c r="J78" s="39"/>
      <c r="K78" s="39"/>
      <c r="L78" s="39"/>
      <c r="M78" s="39"/>
      <c r="N78" s="42"/>
      <c r="O78" s="8"/>
      <c r="P78" s="9"/>
      <c r="Q78" s="9"/>
      <c r="R78" s="8"/>
      <c r="S78" s="9"/>
      <c r="T78" s="9"/>
      <c r="U78" s="8"/>
      <c r="V78" s="9"/>
      <c r="W78" s="9"/>
      <c r="X78" s="9"/>
      <c r="Y78" s="8"/>
      <c r="Z78" s="9"/>
      <c r="AA78" s="8"/>
      <c r="AC78" s="8"/>
      <c r="AP78" s="8"/>
      <c r="AR78" s="31"/>
      <c r="AU78" s="31"/>
      <c r="AV78" s="21"/>
      <c r="AW78" s="23"/>
      <c r="BJ78" s="18"/>
      <c r="BL78" s="54"/>
      <c r="BO78" s="18"/>
      <c r="BQ78" s="18"/>
      <c r="BS78" s="18"/>
      <c r="BT78" s="18"/>
      <c r="CA78" s="18"/>
      <c r="CD78" s="18"/>
      <c r="CI78" s="18"/>
      <c r="CN78" s="18"/>
      <c r="CP78" s="18"/>
      <c r="CT78" s="18"/>
      <c r="CV78" s="18"/>
      <c r="CX78" s="18"/>
      <c r="DI78" s="18"/>
    </row>
    <row r="79" spans="1:118" x14ac:dyDescent="0.3">
      <c r="A79">
        <v>80</v>
      </c>
      <c r="B79" t="s">
        <v>397</v>
      </c>
      <c r="C79" s="25"/>
      <c r="D79" s="12"/>
      <c r="E79" s="14"/>
      <c r="H79" s="16"/>
      <c r="I79" s="11"/>
      <c r="J79" s="39"/>
      <c r="K79" s="39"/>
      <c r="L79" s="39"/>
      <c r="M79" s="39"/>
      <c r="N79" s="42"/>
      <c r="O79" s="8"/>
      <c r="P79" s="9"/>
      <c r="Q79" s="9"/>
      <c r="R79" s="8"/>
      <c r="S79" s="9"/>
      <c r="T79" s="9"/>
      <c r="U79" s="8"/>
      <c r="V79" s="9"/>
      <c r="W79" s="9"/>
      <c r="X79" s="9"/>
      <c r="Y79" s="8"/>
      <c r="Z79" s="9"/>
      <c r="AA79" s="8"/>
      <c r="AC79" s="8"/>
      <c r="AP79" s="8"/>
      <c r="AR79" s="31"/>
      <c r="AU79" s="31"/>
      <c r="AV79" s="21"/>
      <c r="AW79" s="23"/>
      <c r="BJ79" s="18"/>
      <c r="BL79" s="54"/>
      <c r="BO79" s="18"/>
      <c r="BQ79" s="18"/>
      <c r="BS79" s="18"/>
      <c r="BT79" s="18"/>
      <c r="CA79" s="18"/>
      <c r="CD79" s="18"/>
      <c r="CI79" s="18"/>
      <c r="CN79" s="18"/>
      <c r="CP79" s="18"/>
      <c r="CT79" s="18"/>
      <c r="CV79" s="18"/>
      <c r="CX79" s="18"/>
      <c r="DI79" s="18"/>
    </row>
    <row r="80" spans="1:118" x14ac:dyDescent="0.3">
      <c r="A80">
        <v>81</v>
      </c>
      <c r="B80" t="s">
        <v>397</v>
      </c>
      <c r="C80" s="25"/>
      <c r="D80" s="12"/>
      <c r="E80" s="14"/>
      <c r="H80" s="16"/>
      <c r="I80" s="11"/>
      <c r="J80" s="39"/>
      <c r="K80" s="39"/>
      <c r="L80" s="39"/>
      <c r="M80" s="39"/>
      <c r="N80" s="42"/>
      <c r="O80" s="8"/>
      <c r="P80" s="9"/>
      <c r="Q80" s="9"/>
      <c r="R80" s="8"/>
      <c r="S80" s="9"/>
      <c r="T80" s="9"/>
      <c r="U80" s="8"/>
      <c r="V80" s="9"/>
      <c r="W80" s="9"/>
      <c r="X80" s="9"/>
      <c r="Y80" s="8"/>
      <c r="Z80" s="9"/>
      <c r="AA80" s="8"/>
      <c r="AC80" s="8"/>
      <c r="AP80" s="8"/>
      <c r="AR80" s="31"/>
      <c r="AU80" s="31"/>
      <c r="AV80" s="21"/>
      <c r="AW80" s="23"/>
      <c r="BJ80" s="18"/>
      <c r="BL80" s="54"/>
      <c r="BO80" s="18"/>
      <c r="BQ80" s="18"/>
      <c r="BS80" s="18"/>
      <c r="BT80" s="18"/>
      <c r="CA80" s="18"/>
      <c r="CD80" s="18"/>
      <c r="CI80" s="18"/>
      <c r="CN80" s="18"/>
      <c r="CP80" s="18"/>
      <c r="CT80" s="18"/>
      <c r="CV80" s="18"/>
      <c r="CX80" s="18"/>
      <c r="DI80" s="18"/>
    </row>
    <row r="81" spans="1:113" x14ac:dyDescent="0.3">
      <c r="A81">
        <v>82</v>
      </c>
      <c r="B81" t="s">
        <v>397</v>
      </c>
      <c r="C81" s="25"/>
      <c r="D81" s="12"/>
      <c r="E81" s="14"/>
      <c r="H81" s="16"/>
      <c r="I81" s="11"/>
      <c r="J81" s="39"/>
      <c r="K81" s="39"/>
      <c r="L81" s="39"/>
      <c r="M81" s="39"/>
      <c r="N81" s="42"/>
      <c r="O81" s="8"/>
      <c r="P81" s="9"/>
      <c r="Q81" s="9"/>
      <c r="R81" s="8"/>
      <c r="S81" s="9"/>
      <c r="T81" s="9"/>
      <c r="U81" s="8"/>
      <c r="V81" s="9"/>
      <c r="W81" s="9"/>
      <c r="X81" s="9"/>
      <c r="Y81" s="8"/>
      <c r="Z81" s="9"/>
      <c r="AA81" s="8"/>
      <c r="AC81" s="8"/>
      <c r="AP81" s="8"/>
      <c r="AR81" s="31"/>
      <c r="AU81" s="31"/>
      <c r="AV81" s="21"/>
      <c r="AW81" s="23"/>
      <c r="BJ81" s="18"/>
      <c r="BL81" s="54"/>
      <c r="BO81" s="18"/>
      <c r="BQ81" s="18"/>
      <c r="BS81" s="18"/>
      <c r="BT81" s="18"/>
      <c r="CA81" s="18"/>
      <c r="CD81" s="18"/>
      <c r="CI81" s="18"/>
      <c r="CN81" s="18"/>
      <c r="CP81" s="18"/>
      <c r="CT81" s="18"/>
      <c r="CV81" s="18"/>
      <c r="CX81" s="18"/>
      <c r="DI81" s="18"/>
    </row>
    <row r="82" spans="1:113" x14ac:dyDescent="0.3">
      <c r="A82">
        <v>83</v>
      </c>
      <c r="B82" t="s">
        <v>397</v>
      </c>
      <c r="C82" s="25"/>
      <c r="D82" s="12"/>
      <c r="E82" s="14"/>
      <c r="H82" s="16"/>
      <c r="I82" s="11"/>
      <c r="J82" s="39"/>
      <c r="K82" s="39"/>
      <c r="L82" s="39"/>
      <c r="M82" s="39"/>
      <c r="N82" s="42"/>
      <c r="O82" s="8"/>
      <c r="P82" s="9"/>
      <c r="Q82" s="9"/>
      <c r="R82" s="8"/>
      <c r="S82" s="9"/>
      <c r="T82" s="9"/>
      <c r="U82" s="8"/>
      <c r="V82" s="9"/>
      <c r="W82" s="9"/>
      <c r="X82" s="9"/>
      <c r="Y82" s="8"/>
      <c r="Z82" s="9"/>
      <c r="AA82" s="8"/>
      <c r="AC82" s="8"/>
      <c r="AP82" s="8"/>
      <c r="AR82" s="31"/>
      <c r="AU82" s="31"/>
      <c r="AV82" s="21"/>
      <c r="AW82" s="23"/>
      <c r="BJ82" s="18"/>
      <c r="BL82" s="54"/>
      <c r="BO82" s="18"/>
      <c r="BQ82" s="18"/>
      <c r="BS82" s="18"/>
      <c r="BT82" s="18"/>
      <c r="CA82" s="18"/>
      <c r="CD82" s="18"/>
      <c r="CI82" s="18"/>
      <c r="CN82" s="18"/>
      <c r="CP82" s="18"/>
      <c r="CT82" s="18"/>
      <c r="CV82" s="18"/>
      <c r="CX82" s="18"/>
      <c r="DI82" s="18"/>
    </row>
    <row r="83" spans="1:113" x14ac:dyDescent="0.3">
      <c r="A83">
        <v>84</v>
      </c>
      <c r="B83" t="s">
        <v>397</v>
      </c>
      <c r="C83" s="25"/>
      <c r="D83" s="12"/>
      <c r="E83" s="14"/>
      <c r="H83" s="16"/>
      <c r="I83" s="11"/>
      <c r="J83" s="39"/>
      <c r="K83" s="39"/>
      <c r="L83" s="39"/>
      <c r="M83" s="39"/>
      <c r="N83" s="42"/>
      <c r="O83" s="8"/>
      <c r="P83" s="9"/>
      <c r="Q83" s="9"/>
      <c r="R83" s="8"/>
      <c r="S83" s="9"/>
      <c r="T83" s="9"/>
      <c r="U83" s="8"/>
      <c r="V83" s="9"/>
      <c r="W83" s="9"/>
      <c r="X83" s="9"/>
      <c r="Y83" s="8"/>
      <c r="Z83" s="9"/>
      <c r="AA83" s="8"/>
      <c r="AC83" s="8"/>
      <c r="AP83" s="8"/>
      <c r="AR83" s="31"/>
      <c r="AU83" s="31"/>
      <c r="AV83" s="21"/>
      <c r="AW83" s="23"/>
      <c r="BJ83" s="18"/>
      <c r="BL83" s="54"/>
      <c r="BO83" s="18"/>
      <c r="BQ83" s="18"/>
      <c r="BS83" s="18"/>
      <c r="BT83" s="18"/>
      <c r="CA83" s="18"/>
      <c r="CD83" s="18"/>
      <c r="CI83" s="18"/>
      <c r="CN83" s="18"/>
      <c r="CP83" s="18"/>
      <c r="CT83" s="18"/>
      <c r="CV83" s="18"/>
      <c r="CX83" s="18"/>
      <c r="DI83" s="18"/>
    </row>
    <row r="84" spans="1:113" x14ac:dyDescent="0.3">
      <c r="A84">
        <v>85</v>
      </c>
      <c r="B84" t="s">
        <v>397</v>
      </c>
      <c r="C84" s="25"/>
      <c r="D84" s="12"/>
      <c r="E84" s="14"/>
      <c r="H84" s="16"/>
      <c r="I84" s="11"/>
      <c r="J84" s="39"/>
      <c r="K84" s="39"/>
      <c r="L84" s="39"/>
      <c r="M84" s="39"/>
      <c r="N84" s="42"/>
      <c r="O84" s="8"/>
      <c r="P84" s="9"/>
      <c r="Q84" s="9"/>
      <c r="R84" s="8"/>
      <c r="S84" s="9"/>
      <c r="T84" s="9"/>
      <c r="U84" s="8"/>
      <c r="V84" s="9"/>
      <c r="W84" s="9"/>
      <c r="X84" s="9"/>
      <c r="Y84" s="8"/>
      <c r="Z84" s="9"/>
      <c r="AA84" s="8"/>
      <c r="AC84" s="8"/>
      <c r="AP84" s="8"/>
      <c r="AR84" s="31"/>
      <c r="AU84" s="31"/>
      <c r="AV84" s="21"/>
      <c r="AW84" s="23"/>
      <c r="BJ84" s="18"/>
      <c r="BL84" s="54"/>
      <c r="BO84" s="18"/>
      <c r="BQ84" s="18"/>
      <c r="BS84" s="18"/>
      <c r="BT84" s="18"/>
      <c r="CA84" s="18"/>
      <c r="CD84" s="18"/>
      <c r="CI84" s="18"/>
      <c r="CN84" s="18"/>
      <c r="CP84" s="18"/>
      <c r="CT84" s="18"/>
      <c r="CV84" s="18"/>
      <c r="CX84" s="18"/>
      <c r="DI84" s="18"/>
    </row>
    <row r="85" spans="1:113" x14ac:dyDescent="0.3">
      <c r="A85">
        <v>86</v>
      </c>
      <c r="B85" t="s">
        <v>397</v>
      </c>
      <c r="C85" s="25"/>
      <c r="D85" s="12"/>
      <c r="E85" s="14"/>
      <c r="H85" s="16"/>
      <c r="I85" s="11"/>
      <c r="J85" s="39"/>
      <c r="K85" s="39"/>
      <c r="L85" s="39"/>
      <c r="M85" s="39"/>
      <c r="N85" s="42"/>
      <c r="O85" s="8"/>
      <c r="P85" s="9"/>
      <c r="Q85" s="9"/>
      <c r="R85" s="8"/>
      <c r="S85" s="9"/>
      <c r="T85" s="9"/>
      <c r="U85" s="8"/>
      <c r="V85" s="9"/>
      <c r="W85" s="9"/>
      <c r="X85" s="9"/>
      <c r="Y85" s="8"/>
      <c r="Z85" s="9"/>
      <c r="AA85" s="8"/>
      <c r="AC85" s="8"/>
      <c r="AP85" s="8"/>
      <c r="AR85" s="31"/>
      <c r="AU85" s="31"/>
      <c r="AV85" s="21"/>
      <c r="AW85" s="23"/>
      <c r="BJ85" s="18"/>
      <c r="BL85" s="54"/>
      <c r="BO85" s="18"/>
      <c r="BQ85" s="18"/>
      <c r="BS85" s="18"/>
      <c r="BT85" s="18"/>
      <c r="CA85" s="18"/>
      <c r="CD85" s="18"/>
      <c r="CI85" s="18"/>
      <c r="CN85" s="18"/>
      <c r="CP85" s="18"/>
      <c r="CT85" s="18"/>
      <c r="CV85" s="18"/>
      <c r="CX85" s="18"/>
      <c r="DI85" s="18"/>
    </row>
    <row r="86" spans="1:113" x14ac:dyDescent="0.3">
      <c r="A86">
        <v>87</v>
      </c>
      <c r="B86" t="s">
        <v>397</v>
      </c>
      <c r="C86" s="25"/>
      <c r="D86" s="12"/>
      <c r="E86" s="14"/>
      <c r="H86" s="16"/>
      <c r="I86" s="11"/>
      <c r="J86" s="39"/>
      <c r="K86" s="39"/>
      <c r="L86" s="39"/>
      <c r="M86" s="39"/>
      <c r="N86" s="42"/>
      <c r="O86" s="8"/>
      <c r="P86" s="9"/>
      <c r="Q86" s="9"/>
      <c r="R86" s="8"/>
      <c r="S86" s="9"/>
      <c r="T86" s="9"/>
      <c r="U86" s="8"/>
      <c r="V86" s="9"/>
      <c r="W86" s="9"/>
      <c r="X86" s="9"/>
      <c r="Y86" s="8"/>
      <c r="Z86" s="9"/>
      <c r="AA86" s="8"/>
      <c r="AC86" s="8"/>
      <c r="AP86" s="8"/>
      <c r="AR86" s="31"/>
      <c r="AU86" s="31"/>
      <c r="AV86" s="21"/>
      <c r="AW86" s="23"/>
      <c r="BJ86" s="18"/>
      <c r="BL86" s="54"/>
      <c r="BO86" s="18"/>
      <c r="BQ86" s="18"/>
      <c r="BS86" s="18"/>
      <c r="BT86" s="18"/>
      <c r="CA86" s="18"/>
      <c r="CD86" s="18"/>
      <c r="CI86" s="18"/>
      <c r="CN86" s="18"/>
      <c r="CP86" s="18"/>
      <c r="CT86" s="18"/>
      <c r="CV86" s="18"/>
      <c r="CX86" s="18"/>
      <c r="DI86" s="18"/>
    </row>
    <row r="87" spans="1:113" x14ac:dyDescent="0.3">
      <c r="A87">
        <v>88</v>
      </c>
      <c r="B87" t="s">
        <v>397</v>
      </c>
      <c r="C87" s="25"/>
      <c r="D87" s="12"/>
      <c r="E87" s="14"/>
      <c r="H87" s="16"/>
      <c r="I87" s="11"/>
      <c r="J87" s="39"/>
      <c r="K87" s="39"/>
      <c r="L87" s="39"/>
      <c r="M87" s="39"/>
      <c r="N87" s="42"/>
      <c r="O87" s="8"/>
      <c r="P87" s="9"/>
      <c r="Q87" s="9"/>
      <c r="R87" s="8"/>
      <c r="S87" s="9"/>
      <c r="T87" s="9"/>
      <c r="U87" s="8"/>
      <c r="V87" s="9"/>
      <c r="W87" s="9"/>
      <c r="X87" s="9"/>
      <c r="Y87" s="8"/>
      <c r="Z87" s="9"/>
      <c r="AA87" s="8"/>
      <c r="AC87" s="8"/>
      <c r="AP87" s="8"/>
      <c r="AR87" s="31"/>
      <c r="AU87" s="31"/>
      <c r="AV87" s="21"/>
      <c r="AW87" s="23"/>
      <c r="BJ87" s="18"/>
      <c r="BL87" s="54"/>
      <c r="BO87" s="18"/>
      <c r="BQ87" s="18"/>
      <c r="BS87" s="18"/>
      <c r="BT87" s="18"/>
      <c r="CA87" s="18"/>
      <c r="CD87" s="18"/>
      <c r="CI87" s="18"/>
      <c r="CN87" s="18"/>
      <c r="CP87" s="18"/>
      <c r="CT87" s="18"/>
      <c r="CV87" s="18"/>
      <c r="CX87" s="18"/>
      <c r="DI87" s="18"/>
    </row>
    <row r="88" spans="1:113" x14ac:dyDescent="0.3">
      <c r="A88">
        <v>89</v>
      </c>
      <c r="B88" t="s">
        <v>397</v>
      </c>
      <c r="C88" s="25"/>
      <c r="D88" s="12"/>
      <c r="E88" s="14"/>
      <c r="H88" s="16"/>
      <c r="I88" s="11"/>
      <c r="J88" s="39"/>
      <c r="K88" s="39"/>
      <c r="L88" s="39"/>
      <c r="M88" s="39"/>
      <c r="N88" s="42"/>
      <c r="O88" s="8"/>
      <c r="P88" s="9"/>
      <c r="Q88" s="9"/>
      <c r="R88" s="8"/>
      <c r="S88" s="9"/>
      <c r="T88" s="9"/>
      <c r="U88" s="8"/>
      <c r="V88" s="9"/>
      <c r="W88" s="9"/>
      <c r="X88" s="9"/>
      <c r="Y88" s="8"/>
      <c r="Z88" s="9"/>
      <c r="AA88" s="8"/>
      <c r="AC88" s="8"/>
      <c r="AP88" s="8"/>
      <c r="AR88" s="31"/>
      <c r="AU88" s="31"/>
      <c r="AV88" s="21"/>
      <c r="AW88" s="23"/>
      <c r="BJ88" s="18"/>
      <c r="BL88" s="54"/>
      <c r="BO88" s="18"/>
      <c r="BQ88" s="18"/>
      <c r="BS88" s="18"/>
      <c r="BT88" s="18"/>
      <c r="CA88" s="18"/>
      <c r="CD88" s="18"/>
      <c r="CI88" s="18"/>
      <c r="CN88" s="18"/>
      <c r="CP88" s="18"/>
      <c r="CT88" s="18"/>
      <c r="CV88" s="18"/>
      <c r="CX88" s="18"/>
      <c r="DI88" s="18"/>
    </row>
    <row r="89" spans="1:113" x14ac:dyDescent="0.3">
      <c r="A89">
        <v>90</v>
      </c>
      <c r="B89" t="s">
        <v>397</v>
      </c>
      <c r="C89" s="25"/>
      <c r="D89" s="12"/>
      <c r="E89" s="14"/>
      <c r="H89" s="16"/>
      <c r="I89" s="11"/>
      <c r="J89" s="39"/>
      <c r="K89" s="39"/>
      <c r="L89" s="39"/>
      <c r="M89" s="39"/>
      <c r="N89" s="42"/>
      <c r="O89" s="8"/>
      <c r="P89" s="9"/>
      <c r="Q89" s="9"/>
      <c r="R89" s="8"/>
      <c r="S89" s="9"/>
      <c r="T89" s="9"/>
      <c r="U89" s="8"/>
      <c r="V89" s="9"/>
      <c r="W89" s="9"/>
      <c r="X89" s="9"/>
      <c r="Y89" s="8"/>
      <c r="Z89" s="9"/>
      <c r="AA89" s="8"/>
      <c r="AC89" s="8"/>
      <c r="AP89" s="8"/>
      <c r="AR89" s="31"/>
      <c r="AU89" s="31"/>
      <c r="AV89" s="21"/>
      <c r="AW89" s="23"/>
      <c r="BJ89" s="18"/>
      <c r="BL89" s="54"/>
      <c r="BO89" s="18"/>
      <c r="BQ89" s="18"/>
      <c r="BS89" s="18"/>
      <c r="BT89" s="18"/>
      <c r="CA89" s="18"/>
      <c r="CD89" s="18"/>
      <c r="CI89" s="18"/>
      <c r="CN89" s="18"/>
      <c r="CP89" s="18"/>
      <c r="CT89" s="18"/>
      <c r="CV89" s="18"/>
      <c r="CX89" s="18"/>
      <c r="DI89" s="18"/>
    </row>
    <row r="90" spans="1:113" x14ac:dyDescent="0.3">
      <c r="A90">
        <v>91</v>
      </c>
      <c r="B90" t="s">
        <v>397</v>
      </c>
      <c r="C90" s="25"/>
      <c r="D90" s="12"/>
      <c r="E90" s="14"/>
      <c r="H90" s="16"/>
      <c r="I90" s="11"/>
      <c r="J90" s="39"/>
      <c r="K90" s="39"/>
      <c r="L90" s="39"/>
      <c r="M90" s="39"/>
      <c r="N90" s="42"/>
      <c r="O90" s="8"/>
      <c r="P90" s="9"/>
      <c r="Q90" s="9"/>
      <c r="R90" s="8"/>
      <c r="S90" s="9"/>
      <c r="T90" s="9"/>
      <c r="U90" s="8"/>
      <c r="V90" s="9"/>
      <c r="W90" s="9"/>
      <c r="X90" s="9"/>
      <c r="Y90" s="8"/>
      <c r="Z90" s="9"/>
      <c r="AA90" s="8"/>
      <c r="AC90" s="8"/>
      <c r="AP90" s="8"/>
      <c r="AR90" s="31"/>
      <c r="AU90" s="31"/>
      <c r="AV90" s="21"/>
      <c r="AW90" s="23"/>
      <c r="BJ90" s="18"/>
      <c r="BL90" s="54"/>
      <c r="BO90" s="18"/>
      <c r="BQ90" s="18"/>
      <c r="BS90" s="18"/>
      <c r="BT90" s="18"/>
      <c r="CA90" s="18"/>
      <c r="CD90" s="18"/>
      <c r="CI90" s="18"/>
      <c r="CN90" s="18"/>
      <c r="CP90" s="18"/>
      <c r="CT90" s="18"/>
      <c r="CV90" s="18"/>
      <c r="CX90" s="18"/>
      <c r="DI90" s="18"/>
    </row>
    <row r="91" spans="1:113" x14ac:dyDescent="0.3">
      <c r="A91">
        <v>92</v>
      </c>
      <c r="B91" t="s">
        <v>397</v>
      </c>
      <c r="C91" s="25"/>
      <c r="D91" s="12"/>
      <c r="E91" s="14"/>
      <c r="H91" s="16"/>
      <c r="I91" s="11"/>
      <c r="J91" s="39"/>
      <c r="K91" s="39"/>
      <c r="L91" s="39"/>
      <c r="M91" s="39"/>
      <c r="N91" s="42"/>
      <c r="O91" s="8"/>
      <c r="P91" s="9"/>
      <c r="Q91" s="9"/>
      <c r="R91" s="8"/>
      <c r="S91" s="9"/>
      <c r="T91" s="9"/>
      <c r="U91" s="8"/>
      <c r="V91" s="9"/>
      <c r="W91" s="9"/>
      <c r="X91" s="9"/>
      <c r="Y91" s="8"/>
      <c r="Z91" s="9"/>
      <c r="AA91" s="8"/>
      <c r="AC91" s="8"/>
      <c r="AP91" s="8"/>
      <c r="AR91" s="31"/>
      <c r="AU91" s="31"/>
      <c r="AV91" s="21"/>
      <c r="AW91" s="23"/>
      <c r="BJ91" s="18"/>
      <c r="BL91" s="54"/>
      <c r="BO91" s="18"/>
      <c r="BQ91" s="18"/>
      <c r="BS91" s="18"/>
      <c r="BT91" s="18"/>
      <c r="CA91" s="18"/>
      <c r="CD91" s="18"/>
      <c r="CI91" s="18"/>
      <c r="CN91" s="18"/>
      <c r="CP91" s="18"/>
      <c r="CT91" s="18"/>
      <c r="CV91" s="18"/>
      <c r="CX91" s="18"/>
      <c r="DI91" s="18"/>
    </row>
    <row r="92" spans="1:113" x14ac:dyDescent="0.3">
      <c r="A92">
        <v>93</v>
      </c>
      <c r="B92" t="s">
        <v>397</v>
      </c>
      <c r="C92" s="25"/>
      <c r="D92" s="12"/>
      <c r="E92" s="14"/>
      <c r="H92" s="16"/>
      <c r="I92" s="11"/>
      <c r="J92" s="39"/>
      <c r="K92" s="39"/>
      <c r="L92" s="39"/>
      <c r="M92" s="39"/>
      <c r="N92" s="42"/>
      <c r="O92" s="8"/>
      <c r="P92" s="9"/>
      <c r="Q92" s="9"/>
      <c r="R92" s="8"/>
      <c r="S92" s="9"/>
      <c r="T92" s="9"/>
      <c r="U92" s="8"/>
      <c r="V92" s="9"/>
      <c r="W92" s="9"/>
      <c r="X92" s="9"/>
      <c r="Y92" s="8"/>
      <c r="Z92" s="9"/>
      <c r="AA92" s="8"/>
      <c r="AC92" s="8"/>
      <c r="AP92" s="8"/>
      <c r="AR92" s="31"/>
      <c r="AU92" s="31"/>
      <c r="AV92" s="21"/>
      <c r="AW92" s="23"/>
      <c r="BJ92" s="18"/>
      <c r="BL92" s="54"/>
      <c r="BO92" s="18"/>
      <c r="BQ92" s="18"/>
      <c r="BS92" s="18"/>
      <c r="BT92" s="18"/>
      <c r="CA92" s="18"/>
      <c r="CD92" s="18"/>
      <c r="CI92" s="18"/>
      <c r="CN92" s="18"/>
      <c r="CP92" s="18"/>
      <c r="CT92" s="18"/>
      <c r="CV92" s="18"/>
      <c r="CX92" s="18"/>
      <c r="DI92" s="18"/>
    </row>
    <row r="93" spans="1:113" x14ac:dyDescent="0.3">
      <c r="A93">
        <v>94</v>
      </c>
      <c r="B93" t="s">
        <v>397</v>
      </c>
      <c r="C93" s="25"/>
      <c r="D93" s="12"/>
      <c r="E93" s="14"/>
      <c r="H93" s="16"/>
      <c r="I93" s="11"/>
      <c r="J93" s="39"/>
      <c r="K93" s="39"/>
      <c r="L93" s="39"/>
      <c r="M93" s="39"/>
      <c r="N93" s="42"/>
      <c r="O93" s="8"/>
      <c r="P93" s="9"/>
      <c r="Q93" s="9"/>
      <c r="R93" s="8"/>
      <c r="S93" s="9"/>
      <c r="T93" s="9"/>
      <c r="U93" s="8"/>
      <c r="V93" s="9"/>
      <c r="W93" s="9"/>
      <c r="X93" s="9"/>
      <c r="Y93" s="8"/>
      <c r="Z93" s="9"/>
      <c r="AA93" s="8"/>
      <c r="AC93" s="8"/>
      <c r="AP93" s="8"/>
      <c r="AR93" s="31"/>
      <c r="AU93" s="31"/>
      <c r="AV93" s="21"/>
      <c r="AW93" s="23"/>
      <c r="BJ93" s="18"/>
      <c r="BL93" s="54"/>
      <c r="BO93" s="18"/>
      <c r="BQ93" s="18"/>
      <c r="BS93" s="18"/>
      <c r="BT93" s="18"/>
      <c r="CA93" s="18"/>
      <c r="CD93" s="18"/>
      <c r="CI93" s="18"/>
      <c r="CN93" s="18"/>
      <c r="CP93" s="18"/>
      <c r="CT93" s="18"/>
      <c r="CV93" s="18"/>
      <c r="CX93" s="18"/>
      <c r="DI93" s="18"/>
    </row>
    <row r="94" spans="1:113" x14ac:dyDescent="0.3">
      <c r="A94">
        <v>95</v>
      </c>
      <c r="B94" t="s">
        <v>397</v>
      </c>
      <c r="C94" s="25"/>
      <c r="D94" s="12"/>
      <c r="E94" s="14"/>
      <c r="H94" s="16"/>
      <c r="I94" s="11"/>
      <c r="J94" s="39"/>
      <c r="K94" s="39"/>
      <c r="L94" s="39"/>
      <c r="M94" s="39"/>
      <c r="N94" s="42"/>
      <c r="O94" s="8"/>
      <c r="P94" s="9"/>
      <c r="Q94" s="9"/>
      <c r="R94" s="8"/>
      <c r="S94" s="9"/>
      <c r="T94" s="9"/>
      <c r="U94" s="8"/>
      <c r="V94" s="9"/>
      <c r="W94" s="9"/>
      <c r="X94" s="9"/>
      <c r="Y94" s="8"/>
      <c r="Z94" s="9"/>
      <c r="AA94" s="8"/>
      <c r="AC94" s="8"/>
      <c r="AP94" s="8"/>
      <c r="AR94" s="31"/>
      <c r="AU94" s="31"/>
      <c r="AV94" s="21"/>
      <c r="AW94" s="23"/>
      <c r="BJ94" s="18"/>
      <c r="BL94" s="54"/>
      <c r="BO94" s="18"/>
      <c r="BQ94" s="18"/>
      <c r="BS94" s="18"/>
      <c r="BT94" s="18"/>
      <c r="CA94" s="18"/>
      <c r="CD94" s="18"/>
      <c r="CI94" s="18"/>
      <c r="CN94" s="18"/>
      <c r="CP94" s="18"/>
      <c r="CT94" s="18"/>
      <c r="CV94" s="18"/>
      <c r="CX94" s="18"/>
      <c r="DI94" s="18"/>
    </row>
    <row r="95" spans="1:113" x14ac:dyDescent="0.3">
      <c r="A95">
        <v>96</v>
      </c>
      <c r="B95" t="s">
        <v>397</v>
      </c>
      <c r="C95" s="25"/>
      <c r="D95" s="12"/>
      <c r="E95" s="14"/>
      <c r="H95" s="16"/>
      <c r="I95" s="11"/>
      <c r="J95" s="39"/>
      <c r="K95" s="39"/>
      <c r="L95" s="39"/>
      <c r="M95" s="39"/>
      <c r="N95" s="42"/>
      <c r="O95" s="8"/>
      <c r="P95" s="9"/>
      <c r="Q95" s="9"/>
      <c r="R95" s="8"/>
      <c r="S95" s="9"/>
      <c r="T95" s="9"/>
      <c r="U95" s="8"/>
      <c r="V95" s="9"/>
      <c r="W95" s="9"/>
      <c r="X95" s="9"/>
      <c r="Y95" s="8"/>
      <c r="Z95" s="9"/>
      <c r="AA95" s="8"/>
      <c r="AC95" s="8"/>
      <c r="AP95" s="8"/>
      <c r="AR95" s="31"/>
      <c r="AU95" s="31"/>
      <c r="AV95" s="21"/>
      <c r="AW95" s="23"/>
      <c r="BJ95" s="18"/>
      <c r="BL95" s="54"/>
      <c r="BO95" s="18"/>
      <c r="BQ95" s="18"/>
      <c r="BS95" s="18"/>
      <c r="BT95" s="18"/>
      <c r="CA95" s="18"/>
      <c r="CD95" s="18"/>
      <c r="CI95" s="18"/>
      <c r="CN95" s="18"/>
      <c r="CP95" s="18"/>
      <c r="CT95" s="18"/>
      <c r="CV95" s="18"/>
      <c r="CX95" s="18"/>
      <c r="DI95" s="18"/>
    </row>
    <row r="96" spans="1:113" x14ac:dyDescent="0.3">
      <c r="A96">
        <v>97</v>
      </c>
      <c r="B96" t="s">
        <v>397</v>
      </c>
      <c r="C96" s="25"/>
      <c r="D96" s="12"/>
      <c r="E96" s="14"/>
      <c r="H96" s="16"/>
      <c r="I96" s="11"/>
      <c r="J96" s="39"/>
      <c r="K96" s="39"/>
      <c r="L96" s="39"/>
      <c r="M96" s="39"/>
      <c r="N96" s="42"/>
      <c r="O96" s="8"/>
      <c r="P96" s="9"/>
      <c r="Q96" s="9"/>
      <c r="R96" s="8"/>
      <c r="S96" s="9"/>
      <c r="T96" s="9"/>
      <c r="U96" s="8"/>
      <c r="V96" s="9"/>
      <c r="W96" s="9"/>
      <c r="X96" s="9"/>
      <c r="Y96" s="8"/>
      <c r="Z96" s="9"/>
      <c r="AA96" s="8"/>
      <c r="AC96" s="8"/>
      <c r="AP96" s="8"/>
      <c r="AR96" s="31"/>
      <c r="AU96" s="31"/>
      <c r="AV96" s="21"/>
      <c r="AW96" s="23"/>
      <c r="BJ96" s="18"/>
      <c r="BL96" s="54"/>
      <c r="BO96" s="18"/>
      <c r="BQ96" s="18"/>
      <c r="BS96" s="18"/>
      <c r="BT96" s="18"/>
      <c r="CA96" s="18"/>
      <c r="CD96" s="18"/>
      <c r="CI96" s="18"/>
      <c r="CN96" s="18"/>
      <c r="CP96" s="18"/>
      <c r="CT96" s="18"/>
      <c r="CV96" s="18"/>
      <c r="CX96" s="18"/>
      <c r="DI96" s="18"/>
    </row>
    <row r="97" spans="1:113" x14ac:dyDescent="0.3">
      <c r="A97">
        <v>98</v>
      </c>
      <c r="B97" t="s">
        <v>397</v>
      </c>
      <c r="C97" s="25"/>
      <c r="D97" s="12"/>
      <c r="E97" s="14"/>
      <c r="H97" s="16"/>
      <c r="I97" s="11"/>
      <c r="J97" s="39"/>
      <c r="K97" s="39"/>
      <c r="L97" s="39"/>
      <c r="M97" s="39"/>
      <c r="N97" s="42"/>
      <c r="O97" s="8"/>
      <c r="P97" s="9"/>
      <c r="Q97" s="9"/>
      <c r="R97" s="8"/>
      <c r="S97" s="9"/>
      <c r="T97" s="9"/>
      <c r="U97" s="8"/>
      <c r="V97" s="9"/>
      <c r="W97" s="9"/>
      <c r="X97" s="9"/>
      <c r="Y97" s="8"/>
      <c r="Z97" s="9"/>
      <c r="AA97" s="8"/>
      <c r="AC97" s="8"/>
      <c r="AP97" s="8"/>
      <c r="AR97" s="31"/>
      <c r="AU97" s="31"/>
      <c r="AV97" s="21"/>
      <c r="AW97" s="23"/>
      <c r="BJ97" s="18"/>
      <c r="BL97" s="54"/>
      <c r="BO97" s="18"/>
      <c r="BQ97" s="18"/>
      <c r="BS97" s="18"/>
      <c r="BT97" s="18"/>
      <c r="CA97" s="18"/>
      <c r="CD97" s="18"/>
      <c r="CI97" s="18"/>
      <c r="CN97" s="18"/>
      <c r="CP97" s="18"/>
      <c r="CT97" s="18"/>
      <c r="CV97" s="18"/>
      <c r="CX97" s="18"/>
      <c r="DI97" s="18"/>
    </row>
    <row r="98" spans="1:113" x14ac:dyDescent="0.3">
      <c r="A98">
        <v>99</v>
      </c>
      <c r="B98" t="s">
        <v>397</v>
      </c>
      <c r="C98" s="25"/>
      <c r="D98" s="12"/>
      <c r="E98" s="14"/>
      <c r="H98" s="16"/>
      <c r="I98" s="11"/>
      <c r="J98" s="39"/>
      <c r="K98" s="39"/>
      <c r="L98" s="39"/>
      <c r="M98" s="39"/>
      <c r="N98" s="42"/>
      <c r="O98" s="8"/>
      <c r="P98" s="9"/>
      <c r="Q98" s="9"/>
      <c r="R98" s="8"/>
      <c r="S98" s="9"/>
      <c r="T98" s="9"/>
      <c r="U98" s="8"/>
      <c r="V98" s="9"/>
      <c r="W98" s="9"/>
      <c r="X98" s="9"/>
      <c r="Y98" s="8"/>
      <c r="Z98" s="9"/>
      <c r="AA98" s="8"/>
      <c r="AC98" s="8"/>
      <c r="AP98" s="8"/>
      <c r="AR98" s="31"/>
      <c r="AU98" s="31"/>
      <c r="AV98" s="21"/>
      <c r="AW98" s="23"/>
      <c r="BJ98" s="18"/>
      <c r="BL98" s="54"/>
      <c r="BO98" s="18"/>
      <c r="BQ98" s="18"/>
      <c r="BS98" s="18"/>
      <c r="BT98" s="18"/>
      <c r="CA98" s="18"/>
      <c r="CD98" s="18"/>
      <c r="CI98" s="18"/>
      <c r="CN98" s="18"/>
      <c r="CP98" s="18"/>
      <c r="CT98" s="18"/>
      <c r="CV98" s="18"/>
      <c r="CX98" s="18"/>
      <c r="DI98" s="18"/>
    </row>
    <row r="99" spans="1:113" x14ac:dyDescent="0.3">
      <c r="A99">
        <v>100</v>
      </c>
      <c r="B99" t="s">
        <v>397</v>
      </c>
      <c r="C99" s="25"/>
      <c r="D99" s="12"/>
      <c r="E99" s="14"/>
      <c r="H99" s="16"/>
      <c r="I99" s="11"/>
      <c r="J99" s="39"/>
      <c r="K99" s="39"/>
      <c r="L99" s="39"/>
      <c r="M99" s="39"/>
      <c r="N99" s="42"/>
      <c r="O99" s="8"/>
      <c r="P99" s="9"/>
      <c r="Q99" s="9"/>
      <c r="R99" s="8"/>
      <c r="S99" s="9"/>
      <c r="T99" s="9"/>
      <c r="U99" s="8"/>
      <c r="V99" s="9"/>
      <c r="W99" s="9"/>
      <c r="X99" s="9"/>
      <c r="Y99" s="8"/>
      <c r="Z99" s="9"/>
      <c r="AA99" s="8"/>
      <c r="AC99" s="8"/>
      <c r="AP99" s="8"/>
      <c r="AR99" s="31"/>
      <c r="AU99" s="31"/>
      <c r="AV99" s="21"/>
      <c r="AW99" s="23"/>
      <c r="BJ99" s="18"/>
      <c r="BL99" s="54"/>
      <c r="BO99" s="18"/>
      <c r="BQ99" s="18"/>
      <c r="BS99" s="18"/>
      <c r="BT99" s="18"/>
      <c r="CA99" s="18"/>
      <c r="CD99" s="18"/>
      <c r="CI99" s="18"/>
      <c r="CN99" s="18"/>
      <c r="CP99" s="18"/>
      <c r="CT99" s="18"/>
      <c r="CV99" s="18"/>
      <c r="CX99" s="18"/>
      <c r="DI99" s="18"/>
    </row>
    <row r="100" spans="1:113" x14ac:dyDescent="0.3">
      <c r="A100">
        <v>101</v>
      </c>
      <c r="B100" t="s">
        <v>397</v>
      </c>
      <c r="C100" s="25"/>
      <c r="D100" s="12"/>
      <c r="E100" s="14"/>
      <c r="H100" s="16"/>
      <c r="I100" s="11"/>
      <c r="J100" s="39"/>
      <c r="K100" s="39"/>
      <c r="L100" s="39"/>
      <c r="M100" s="39"/>
      <c r="N100" s="42"/>
      <c r="O100" s="8"/>
      <c r="P100" s="9"/>
      <c r="Q100" s="9"/>
      <c r="R100" s="8"/>
      <c r="S100" s="9"/>
      <c r="T100" s="9"/>
      <c r="U100" s="8"/>
      <c r="V100" s="9"/>
      <c r="W100" s="9"/>
      <c r="X100" s="9"/>
      <c r="Y100" s="8"/>
      <c r="Z100" s="9"/>
      <c r="AA100" s="8"/>
      <c r="AC100" s="8"/>
      <c r="AP100" s="8"/>
      <c r="AR100" s="31"/>
      <c r="AU100" s="31"/>
      <c r="AV100" s="21"/>
      <c r="AW100" s="23"/>
      <c r="BJ100" s="18"/>
      <c r="BL100" s="54"/>
      <c r="BO100" s="18"/>
      <c r="BQ100" s="18"/>
      <c r="BS100" s="18"/>
      <c r="BT100" s="18"/>
      <c r="CA100" s="18"/>
      <c r="CD100" s="18"/>
      <c r="CI100" s="18"/>
      <c r="CN100" s="18"/>
      <c r="CP100" s="18"/>
      <c r="CT100" s="18"/>
      <c r="CV100" s="18"/>
      <c r="CX100" s="18"/>
      <c r="DI100" s="18"/>
    </row>
    <row r="101" spans="1:113" x14ac:dyDescent="0.3">
      <c r="A101">
        <v>102</v>
      </c>
      <c r="B101" t="s">
        <v>397</v>
      </c>
      <c r="C101" s="25"/>
      <c r="D101" s="12"/>
      <c r="E101" s="14"/>
      <c r="H101" s="16"/>
      <c r="I101" s="11"/>
      <c r="J101" s="39"/>
      <c r="K101" s="39"/>
      <c r="L101" s="39"/>
      <c r="M101" s="39"/>
      <c r="N101" s="42"/>
      <c r="O101" s="8"/>
      <c r="P101" s="9"/>
      <c r="Q101" s="9"/>
      <c r="R101" s="8"/>
      <c r="S101" s="9"/>
      <c r="T101" s="9"/>
      <c r="U101" s="8"/>
      <c r="V101" s="9"/>
      <c r="W101" s="9"/>
      <c r="X101" s="9"/>
      <c r="Y101" s="8"/>
      <c r="Z101" s="9"/>
      <c r="AA101" s="8"/>
      <c r="AC101" s="8"/>
      <c r="AP101" s="8"/>
      <c r="AR101" s="31"/>
      <c r="AU101" s="31"/>
      <c r="AV101" s="21"/>
      <c r="AW101" s="23"/>
      <c r="BJ101" s="18"/>
      <c r="BL101" s="54"/>
      <c r="BO101" s="18"/>
      <c r="BQ101" s="18"/>
      <c r="BS101" s="18"/>
      <c r="BT101" s="18"/>
      <c r="CA101" s="18"/>
      <c r="CD101" s="18"/>
      <c r="CI101" s="18"/>
      <c r="CN101" s="18"/>
      <c r="CP101" s="18"/>
      <c r="CT101" s="18"/>
      <c r="CV101" s="18"/>
      <c r="CX101" s="18"/>
      <c r="DI101" s="18"/>
    </row>
    <row r="102" spans="1:113" x14ac:dyDescent="0.3">
      <c r="A102">
        <v>103</v>
      </c>
      <c r="B102" t="s">
        <v>397</v>
      </c>
      <c r="C102" s="25"/>
      <c r="D102" s="12"/>
      <c r="E102" s="14"/>
      <c r="H102" s="16"/>
      <c r="I102" s="11"/>
      <c r="J102" s="39"/>
      <c r="K102" s="39"/>
      <c r="L102" s="39"/>
      <c r="M102" s="39"/>
      <c r="N102" s="42"/>
      <c r="O102" s="8"/>
      <c r="P102" s="9"/>
      <c r="Q102" s="9"/>
      <c r="R102" s="8"/>
      <c r="S102" s="9"/>
      <c r="T102" s="9"/>
      <c r="U102" s="8"/>
      <c r="V102" s="9"/>
      <c r="W102" s="9"/>
      <c r="X102" s="9"/>
      <c r="Y102" s="8"/>
      <c r="Z102" s="9"/>
      <c r="AA102" s="8"/>
      <c r="AC102" s="8"/>
      <c r="AP102" s="8"/>
      <c r="AR102" s="31"/>
      <c r="AU102" s="31"/>
      <c r="AV102" s="21"/>
      <c r="AW102" s="23"/>
      <c r="BJ102" s="18"/>
      <c r="BL102" s="54"/>
      <c r="BO102" s="18"/>
      <c r="BQ102" s="18"/>
      <c r="BS102" s="18"/>
      <c r="BT102" s="18"/>
      <c r="CA102" s="18"/>
      <c r="CD102" s="18"/>
      <c r="CI102" s="18"/>
      <c r="CN102" s="18"/>
      <c r="CP102" s="18"/>
      <c r="CT102" s="18"/>
      <c r="CV102" s="18"/>
      <c r="CX102" s="18"/>
      <c r="DI102" s="18"/>
    </row>
    <row r="103" spans="1:113" x14ac:dyDescent="0.3">
      <c r="A103">
        <v>104</v>
      </c>
      <c r="B103" t="s">
        <v>397</v>
      </c>
      <c r="C103" s="25"/>
      <c r="D103" s="12"/>
      <c r="E103" s="14"/>
      <c r="H103" s="16"/>
      <c r="I103" s="11"/>
      <c r="J103" s="39"/>
      <c r="K103" s="39"/>
      <c r="L103" s="39"/>
      <c r="M103" s="39"/>
      <c r="N103" s="42"/>
      <c r="O103" s="8"/>
      <c r="P103" s="9"/>
      <c r="Q103" s="9"/>
      <c r="R103" s="8"/>
      <c r="S103" s="9"/>
      <c r="T103" s="9"/>
      <c r="U103" s="8"/>
      <c r="V103" s="9"/>
      <c r="W103" s="9"/>
      <c r="X103" s="9"/>
      <c r="Y103" s="8"/>
      <c r="Z103" s="9"/>
      <c r="AA103" s="8"/>
      <c r="AC103" s="8"/>
      <c r="AP103" s="8"/>
      <c r="AR103" s="31"/>
      <c r="AU103" s="31"/>
      <c r="AV103" s="21"/>
      <c r="AW103" s="23"/>
      <c r="BJ103" s="18"/>
      <c r="BL103" s="54"/>
      <c r="BO103" s="18"/>
      <c r="BQ103" s="18"/>
      <c r="BS103" s="18"/>
      <c r="BT103" s="18"/>
      <c r="CA103" s="18"/>
      <c r="CD103" s="18"/>
      <c r="CI103" s="18"/>
      <c r="CN103" s="18"/>
      <c r="CP103" s="18"/>
      <c r="CT103" s="18"/>
      <c r="CV103" s="18"/>
      <c r="CX103" s="18"/>
      <c r="DI103" s="18"/>
    </row>
    <row r="104" spans="1:113" x14ac:dyDescent="0.3">
      <c r="A104">
        <v>105</v>
      </c>
      <c r="B104" t="s">
        <v>397</v>
      </c>
      <c r="C104" s="25"/>
      <c r="D104" s="12"/>
      <c r="E104" s="14"/>
      <c r="H104" s="16"/>
      <c r="I104" s="11"/>
      <c r="J104" s="39"/>
      <c r="K104" s="39"/>
      <c r="L104" s="39"/>
      <c r="M104" s="39"/>
      <c r="N104" s="42"/>
      <c r="O104" s="8"/>
      <c r="P104" s="9"/>
      <c r="Q104" s="9"/>
      <c r="R104" s="8"/>
      <c r="S104" s="9"/>
      <c r="T104" s="9"/>
      <c r="U104" s="8"/>
      <c r="V104" s="9"/>
      <c r="W104" s="9"/>
      <c r="X104" s="9"/>
      <c r="Y104" s="8"/>
      <c r="Z104" s="9"/>
      <c r="AA104" s="8"/>
      <c r="AC104" s="8"/>
      <c r="AP104" s="8"/>
      <c r="AR104" s="31"/>
      <c r="AU104" s="31"/>
      <c r="AV104" s="21"/>
      <c r="AW104" s="23"/>
      <c r="BJ104" s="18"/>
      <c r="BL104" s="54"/>
      <c r="BO104" s="18"/>
      <c r="BQ104" s="18"/>
      <c r="BS104" s="18"/>
      <c r="BT104" s="18"/>
      <c r="CA104" s="18"/>
      <c r="CD104" s="18"/>
      <c r="CI104" s="18"/>
      <c r="CN104" s="18"/>
      <c r="CP104" s="18"/>
      <c r="CT104" s="18"/>
      <c r="CV104" s="18"/>
      <c r="CX104" s="18"/>
      <c r="DI104" s="18"/>
    </row>
    <row r="105" spans="1:113" x14ac:dyDescent="0.3">
      <c r="A105">
        <v>106</v>
      </c>
      <c r="B105" t="s">
        <v>397</v>
      </c>
      <c r="C105" s="25"/>
      <c r="D105" s="12"/>
      <c r="E105" s="14"/>
      <c r="H105" s="16"/>
      <c r="I105" s="11"/>
      <c r="J105" s="39"/>
      <c r="K105" s="39"/>
      <c r="L105" s="39"/>
      <c r="M105" s="39"/>
      <c r="N105" s="42"/>
      <c r="O105" s="8"/>
      <c r="P105" s="9"/>
      <c r="Q105" s="9"/>
      <c r="R105" s="8"/>
      <c r="S105" s="9"/>
      <c r="T105" s="9"/>
      <c r="U105" s="8"/>
      <c r="V105" s="9"/>
      <c r="W105" s="9"/>
      <c r="X105" s="9"/>
      <c r="Y105" s="8"/>
      <c r="Z105" s="9"/>
      <c r="AA105" s="8"/>
      <c r="AC105" s="8"/>
      <c r="AP105" s="8"/>
      <c r="AR105" s="31"/>
      <c r="AU105" s="31"/>
      <c r="AV105" s="21"/>
      <c r="AW105" s="23"/>
      <c r="BJ105" s="18"/>
      <c r="BL105" s="54"/>
      <c r="BO105" s="18"/>
      <c r="BQ105" s="18"/>
      <c r="BS105" s="18"/>
      <c r="BT105" s="18"/>
      <c r="CA105" s="18"/>
      <c r="CD105" s="18"/>
      <c r="CI105" s="18"/>
      <c r="CN105" s="18"/>
      <c r="CP105" s="18"/>
      <c r="CT105" s="18"/>
      <c r="CV105" s="18"/>
      <c r="CX105" s="18"/>
      <c r="DI105" s="18"/>
    </row>
    <row r="106" spans="1:113" x14ac:dyDescent="0.3">
      <c r="A106">
        <v>107</v>
      </c>
      <c r="B106" t="s">
        <v>397</v>
      </c>
      <c r="C106" s="25"/>
      <c r="D106" s="12"/>
      <c r="E106" s="14"/>
      <c r="H106" s="16"/>
      <c r="I106" s="11"/>
      <c r="J106" s="39"/>
      <c r="K106" s="39"/>
      <c r="L106" s="39"/>
      <c r="M106" s="39"/>
      <c r="N106" s="42"/>
      <c r="O106" s="8"/>
      <c r="P106" s="9"/>
      <c r="Q106" s="9"/>
      <c r="R106" s="8"/>
      <c r="S106" s="9"/>
      <c r="T106" s="9"/>
      <c r="U106" s="8"/>
      <c r="V106" s="9"/>
      <c r="W106" s="9"/>
      <c r="X106" s="9"/>
      <c r="Y106" s="8"/>
      <c r="Z106" s="9"/>
      <c r="AA106" s="8"/>
      <c r="AC106" s="8"/>
      <c r="AP106" s="8"/>
      <c r="AR106" s="31"/>
      <c r="AU106" s="31"/>
      <c r="AV106" s="21"/>
      <c r="AW106" s="23"/>
      <c r="BJ106" s="18"/>
      <c r="BL106" s="54"/>
      <c r="BO106" s="18"/>
      <c r="BQ106" s="18"/>
      <c r="BS106" s="18"/>
      <c r="BT106" s="18"/>
      <c r="CA106" s="18"/>
      <c r="CD106" s="18"/>
      <c r="CI106" s="18"/>
      <c r="CN106" s="18"/>
      <c r="CP106" s="18"/>
      <c r="CT106" s="18"/>
      <c r="CV106" s="18"/>
      <c r="CX106" s="18"/>
      <c r="DI106" s="18"/>
    </row>
    <row r="107" spans="1:113" x14ac:dyDescent="0.3">
      <c r="A107">
        <v>108</v>
      </c>
      <c r="B107" t="s">
        <v>397</v>
      </c>
      <c r="C107" s="25"/>
      <c r="D107" s="12"/>
      <c r="E107" s="14"/>
      <c r="H107" s="16"/>
      <c r="I107" s="11"/>
      <c r="J107" s="39"/>
      <c r="K107" s="39"/>
      <c r="L107" s="39"/>
      <c r="M107" s="39"/>
      <c r="N107" s="42"/>
      <c r="O107" s="8"/>
      <c r="P107" s="9"/>
      <c r="Q107" s="9"/>
      <c r="R107" s="8"/>
      <c r="S107" s="9"/>
      <c r="T107" s="9"/>
      <c r="U107" s="8"/>
      <c r="V107" s="9"/>
      <c r="W107" s="9"/>
      <c r="X107" s="9"/>
      <c r="Y107" s="8"/>
      <c r="Z107" s="9"/>
      <c r="AA107" s="8"/>
      <c r="AC107" s="8"/>
      <c r="AP107" s="8"/>
      <c r="AR107" s="31"/>
      <c r="AU107" s="31"/>
      <c r="AV107" s="21"/>
      <c r="AW107" s="23"/>
      <c r="BJ107" s="18"/>
      <c r="BL107" s="54"/>
      <c r="BO107" s="18"/>
      <c r="BQ107" s="18"/>
      <c r="BS107" s="18"/>
      <c r="BT107" s="18"/>
      <c r="CA107" s="18"/>
      <c r="CD107" s="18"/>
      <c r="CI107" s="18"/>
      <c r="CN107" s="18"/>
      <c r="CP107" s="18"/>
      <c r="CT107" s="18"/>
      <c r="CV107" s="18"/>
      <c r="CX107" s="18"/>
      <c r="DI107" s="18"/>
    </row>
    <row r="108" spans="1:113" x14ac:dyDescent="0.3">
      <c r="A108">
        <v>109</v>
      </c>
      <c r="B108" t="s">
        <v>397</v>
      </c>
      <c r="C108" s="25"/>
      <c r="D108" s="12"/>
      <c r="E108" s="14"/>
      <c r="H108" s="16"/>
      <c r="I108" s="11"/>
      <c r="J108" s="39"/>
      <c r="K108" s="39"/>
      <c r="L108" s="39"/>
      <c r="M108" s="39"/>
      <c r="N108" s="42"/>
      <c r="O108" s="8"/>
      <c r="P108" s="9"/>
      <c r="Q108" s="9"/>
      <c r="R108" s="8"/>
      <c r="S108" s="9"/>
      <c r="T108" s="9"/>
      <c r="U108" s="8"/>
      <c r="V108" s="9"/>
      <c r="W108" s="9"/>
      <c r="X108" s="9"/>
      <c r="Y108" s="8"/>
      <c r="Z108" s="9"/>
      <c r="AA108" s="8"/>
      <c r="AC108" s="8"/>
      <c r="AP108" s="8"/>
      <c r="AR108" s="31"/>
      <c r="AU108" s="31"/>
      <c r="AV108" s="21"/>
      <c r="AW108" s="23"/>
      <c r="BJ108" s="18"/>
      <c r="BL108" s="54"/>
      <c r="BO108" s="18"/>
      <c r="BQ108" s="18"/>
      <c r="BS108" s="18"/>
      <c r="BT108" s="18"/>
      <c r="CA108" s="18"/>
      <c r="CD108" s="18"/>
      <c r="CI108" s="18"/>
      <c r="CN108" s="18"/>
      <c r="CP108" s="18"/>
      <c r="CT108" s="18"/>
      <c r="CV108" s="18"/>
      <c r="CX108" s="18"/>
      <c r="DI108" s="18"/>
    </row>
    <row r="109" spans="1:113" x14ac:dyDescent="0.3">
      <c r="A109">
        <v>110</v>
      </c>
      <c r="B109" t="s">
        <v>397</v>
      </c>
      <c r="C109" s="25"/>
      <c r="D109" s="12"/>
      <c r="E109" s="14"/>
      <c r="H109" s="16"/>
      <c r="I109" s="11"/>
      <c r="J109" s="39"/>
      <c r="K109" s="39"/>
      <c r="L109" s="39"/>
      <c r="M109" s="39"/>
      <c r="N109" s="42"/>
      <c r="O109" s="8"/>
      <c r="P109" s="9"/>
      <c r="Q109" s="9"/>
      <c r="R109" s="8"/>
      <c r="S109" s="9"/>
      <c r="T109" s="9"/>
      <c r="U109" s="8"/>
      <c r="V109" s="9"/>
      <c r="W109" s="9"/>
      <c r="X109" s="9"/>
      <c r="Y109" s="8"/>
      <c r="Z109" s="9"/>
      <c r="AA109" s="8"/>
      <c r="AC109" s="8"/>
      <c r="AP109" s="8"/>
      <c r="AR109" s="31"/>
      <c r="AU109" s="31"/>
      <c r="AV109" s="21"/>
      <c r="AW109" s="23"/>
      <c r="BJ109" s="18"/>
      <c r="BL109" s="54"/>
      <c r="BO109" s="18"/>
      <c r="BQ109" s="18"/>
      <c r="BS109" s="18"/>
      <c r="BT109" s="18"/>
      <c r="CA109" s="18"/>
      <c r="CD109" s="18"/>
      <c r="CI109" s="18"/>
      <c r="CN109" s="18"/>
      <c r="CP109" s="18"/>
      <c r="CT109" s="18"/>
      <c r="CV109" s="18"/>
      <c r="CX109" s="18"/>
      <c r="DI109" s="18"/>
    </row>
    <row r="110" spans="1:113" x14ac:dyDescent="0.3">
      <c r="A110">
        <v>111</v>
      </c>
      <c r="B110" t="s">
        <v>397</v>
      </c>
      <c r="C110" s="25"/>
      <c r="D110" s="12"/>
      <c r="E110" s="14"/>
      <c r="H110" s="16"/>
      <c r="I110" s="11"/>
      <c r="J110" s="39"/>
      <c r="K110" s="39"/>
      <c r="L110" s="39"/>
      <c r="M110" s="39"/>
      <c r="N110" s="42"/>
      <c r="O110" s="8"/>
      <c r="P110" s="9"/>
      <c r="Q110" s="9"/>
      <c r="R110" s="8"/>
      <c r="S110" s="9"/>
      <c r="T110" s="9"/>
      <c r="U110" s="8"/>
      <c r="V110" s="9"/>
      <c r="W110" s="9"/>
      <c r="X110" s="9"/>
      <c r="Y110" s="8"/>
      <c r="Z110" s="9"/>
      <c r="AA110" s="8"/>
      <c r="AC110" s="8"/>
      <c r="AP110" s="8"/>
      <c r="AR110" s="31"/>
      <c r="AU110" s="31"/>
      <c r="AV110" s="21"/>
      <c r="AW110" s="23"/>
      <c r="BJ110" s="18"/>
      <c r="BL110" s="54"/>
      <c r="BO110" s="18"/>
      <c r="BQ110" s="18"/>
      <c r="BS110" s="18"/>
      <c r="BT110" s="18"/>
      <c r="CA110" s="18"/>
      <c r="CD110" s="18"/>
      <c r="CI110" s="18"/>
      <c r="CN110" s="18"/>
      <c r="CP110" s="18"/>
      <c r="CT110" s="18"/>
      <c r="CV110" s="18"/>
      <c r="CX110" s="18"/>
      <c r="DI110" s="18"/>
    </row>
    <row r="111" spans="1:113" x14ac:dyDescent="0.3">
      <c r="A111">
        <v>112</v>
      </c>
      <c r="B111" t="s">
        <v>397</v>
      </c>
      <c r="C111" s="25"/>
      <c r="D111" s="12"/>
      <c r="E111" s="14"/>
      <c r="H111" s="16"/>
      <c r="I111" s="11"/>
      <c r="J111" s="39"/>
      <c r="K111" s="39"/>
      <c r="L111" s="39"/>
      <c r="M111" s="39"/>
      <c r="N111" s="42"/>
      <c r="O111" s="8"/>
      <c r="P111" s="9"/>
      <c r="Q111" s="9"/>
      <c r="R111" s="8"/>
      <c r="S111" s="9"/>
      <c r="T111" s="9"/>
      <c r="U111" s="8"/>
      <c r="V111" s="9"/>
      <c r="W111" s="9"/>
      <c r="X111" s="9"/>
      <c r="Y111" s="8"/>
      <c r="Z111" s="9"/>
      <c r="AA111" s="8"/>
      <c r="AC111" s="8"/>
      <c r="AP111" s="8"/>
      <c r="AR111" s="31"/>
      <c r="AU111" s="31"/>
      <c r="AV111" s="21"/>
      <c r="AW111" s="23"/>
      <c r="BJ111" s="18"/>
      <c r="BL111" s="54"/>
      <c r="BO111" s="18"/>
      <c r="BQ111" s="18"/>
      <c r="BS111" s="18"/>
      <c r="BT111" s="18"/>
      <c r="CA111" s="18"/>
      <c r="CD111" s="18"/>
      <c r="CI111" s="18"/>
      <c r="CN111" s="18"/>
      <c r="CP111" s="18"/>
      <c r="CT111" s="18"/>
      <c r="CV111" s="18"/>
      <c r="CX111" s="18"/>
      <c r="DI111" s="18"/>
    </row>
    <row r="112" spans="1:113" x14ac:dyDescent="0.3">
      <c r="A112">
        <v>113</v>
      </c>
      <c r="B112" t="s">
        <v>397</v>
      </c>
      <c r="C112" s="25"/>
      <c r="D112" s="12"/>
      <c r="E112" s="14"/>
      <c r="H112" s="16"/>
      <c r="I112" s="11"/>
      <c r="J112" s="39"/>
      <c r="K112" s="39"/>
      <c r="L112" s="39"/>
      <c r="M112" s="39"/>
      <c r="N112" s="42"/>
      <c r="O112" s="8"/>
      <c r="P112" s="9"/>
      <c r="Q112" s="9"/>
      <c r="R112" s="8"/>
      <c r="S112" s="9"/>
      <c r="T112" s="9"/>
      <c r="U112" s="8"/>
      <c r="V112" s="9"/>
      <c r="W112" s="9"/>
      <c r="X112" s="9"/>
      <c r="Y112" s="8"/>
      <c r="Z112" s="9"/>
      <c r="AA112" s="8"/>
      <c r="AC112" s="8"/>
      <c r="AP112" s="8"/>
      <c r="AR112" s="31"/>
      <c r="AU112" s="31"/>
      <c r="AV112" s="21"/>
      <c r="AW112" s="23"/>
      <c r="BJ112" s="18"/>
      <c r="BL112" s="54"/>
      <c r="BO112" s="18"/>
      <c r="BQ112" s="18"/>
      <c r="BS112" s="18"/>
      <c r="BT112" s="18"/>
      <c r="CA112" s="18"/>
      <c r="CD112" s="18"/>
      <c r="CI112" s="18"/>
      <c r="CN112" s="18"/>
      <c r="CP112" s="18"/>
      <c r="CT112" s="18"/>
      <c r="CV112" s="18"/>
      <c r="CX112" s="18"/>
      <c r="DI112" s="18"/>
    </row>
    <row r="113" spans="1:113" x14ac:dyDescent="0.3">
      <c r="A113">
        <v>114</v>
      </c>
      <c r="B113" t="s">
        <v>397</v>
      </c>
      <c r="C113" s="25"/>
      <c r="D113" s="12"/>
      <c r="E113" s="14"/>
      <c r="H113" s="16"/>
      <c r="I113" s="11"/>
      <c r="J113" s="39"/>
      <c r="K113" s="39"/>
      <c r="L113" s="39"/>
      <c r="M113" s="39"/>
      <c r="N113" s="42"/>
      <c r="O113" s="8"/>
      <c r="P113" s="9"/>
      <c r="Q113" s="9"/>
      <c r="R113" s="8"/>
      <c r="S113" s="9"/>
      <c r="T113" s="9"/>
      <c r="U113" s="8"/>
      <c r="V113" s="9"/>
      <c r="W113" s="9"/>
      <c r="X113" s="9"/>
      <c r="Y113" s="8"/>
      <c r="Z113" s="9"/>
      <c r="AA113" s="8"/>
      <c r="AC113" s="8"/>
      <c r="AP113" s="8"/>
      <c r="AR113" s="31"/>
      <c r="AU113" s="31"/>
      <c r="AV113" s="21"/>
      <c r="AW113" s="23"/>
      <c r="BJ113" s="18"/>
      <c r="BL113" s="54"/>
      <c r="BO113" s="18"/>
      <c r="BQ113" s="18"/>
      <c r="BS113" s="18"/>
      <c r="BT113" s="18"/>
      <c r="CA113" s="18"/>
      <c r="CD113" s="18"/>
      <c r="CI113" s="18"/>
      <c r="CN113" s="18"/>
      <c r="CP113" s="18"/>
      <c r="CT113" s="18"/>
      <c r="CV113" s="18"/>
      <c r="CX113" s="18"/>
      <c r="DI113" s="18"/>
    </row>
    <row r="114" spans="1:113" x14ac:dyDescent="0.3">
      <c r="A114">
        <v>115</v>
      </c>
      <c r="B114" t="s">
        <v>397</v>
      </c>
      <c r="C114" s="25"/>
      <c r="D114" s="12"/>
      <c r="E114" s="14"/>
      <c r="H114" s="16"/>
      <c r="I114" s="11"/>
      <c r="J114" s="39"/>
      <c r="K114" s="39"/>
      <c r="L114" s="39"/>
      <c r="M114" s="39"/>
      <c r="N114" s="42"/>
      <c r="O114" s="8"/>
      <c r="P114" s="9"/>
      <c r="Q114" s="9"/>
      <c r="R114" s="8"/>
      <c r="S114" s="9"/>
      <c r="T114" s="9"/>
      <c r="U114" s="8"/>
      <c r="V114" s="9"/>
      <c r="W114" s="9"/>
      <c r="X114" s="9"/>
      <c r="Y114" s="8"/>
      <c r="Z114" s="9"/>
      <c r="AA114" s="8"/>
      <c r="AC114" s="8"/>
      <c r="AP114" s="8"/>
      <c r="AR114" s="31"/>
      <c r="AU114" s="31"/>
      <c r="AV114" s="21"/>
      <c r="AW114" s="23"/>
      <c r="BJ114" s="18"/>
      <c r="BL114" s="54"/>
      <c r="BO114" s="18"/>
      <c r="BQ114" s="18"/>
      <c r="BS114" s="18"/>
      <c r="BT114" s="18"/>
      <c r="CA114" s="18"/>
      <c r="CD114" s="18"/>
      <c r="CI114" s="18"/>
      <c r="CN114" s="18"/>
      <c r="CP114" s="18"/>
      <c r="CT114" s="18"/>
      <c r="CV114" s="18"/>
      <c r="CX114" s="18"/>
      <c r="DI114" s="18"/>
    </row>
    <row r="115" spans="1:113" x14ac:dyDescent="0.3">
      <c r="A115">
        <v>116</v>
      </c>
      <c r="B115" t="s">
        <v>397</v>
      </c>
      <c r="C115" s="25"/>
      <c r="D115" s="12"/>
      <c r="E115" s="14"/>
      <c r="H115" s="16"/>
      <c r="I115" s="11"/>
      <c r="J115" s="39"/>
      <c r="K115" s="39"/>
      <c r="L115" s="39"/>
      <c r="M115" s="39"/>
      <c r="N115" s="42"/>
      <c r="O115" s="8"/>
      <c r="P115" s="9"/>
      <c r="Q115" s="9"/>
      <c r="R115" s="8"/>
      <c r="S115" s="9"/>
      <c r="T115" s="9"/>
      <c r="U115" s="8"/>
      <c r="V115" s="9"/>
      <c r="W115" s="9"/>
      <c r="X115" s="9"/>
      <c r="Y115" s="8"/>
      <c r="Z115" s="9"/>
      <c r="AA115" s="8"/>
      <c r="AC115" s="8"/>
      <c r="AP115" s="8"/>
      <c r="AR115" s="31"/>
      <c r="AU115" s="31"/>
      <c r="AV115" s="21"/>
      <c r="AW115" s="23"/>
      <c r="BJ115" s="18"/>
      <c r="BL115" s="54"/>
      <c r="BO115" s="18"/>
      <c r="BQ115" s="18"/>
      <c r="BS115" s="18"/>
      <c r="BT115" s="18"/>
      <c r="CA115" s="18"/>
      <c r="CD115" s="18"/>
      <c r="CI115" s="18"/>
      <c r="CN115" s="18"/>
      <c r="CP115" s="18"/>
      <c r="CT115" s="18"/>
      <c r="CV115" s="18"/>
      <c r="CX115" s="18"/>
      <c r="DI115" s="18"/>
    </row>
    <row r="116" spans="1:113" x14ac:dyDescent="0.3">
      <c r="A116">
        <v>117</v>
      </c>
      <c r="B116" t="s">
        <v>397</v>
      </c>
      <c r="C116" s="25"/>
      <c r="D116" s="12"/>
      <c r="E116" s="14"/>
      <c r="H116" s="16"/>
      <c r="I116" s="11"/>
      <c r="J116" s="39"/>
      <c r="K116" s="39"/>
      <c r="L116" s="39"/>
      <c r="M116" s="39"/>
      <c r="N116" s="42"/>
      <c r="O116" s="8"/>
      <c r="P116" s="9"/>
      <c r="Q116" s="9"/>
      <c r="R116" s="8"/>
      <c r="S116" s="9"/>
      <c r="T116" s="9"/>
      <c r="U116" s="8"/>
      <c r="V116" s="9"/>
      <c r="W116" s="9"/>
      <c r="X116" s="9"/>
      <c r="Y116" s="8"/>
      <c r="Z116" s="9"/>
      <c r="AA116" s="8"/>
      <c r="AC116" s="8"/>
      <c r="AP116" s="8"/>
      <c r="AR116" s="31"/>
      <c r="AU116" s="31"/>
      <c r="AV116" s="21"/>
      <c r="AW116" s="23"/>
      <c r="BJ116" s="18"/>
      <c r="BL116" s="54"/>
      <c r="BO116" s="18"/>
      <c r="BQ116" s="18"/>
      <c r="BS116" s="18"/>
      <c r="BT116" s="18"/>
      <c r="CA116" s="18"/>
      <c r="CD116" s="18"/>
      <c r="CI116" s="18"/>
      <c r="CN116" s="18"/>
      <c r="CP116" s="18"/>
      <c r="CT116" s="18"/>
      <c r="CV116" s="18"/>
      <c r="CX116" s="18"/>
      <c r="DI116" s="18"/>
    </row>
    <row r="117" spans="1:113" x14ac:dyDescent="0.3">
      <c r="A117">
        <v>118</v>
      </c>
      <c r="B117" t="s">
        <v>397</v>
      </c>
      <c r="C117" s="25"/>
      <c r="D117" s="12"/>
      <c r="E117" s="14"/>
      <c r="H117" s="16"/>
      <c r="I117" s="11"/>
      <c r="J117" s="39"/>
      <c r="K117" s="39"/>
      <c r="L117" s="39"/>
      <c r="M117" s="39"/>
      <c r="N117" s="42"/>
      <c r="O117" s="8"/>
      <c r="P117" s="9"/>
      <c r="Q117" s="9"/>
      <c r="R117" s="8"/>
      <c r="S117" s="9"/>
      <c r="T117" s="9"/>
      <c r="U117" s="8"/>
      <c r="V117" s="9"/>
      <c r="W117" s="9"/>
      <c r="X117" s="9"/>
      <c r="Y117" s="8"/>
      <c r="Z117" s="9"/>
      <c r="AA117" s="8"/>
      <c r="AC117" s="8"/>
      <c r="AP117" s="8"/>
      <c r="AR117" s="31"/>
      <c r="AU117" s="31"/>
      <c r="AV117" s="21"/>
      <c r="AW117" s="23"/>
      <c r="BJ117" s="18"/>
      <c r="BL117" s="54"/>
      <c r="BO117" s="18"/>
      <c r="BQ117" s="18"/>
      <c r="BS117" s="18"/>
      <c r="BT117" s="18"/>
      <c r="CA117" s="18"/>
      <c r="CD117" s="18"/>
      <c r="CI117" s="18"/>
      <c r="CN117" s="18"/>
      <c r="CP117" s="18"/>
      <c r="CT117" s="18"/>
      <c r="CV117" s="18"/>
      <c r="CX117" s="18"/>
      <c r="DI117" s="18"/>
    </row>
    <row r="118" spans="1:113" x14ac:dyDescent="0.3">
      <c r="A118">
        <v>119</v>
      </c>
      <c r="B118" t="s">
        <v>397</v>
      </c>
      <c r="C118" s="25"/>
      <c r="D118" s="12"/>
      <c r="E118" s="14"/>
      <c r="H118" s="16"/>
      <c r="I118" s="11"/>
      <c r="J118" s="39"/>
      <c r="K118" s="39"/>
      <c r="L118" s="39"/>
      <c r="M118" s="39"/>
      <c r="N118" s="42"/>
      <c r="O118" s="8"/>
      <c r="P118" s="9"/>
      <c r="Q118" s="9"/>
      <c r="R118" s="8"/>
      <c r="S118" s="9"/>
      <c r="T118" s="9"/>
      <c r="U118" s="8"/>
      <c r="V118" s="9"/>
      <c r="W118" s="9"/>
      <c r="X118" s="9"/>
      <c r="Y118" s="8"/>
      <c r="Z118" s="9"/>
      <c r="AA118" s="8"/>
      <c r="AC118" s="8"/>
      <c r="AP118" s="8"/>
      <c r="AR118" s="31"/>
      <c r="AU118" s="31"/>
      <c r="AV118" s="21"/>
      <c r="AW118" s="23"/>
      <c r="BJ118" s="18"/>
      <c r="BL118" s="54"/>
      <c r="BO118" s="18"/>
      <c r="BQ118" s="18"/>
      <c r="BS118" s="18"/>
      <c r="BT118" s="18"/>
      <c r="CA118" s="18"/>
      <c r="CD118" s="18"/>
      <c r="CI118" s="18"/>
      <c r="CN118" s="18"/>
      <c r="CP118" s="18"/>
      <c r="CT118" s="18"/>
      <c r="CV118" s="18"/>
      <c r="CX118" s="18"/>
      <c r="DI118" s="18"/>
    </row>
    <row r="119" spans="1:113" x14ac:dyDescent="0.3">
      <c r="A119">
        <v>120</v>
      </c>
      <c r="B119" t="s">
        <v>397</v>
      </c>
      <c r="C119" s="25"/>
      <c r="D119" s="12"/>
      <c r="E119" s="14"/>
      <c r="H119" s="16"/>
      <c r="I119" s="11"/>
      <c r="J119" s="39"/>
      <c r="K119" s="39"/>
      <c r="L119" s="39"/>
      <c r="M119" s="39"/>
      <c r="N119" s="42"/>
      <c r="O119" s="8"/>
      <c r="P119" s="9"/>
      <c r="Q119" s="9"/>
      <c r="R119" s="8"/>
      <c r="S119" s="9"/>
      <c r="T119" s="9"/>
      <c r="U119" s="8"/>
      <c r="V119" s="9"/>
      <c r="W119" s="9"/>
      <c r="X119" s="9"/>
      <c r="Y119" s="8"/>
      <c r="Z119" s="9"/>
      <c r="AA119" s="8"/>
      <c r="AC119" s="8"/>
      <c r="AP119" s="8"/>
      <c r="AR119" s="31"/>
      <c r="AU119" s="31"/>
      <c r="AV119" s="21"/>
      <c r="AW119" s="23"/>
      <c r="BJ119" s="18"/>
      <c r="BL119" s="54"/>
      <c r="BO119" s="18"/>
      <c r="BQ119" s="18"/>
      <c r="BS119" s="18"/>
      <c r="BT119" s="18"/>
      <c r="CA119" s="18"/>
      <c r="CD119" s="18"/>
      <c r="CI119" s="18"/>
      <c r="CN119" s="18"/>
      <c r="CP119" s="18"/>
      <c r="CT119" s="18"/>
      <c r="CV119" s="18"/>
      <c r="CX119" s="18"/>
      <c r="DI119" s="18"/>
    </row>
    <row r="120" spans="1:113" x14ac:dyDescent="0.3">
      <c r="A120">
        <v>121</v>
      </c>
      <c r="B120" t="s">
        <v>397</v>
      </c>
      <c r="C120" s="25"/>
      <c r="D120" s="12"/>
      <c r="E120" s="14"/>
      <c r="H120" s="16"/>
      <c r="I120" s="11"/>
      <c r="J120" s="39"/>
      <c r="K120" s="39"/>
      <c r="L120" s="39"/>
      <c r="M120" s="39"/>
      <c r="N120" s="42"/>
      <c r="O120" s="8"/>
      <c r="P120" s="9"/>
      <c r="Q120" s="9"/>
      <c r="R120" s="8"/>
      <c r="S120" s="9"/>
      <c r="T120" s="9"/>
      <c r="U120" s="8"/>
      <c r="V120" s="9"/>
      <c r="W120" s="9"/>
      <c r="X120" s="9"/>
      <c r="Y120" s="8"/>
      <c r="Z120" s="9"/>
      <c r="AA120" s="8"/>
      <c r="AC120" s="8"/>
      <c r="AP120" s="8"/>
      <c r="AR120" s="31"/>
      <c r="AU120" s="31"/>
      <c r="AV120" s="21"/>
      <c r="AW120" s="23"/>
      <c r="BJ120" s="18"/>
      <c r="BL120" s="54"/>
      <c r="BO120" s="18"/>
      <c r="BQ120" s="18"/>
      <c r="BS120" s="18"/>
      <c r="BT120" s="18"/>
      <c r="CA120" s="18"/>
      <c r="CD120" s="18"/>
      <c r="CI120" s="18"/>
      <c r="CN120" s="18"/>
      <c r="CP120" s="18"/>
      <c r="CT120" s="18"/>
      <c r="CV120" s="18"/>
      <c r="CX120" s="18"/>
      <c r="DI120" s="18"/>
    </row>
    <row r="121" spans="1:113" x14ac:dyDescent="0.3">
      <c r="A121">
        <v>122</v>
      </c>
      <c r="B121" t="s">
        <v>397</v>
      </c>
      <c r="C121" s="25"/>
      <c r="D121" s="12"/>
      <c r="E121" s="14"/>
      <c r="H121" s="16"/>
      <c r="I121" s="11"/>
      <c r="J121" s="39"/>
      <c r="K121" s="39"/>
      <c r="L121" s="39"/>
      <c r="M121" s="39"/>
      <c r="N121" s="42"/>
      <c r="O121" s="8"/>
      <c r="P121" s="9"/>
      <c r="Q121" s="9"/>
      <c r="R121" s="8"/>
      <c r="S121" s="9"/>
      <c r="T121" s="9"/>
      <c r="U121" s="8"/>
      <c r="V121" s="9"/>
      <c r="W121" s="9"/>
      <c r="X121" s="9"/>
      <c r="Y121" s="8"/>
      <c r="Z121" s="9"/>
      <c r="AA121" s="8"/>
      <c r="AC121" s="8"/>
      <c r="AP121" s="8"/>
      <c r="AR121" s="31"/>
      <c r="AU121" s="31"/>
      <c r="AV121" s="21"/>
      <c r="AW121" s="23"/>
      <c r="BJ121" s="18"/>
      <c r="BL121" s="54"/>
      <c r="BO121" s="18"/>
      <c r="BQ121" s="18"/>
      <c r="BS121" s="18"/>
      <c r="BT121" s="18"/>
      <c r="CA121" s="18"/>
      <c r="CD121" s="18"/>
      <c r="CI121" s="18"/>
      <c r="CN121" s="18"/>
      <c r="CP121" s="18"/>
      <c r="CT121" s="18"/>
      <c r="CV121" s="18"/>
      <c r="CX121" s="18"/>
      <c r="DI121" s="18"/>
    </row>
    <row r="122" spans="1:113" x14ac:dyDescent="0.3">
      <c r="A122">
        <v>123</v>
      </c>
      <c r="B122" t="s">
        <v>397</v>
      </c>
      <c r="C122" s="25"/>
      <c r="D122" s="12"/>
      <c r="E122" s="14"/>
      <c r="H122" s="16"/>
      <c r="I122" s="11"/>
      <c r="J122" s="39"/>
      <c r="K122" s="39"/>
      <c r="L122" s="39"/>
      <c r="M122" s="39"/>
      <c r="N122" s="42"/>
      <c r="O122" s="8"/>
      <c r="P122" s="9"/>
      <c r="Q122" s="9"/>
      <c r="R122" s="8"/>
      <c r="S122" s="9"/>
      <c r="T122" s="9"/>
      <c r="U122" s="8"/>
      <c r="V122" s="9"/>
      <c r="W122" s="9"/>
      <c r="X122" s="9"/>
      <c r="Y122" s="8"/>
      <c r="Z122" s="9"/>
      <c r="AA122" s="8"/>
      <c r="AC122" s="8"/>
      <c r="AP122" s="8"/>
      <c r="AR122" s="31"/>
      <c r="AU122" s="31"/>
      <c r="AV122" s="21"/>
      <c r="AW122" s="23"/>
      <c r="BJ122" s="18"/>
      <c r="BL122" s="54"/>
      <c r="BO122" s="18"/>
      <c r="BQ122" s="18"/>
      <c r="BS122" s="18"/>
      <c r="BT122" s="18"/>
      <c r="CA122" s="18"/>
      <c r="CD122" s="18"/>
      <c r="CI122" s="18"/>
      <c r="CN122" s="18"/>
      <c r="CP122" s="18"/>
      <c r="CT122" s="18"/>
      <c r="CV122" s="18"/>
      <c r="CX122" s="18"/>
      <c r="DI122" s="18"/>
    </row>
    <row r="123" spans="1:113" x14ac:dyDescent="0.3">
      <c r="A123">
        <v>124</v>
      </c>
      <c r="B123" t="s">
        <v>397</v>
      </c>
      <c r="C123" s="25"/>
      <c r="D123" s="12"/>
      <c r="E123" s="14"/>
      <c r="H123" s="16"/>
      <c r="I123" s="11"/>
      <c r="J123" s="39"/>
      <c r="K123" s="39"/>
      <c r="L123" s="39"/>
      <c r="M123" s="39"/>
      <c r="N123" s="42"/>
      <c r="O123" s="8"/>
      <c r="P123" s="9"/>
      <c r="Q123" s="9"/>
      <c r="R123" s="8"/>
      <c r="S123" s="9"/>
      <c r="T123" s="9"/>
      <c r="U123" s="8"/>
      <c r="V123" s="9"/>
      <c r="W123" s="9"/>
      <c r="X123" s="9"/>
      <c r="Y123" s="8"/>
      <c r="Z123" s="9"/>
      <c r="AA123" s="8"/>
      <c r="AC123" s="8"/>
      <c r="AP123" s="8"/>
      <c r="AR123" s="31"/>
      <c r="AU123" s="31"/>
      <c r="AV123" s="21"/>
      <c r="AW123" s="23"/>
      <c r="BJ123" s="18"/>
      <c r="BL123" s="54"/>
      <c r="BO123" s="18"/>
      <c r="BQ123" s="18"/>
      <c r="BS123" s="18"/>
      <c r="BT123" s="18"/>
      <c r="CA123" s="18"/>
      <c r="CD123" s="18"/>
      <c r="CI123" s="18"/>
      <c r="CN123" s="18"/>
      <c r="CP123" s="18"/>
      <c r="CT123" s="18"/>
      <c r="CV123" s="18"/>
      <c r="CX123" s="18"/>
      <c r="DI123" s="18"/>
    </row>
    <row r="124" spans="1:113" x14ac:dyDescent="0.3">
      <c r="A124">
        <v>125</v>
      </c>
      <c r="B124" t="s">
        <v>397</v>
      </c>
      <c r="C124" s="25"/>
      <c r="D124" s="12"/>
      <c r="E124" s="14"/>
      <c r="H124" s="16"/>
      <c r="I124" s="11"/>
      <c r="J124" s="39"/>
      <c r="K124" s="39"/>
      <c r="L124" s="39"/>
      <c r="M124" s="39"/>
      <c r="N124" s="42"/>
      <c r="O124" s="8"/>
      <c r="P124" s="9"/>
      <c r="Q124" s="9"/>
      <c r="R124" s="8"/>
      <c r="S124" s="9"/>
      <c r="T124" s="9"/>
      <c r="U124" s="8"/>
      <c r="V124" s="9"/>
      <c r="W124" s="9"/>
      <c r="X124" s="9"/>
      <c r="Y124" s="8"/>
      <c r="Z124" s="9"/>
      <c r="AA124" s="8"/>
      <c r="AC124" s="8"/>
      <c r="AP124" s="8"/>
      <c r="AR124" s="31"/>
      <c r="AU124" s="31"/>
      <c r="AV124" s="21"/>
      <c r="AW124" s="23"/>
      <c r="BJ124" s="18"/>
      <c r="BL124" s="54"/>
      <c r="BO124" s="18"/>
      <c r="BQ124" s="18"/>
      <c r="BS124" s="18"/>
      <c r="BT124" s="18"/>
      <c r="CA124" s="18"/>
      <c r="CD124" s="18"/>
      <c r="CI124" s="18"/>
      <c r="CN124" s="18"/>
      <c r="CP124" s="18"/>
      <c r="CT124" s="18"/>
      <c r="CV124" s="18"/>
      <c r="CX124" s="18"/>
      <c r="DI124" s="18"/>
    </row>
    <row r="125" spans="1:113" x14ac:dyDescent="0.3">
      <c r="A125">
        <v>126</v>
      </c>
      <c r="B125" t="s">
        <v>397</v>
      </c>
      <c r="C125" s="25"/>
      <c r="D125" s="12"/>
      <c r="E125" s="14"/>
      <c r="H125" s="16"/>
      <c r="I125" s="11"/>
      <c r="J125" s="39"/>
      <c r="K125" s="39"/>
      <c r="L125" s="39"/>
      <c r="M125" s="39"/>
      <c r="N125" s="42"/>
      <c r="O125" s="8"/>
      <c r="P125" s="9"/>
      <c r="Q125" s="9"/>
      <c r="R125" s="8"/>
      <c r="S125" s="9"/>
      <c r="T125" s="9"/>
      <c r="U125" s="8"/>
      <c r="V125" s="9"/>
      <c r="W125" s="9"/>
      <c r="X125" s="9"/>
      <c r="Y125" s="8"/>
      <c r="Z125" s="9"/>
      <c r="AA125" s="8"/>
      <c r="AC125" s="8"/>
      <c r="AP125" s="8"/>
      <c r="AR125" s="31"/>
      <c r="AU125" s="31"/>
      <c r="AV125" s="21"/>
      <c r="AW125" s="23"/>
      <c r="BJ125" s="18"/>
      <c r="BL125" s="54"/>
      <c r="BO125" s="18"/>
      <c r="BQ125" s="18"/>
      <c r="BS125" s="18"/>
      <c r="BT125" s="18"/>
      <c r="CA125" s="18"/>
      <c r="CD125" s="18"/>
      <c r="CI125" s="18"/>
      <c r="CN125" s="18"/>
      <c r="CP125" s="18"/>
      <c r="CT125" s="18"/>
      <c r="CV125" s="18"/>
      <c r="CX125" s="18"/>
      <c r="DI125" s="18"/>
    </row>
    <row r="126" spans="1:113" x14ac:dyDescent="0.3">
      <c r="A126">
        <v>127</v>
      </c>
      <c r="B126" t="s">
        <v>397</v>
      </c>
      <c r="C126" s="25"/>
      <c r="D126" s="12"/>
      <c r="E126" s="14"/>
      <c r="H126" s="16"/>
      <c r="I126" s="11"/>
      <c r="J126" s="39"/>
      <c r="K126" s="39"/>
      <c r="L126" s="39"/>
      <c r="M126" s="39"/>
      <c r="N126" s="42"/>
      <c r="O126" s="8"/>
      <c r="P126" s="9"/>
      <c r="Q126" s="9"/>
      <c r="R126" s="8"/>
      <c r="S126" s="9"/>
      <c r="T126" s="9"/>
      <c r="U126" s="8"/>
      <c r="V126" s="9"/>
      <c r="W126" s="9"/>
      <c r="X126" s="9"/>
      <c r="Y126" s="8"/>
      <c r="Z126" s="9"/>
      <c r="AA126" s="8"/>
      <c r="AC126" s="8"/>
      <c r="AP126" s="8"/>
      <c r="AR126" s="31"/>
      <c r="AU126" s="31"/>
      <c r="AV126" s="21"/>
      <c r="AW126" s="23"/>
      <c r="BJ126" s="18"/>
      <c r="BL126" s="54"/>
      <c r="BO126" s="18"/>
      <c r="BQ126" s="18"/>
      <c r="BS126" s="18"/>
      <c r="BT126" s="18"/>
      <c r="CA126" s="18"/>
      <c r="CD126" s="18"/>
      <c r="CI126" s="18"/>
      <c r="CN126" s="18"/>
      <c r="CP126" s="18"/>
      <c r="CT126" s="18"/>
      <c r="CV126" s="18"/>
      <c r="CX126" s="18"/>
      <c r="DI126" s="18"/>
    </row>
    <row r="127" spans="1:113" x14ac:dyDescent="0.3">
      <c r="A127">
        <v>128</v>
      </c>
      <c r="B127" t="s">
        <v>397</v>
      </c>
      <c r="C127" s="25"/>
      <c r="D127" s="12"/>
      <c r="E127" s="14"/>
      <c r="H127" s="16"/>
      <c r="I127" s="11"/>
      <c r="J127" s="39"/>
      <c r="K127" s="39"/>
      <c r="L127" s="39"/>
      <c r="M127" s="39"/>
      <c r="N127" s="42"/>
      <c r="O127" s="8"/>
      <c r="P127" s="9"/>
      <c r="Q127" s="9"/>
      <c r="R127" s="8"/>
      <c r="S127" s="9"/>
      <c r="T127" s="9"/>
      <c r="U127" s="8"/>
      <c r="V127" s="9"/>
      <c r="W127" s="9"/>
      <c r="X127" s="9"/>
      <c r="Y127" s="8"/>
      <c r="Z127" s="9"/>
      <c r="AA127" s="8"/>
      <c r="AC127" s="8"/>
      <c r="AP127" s="8"/>
      <c r="AR127" s="31"/>
      <c r="AU127" s="31"/>
      <c r="AV127" s="21"/>
      <c r="AW127" s="23"/>
      <c r="BJ127" s="18"/>
      <c r="BL127" s="54"/>
      <c r="BO127" s="18"/>
      <c r="BQ127" s="18"/>
      <c r="BS127" s="18"/>
      <c r="BT127" s="18"/>
      <c r="CA127" s="18"/>
      <c r="CD127" s="18"/>
      <c r="CI127" s="18"/>
      <c r="CN127" s="18"/>
      <c r="CP127" s="18"/>
      <c r="CT127" s="18"/>
      <c r="CV127" s="18"/>
      <c r="CX127" s="18"/>
      <c r="DI127" s="18"/>
    </row>
    <row r="128" spans="1:113" x14ac:dyDescent="0.3">
      <c r="A128">
        <v>129</v>
      </c>
      <c r="B128" t="s">
        <v>397</v>
      </c>
      <c r="C128" s="25"/>
      <c r="D128" s="12"/>
      <c r="E128" s="14"/>
      <c r="H128" s="16"/>
      <c r="I128" s="11"/>
      <c r="J128" s="39"/>
      <c r="K128" s="39"/>
      <c r="L128" s="39"/>
      <c r="M128" s="39"/>
      <c r="N128" s="42"/>
      <c r="O128" s="8"/>
      <c r="P128" s="9"/>
      <c r="Q128" s="9"/>
      <c r="R128" s="8"/>
      <c r="S128" s="9"/>
      <c r="T128" s="9"/>
      <c r="U128" s="8"/>
      <c r="V128" s="9"/>
      <c r="W128" s="9"/>
      <c r="X128" s="9"/>
      <c r="Y128" s="8"/>
      <c r="Z128" s="9"/>
      <c r="AA128" s="8"/>
      <c r="AC128" s="8"/>
      <c r="AP128" s="8"/>
      <c r="AR128" s="31"/>
      <c r="AU128" s="31"/>
      <c r="AV128" s="21"/>
      <c r="AW128" s="23"/>
      <c r="BJ128" s="18"/>
      <c r="BL128" s="54"/>
      <c r="BO128" s="18"/>
      <c r="BQ128" s="18"/>
      <c r="BS128" s="18"/>
      <c r="BT128" s="18"/>
      <c r="CA128" s="18"/>
      <c r="CD128" s="18"/>
      <c r="CI128" s="18"/>
      <c r="CN128" s="18"/>
      <c r="CP128" s="18"/>
      <c r="CT128" s="18"/>
      <c r="CV128" s="18"/>
      <c r="CX128" s="18"/>
      <c r="DI128" s="18"/>
    </row>
    <row r="129" spans="1:113" x14ac:dyDescent="0.3">
      <c r="A129">
        <v>130</v>
      </c>
      <c r="B129" t="s">
        <v>397</v>
      </c>
      <c r="C129" s="25"/>
      <c r="D129" s="12"/>
      <c r="E129" s="14"/>
      <c r="H129" s="16"/>
      <c r="I129" s="11"/>
      <c r="J129" s="39"/>
      <c r="K129" s="39"/>
      <c r="L129" s="39"/>
      <c r="M129" s="39"/>
      <c r="N129" s="42"/>
      <c r="O129" s="8"/>
      <c r="P129" s="9"/>
      <c r="Q129" s="9"/>
      <c r="R129" s="8"/>
      <c r="S129" s="9"/>
      <c r="T129" s="9"/>
      <c r="U129" s="8"/>
      <c r="V129" s="9"/>
      <c r="W129" s="9"/>
      <c r="X129" s="9"/>
      <c r="Y129" s="8"/>
      <c r="Z129" s="9"/>
      <c r="AA129" s="8"/>
      <c r="AC129" s="8"/>
      <c r="AP129" s="8"/>
      <c r="AR129" s="31"/>
      <c r="AU129" s="31"/>
      <c r="AV129" s="21"/>
      <c r="AW129" s="23"/>
      <c r="BJ129" s="18"/>
      <c r="BL129" s="54"/>
      <c r="BO129" s="18"/>
      <c r="BQ129" s="18"/>
      <c r="BS129" s="18"/>
      <c r="BT129" s="18"/>
      <c r="CA129" s="18"/>
      <c r="CD129" s="18"/>
      <c r="CI129" s="18"/>
      <c r="CN129" s="18"/>
      <c r="CP129" s="18"/>
      <c r="CT129" s="18"/>
      <c r="CV129" s="18"/>
      <c r="CX129" s="18"/>
      <c r="DI129" s="18"/>
    </row>
    <row r="130" spans="1:113" x14ac:dyDescent="0.3">
      <c r="A130">
        <v>131</v>
      </c>
      <c r="B130" t="s">
        <v>397</v>
      </c>
      <c r="C130" s="25"/>
      <c r="D130" s="12"/>
      <c r="E130" s="14"/>
      <c r="H130" s="16"/>
      <c r="I130" s="11"/>
      <c r="J130" s="39"/>
      <c r="K130" s="39"/>
      <c r="L130" s="39"/>
      <c r="M130" s="39"/>
      <c r="N130" s="42"/>
      <c r="O130" s="8"/>
      <c r="P130" s="9"/>
      <c r="Q130" s="9"/>
      <c r="R130" s="8"/>
      <c r="S130" s="9"/>
      <c r="T130" s="9"/>
      <c r="U130" s="8"/>
      <c r="V130" s="9"/>
      <c r="W130" s="9"/>
      <c r="X130" s="9"/>
      <c r="Y130" s="8"/>
      <c r="Z130" s="9"/>
      <c r="AA130" s="8"/>
      <c r="AC130" s="8"/>
      <c r="AP130" s="8"/>
      <c r="AR130" s="31"/>
      <c r="AU130" s="31"/>
      <c r="AV130" s="21"/>
      <c r="AW130" s="23"/>
      <c r="BJ130" s="18"/>
      <c r="BL130" s="54"/>
      <c r="BO130" s="18"/>
      <c r="BQ130" s="18"/>
      <c r="BS130" s="18"/>
      <c r="BT130" s="18"/>
      <c r="CA130" s="18"/>
      <c r="CD130" s="18"/>
      <c r="CI130" s="18"/>
      <c r="CN130" s="18"/>
      <c r="CP130" s="18"/>
      <c r="CT130" s="18"/>
      <c r="CV130" s="18"/>
      <c r="CX130" s="18"/>
      <c r="DI130" s="18"/>
    </row>
    <row r="131" spans="1:113" x14ac:dyDescent="0.3">
      <c r="A131">
        <v>132</v>
      </c>
      <c r="B131" t="s">
        <v>397</v>
      </c>
      <c r="C131" s="25"/>
      <c r="D131" s="12"/>
      <c r="E131" s="14"/>
      <c r="H131" s="16"/>
      <c r="I131" s="11"/>
      <c r="J131" s="39"/>
      <c r="K131" s="39"/>
      <c r="L131" s="39"/>
      <c r="M131" s="39"/>
      <c r="N131" s="42"/>
      <c r="O131" s="8"/>
      <c r="P131" s="9"/>
      <c r="Q131" s="9"/>
      <c r="R131" s="8"/>
      <c r="S131" s="9"/>
      <c r="T131" s="9"/>
      <c r="U131" s="8"/>
      <c r="V131" s="9"/>
      <c r="W131" s="9"/>
      <c r="X131" s="9"/>
      <c r="Y131" s="8"/>
      <c r="Z131" s="9"/>
      <c r="AA131" s="8"/>
      <c r="AC131" s="8"/>
      <c r="AP131" s="8"/>
      <c r="AR131" s="31"/>
      <c r="AU131" s="31"/>
      <c r="AV131" s="21"/>
      <c r="AW131" s="23"/>
      <c r="BJ131" s="18"/>
      <c r="BL131" s="54"/>
      <c r="BO131" s="18"/>
      <c r="BQ131" s="18"/>
      <c r="BS131" s="18"/>
      <c r="BT131" s="18"/>
      <c r="CA131" s="18"/>
      <c r="CD131" s="18"/>
      <c r="CI131" s="18"/>
      <c r="CN131" s="18"/>
      <c r="CP131" s="18"/>
      <c r="CT131" s="18"/>
      <c r="CV131" s="18"/>
      <c r="CX131" s="18"/>
      <c r="DI131" s="18"/>
    </row>
    <row r="132" spans="1:113" x14ac:dyDescent="0.3">
      <c r="A132">
        <v>133</v>
      </c>
      <c r="B132" t="s">
        <v>397</v>
      </c>
      <c r="C132" s="25"/>
      <c r="D132" s="12"/>
      <c r="E132" s="14"/>
      <c r="H132" s="16"/>
      <c r="I132" s="11"/>
      <c r="J132" s="39"/>
      <c r="K132" s="39"/>
      <c r="L132" s="39"/>
      <c r="M132" s="39"/>
      <c r="N132" s="42"/>
      <c r="O132" s="8"/>
      <c r="P132" s="9"/>
      <c r="Q132" s="9"/>
      <c r="R132" s="8"/>
      <c r="S132" s="9"/>
      <c r="T132" s="9"/>
      <c r="U132" s="8"/>
      <c r="V132" s="9"/>
      <c r="W132" s="9"/>
      <c r="X132" s="9"/>
      <c r="Y132" s="8"/>
      <c r="Z132" s="9"/>
      <c r="AA132" s="8"/>
      <c r="AC132" s="8"/>
      <c r="AP132" s="8"/>
      <c r="AR132" s="31"/>
      <c r="AU132" s="31"/>
      <c r="AV132" s="21"/>
      <c r="AW132" s="23"/>
      <c r="BJ132" s="18"/>
      <c r="BL132" s="54"/>
      <c r="BO132" s="18"/>
      <c r="BQ132" s="18"/>
      <c r="BS132" s="18"/>
      <c r="BT132" s="18"/>
      <c r="CA132" s="18"/>
      <c r="CD132" s="18"/>
      <c r="CI132" s="18"/>
      <c r="CN132" s="18"/>
      <c r="CP132" s="18"/>
      <c r="CT132" s="18"/>
      <c r="CV132" s="18"/>
      <c r="CX132" s="18"/>
      <c r="DI132" s="18"/>
    </row>
    <row r="133" spans="1:113" x14ac:dyDescent="0.3">
      <c r="A133">
        <v>134</v>
      </c>
      <c r="B133" t="s">
        <v>397</v>
      </c>
      <c r="C133" s="25"/>
      <c r="D133" s="12"/>
      <c r="E133" s="14"/>
      <c r="H133" s="16"/>
      <c r="I133" s="11"/>
      <c r="J133" s="39"/>
      <c r="K133" s="39"/>
      <c r="L133" s="39"/>
      <c r="M133" s="39"/>
      <c r="N133" s="42"/>
      <c r="O133" s="8"/>
      <c r="P133" s="9"/>
      <c r="Q133" s="9"/>
      <c r="R133" s="8"/>
      <c r="S133" s="9"/>
      <c r="T133" s="9"/>
      <c r="U133" s="8"/>
      <c r="V133" s="9"/>
      <c r="W133" s="9"/>
      <c r="X133" s="9"/>
      <c r="Y133" s="8"/>
      <c r="Z133" s="9"/>
      <c r="AA133" s="8"/>
      <c r="AC133" s="8"/>
      <c r="AP133" s="8"/>
      <c r="AR133" s="31"/>
      <c r="AU133" s="31"/>
      <c r="AV133" s="21"/>
      <c r="AW133" s="23"/>
      <c r="BJ133" s="18"/>
      <c r="BL133" s="54"/>
      <c r="BO133" s="18"/>
      <c r="BQ133" s="18"/>
      <c r="BS133" s="18"/>
      <c r="BT133" s="18"/>
      <c r="CA133" s="18"/>
      <c r="CD133" s="18"/>
      <c r="CI133" s="18"/>
      <c r="CN133" s="18"/>
      <c r="CP133" s="18"/>
      <c r="CT133" s="18"/>
      <c r="CV133" s="18"/>
      <c r="CX133" s="18"/>
      <c r="DI133" s="18"/>
    </row>
    <row r="134" spans="1:113" x14ac:dyDescent="0.3">
      <c r="A134">
        <v>135</v>
      </c>
      <c r="B134" t="s">
        <v>397</v>
      </c>
      <c r="C134" s="25"/>
      <c r="D134" s="12"/>
      <c r="E134" s="14"/>
      <c r="H134" s="16"/>
      <c r="I134" s="11"/>
      <c r="J134" s="39"/>
      <c r="K134" s="39"/>
      <c r="L134" s="39"/>
      <c r="M134" s="39"/>
      <c r="N134" s="42"/>
      <c r="O134" s="8"/>
      <c r="P134" s="9"/>
      <c r="Q134" s="9"/>
      <c r="R134" s="8"/>
      <c r="S134" s="9"/>
      <c r="T134" s="9"/>
      <c r="U134" s="8"/>
      <c r="V134" s="9"/>
      <c r="W134" s="9"/>
      <c r="X134" s="9"/>
      <c r="Y134" s="8"/>
      <c r="Z134" s="9"/>
      <c r="AA134" s="8"/>
      <c r="AC134" s="8"/>
      <c r="AP134" s="8"/>
      <c r="AR134" s="31"/>
      <c r="AU134" s="31"/>
      <c r="AV134" s="21"/>
      <c r="AW134" s="23"/>
      <c r="BJ134" s="18"/>
      <c r="BL134" s="54"/>
      <c r="BO134" s="18"/>
      <c r="BQ134" s="18"/>
      <c r="BS134" s="18"/>
      <c r="BT134" s="18"/>
      <c r="CA134" s="18"/>
      <c r="CD134" s="18"/>
      <c r="CI134" s="18"/>
      <c r="CN134" s="18"/>
      <c r="CP134" s="18"/>
      <c r="CT134" s="18"/>
      <c r="CV134" s="18"/>
      <c r="CX134" s="18"/>
      <c r="DI134" s="18"/>
    </row>
    <row r="135" spans="1:113" x14ac:dyDescent="0.3">
      <c r="A135">
        <v>136</v>
      </c>
      <c r="B135" t="s">
        <v>397</v>
      </c>
      <c r="C135" s="25"/>
      <c r="D135" s="12"/>
      <c r="E135" s="14"/>
      <c r="H135" s="16"/>
      <c r="I135" s="11"/>
      <c r="J135" s="39"/>
      <c r="K135" s="39"/>
      <c r="L135" s="39"/>
      <c r="M135" s="39"/>
      <c r="N135" s="42"/>
      <c r="O135" s="8"/>
      <c r="P135" s="9"/>
      <c r="Q135" s="9"/>
      <c r="R135" s="8"/>
      <c r="S135" s="9"/>
      <c r="T135" s="9"/>
      <c r="U135" s="8"/>
      <c r="V135" s="9"/>
      <c r="W135" s="9"/>
      <c r="X135" s="9"/>
      <c r="Y135" s="8"/>
      <c r="Z135" s="9"/>
      <c r="AA135" s="8"/>
      <c r="AC135" s="8"/>
      <c r="AP135" s="8"/>
      <c r="AR135" s="31"/>
      <c r="AU135" s="31"/>
      <c r="AV135" s="21"/>
      <c r="AW135" s="23"/>
      <c r="BJ135" s="18"/>
      <c r="BL135" s="54"/>
      <c r="BO135" s="18"/>
      <c r="BQ135" s="18"/>
      <c r="BS135" s="18"/>
      <c r="BT135" s="18"/>
      <c r="CA135" s="18"/>
      <c r="CD135" s="18"/>
      <c r="CI135" s="18"/>
      <c r="CN135" s="18"/>
      <c r="CP135" s="18"/>
      <c r="CT135" s="18"/>
      <c r="CV135" s="18"/>
      <c r="CX135" s="18"/>
      <c r="DI135" s="18"/>
    </row>
    <row r="136" spans="1:113" x14ac:dyDescent="0.3">
      <c r="A136">
        <v>137</v>
      </c>
      <c r="B136" t="s">
        <v>397</v>
      </c>
      <c r="C136" s="25"/>
      <c r="D136" s="12"/>
      <c r="E136" s="14"/>
      <c r="H136" s="16"/>
      <c r="I136" s="11"/>
      <c r="J136" s="39"/>
      <c r="K136" s="39"/>
      <c r="L136" s="39"/>
      <c r="M136" s="39"/>
      <c r="N136" s="42"/>
      <c r="O136" s="8"/>
      <c r="P136" s="9"/>
      <c r="Q136" s="9"/>
      <c r="R136" s="8"/>
      <c r="S136" s="9"/>
      <c r="T136" s="9"/>
      <c r="U136" s="8"/>
      <c r="V136" s="9"/>
      <c r="W136" s="9"/>
      <c r="X136" s="9"/>
      <c r="Y136" s="8"/>
      <c r="Z136" s="9"/>
      <c r="AA136" s="8"/>
      <c r="AC136" s="8"/>
      <c r="AP136" s="8"/>
      <c r="AR136" s="31"/>
      <c r="AU136" s="31"/>
      <c r="AV136" s="21"/>
      <c r="AW136" s="23"/>
      <c r="BJ136" s="18"/>
      <c r="BL136" s="54"/>
      <c r="BO136" s="18"/>
      <c r="BQ136" s="18"/>
      <c r="BS136" s="18"/>
      <c r="BT136" s="18"/>
      <c r="CA136" s="18"/>
      <c r="CD136" s="18"/>
      <c r="CI136" s="18"/>
      <c r="CN136" s="18"/>
      <c r="CP136" s="18"/>
      <c r="CT136" s="18"/>
      <c r="CV136" s="18"/>
      <c r="CX136" s="18"/>
      <c r="DI136" s="18"/>
    </row>
    <row r="137" spans="1:113" x14ac:dyDescent="0.3">
      <c r="A137">
        <v>138</v>
      </c>
      <c r="B137" t="s">
        <v>397</v>
      </c>
      <c r="C137" s="25"/>
      <c r="D137" s="12"/>
      <c r="E137" s="14"/>
      <c r="H137" s="16"/>
      <c r="I137" s="11"/>
      <c r="J137" s="39"/>
      <c r="K137" s="39"/>
      <c r="L137" s="39"/>
      <c r="M137" s="39"/>
      <c r="N137" s="42"/>
      <c r="O137" s="8"/>
      <c r="P137" s="9"/>
      <c r="Q137" s="9"/>
      <c r="R137" s="8"/>
      <c r="S137" s="9"/>
      <c r="T137" s="9"/>
      <c r="U137" s="8"/>
      <c r="V137" s="9"/>
      <c r="W137" s="9"/>
      <c r="X137" s="9"/>
      <c r="Y137" s="8"/>
      <c r="Z137" s="9"/>
      <c r="AA137" s="8"/>
      <c r="AC137" s="8"/>
      <c r="AP137" s="8"/>
      <c r="AR137" s="31"/>
      <c r="AU137" s="31"/>
      <c r="AV137" s="21"/>
      <c r="AW137" s="23"/>
      <c r="BJ137" s="18"/>
      <c r="BL137" s="54"/>
      <c r="BO137" s="18"/>
      <c r="BQ137" s="18"/>
      <c r="BS137" s="18"/>
      <c r="BT137" s="18"/>
      <c r="CA137" s="18"/>
      <c r="CD137" s="18"/>
      <c r="CI137" s="18"/>
      <c r="CN137" s="18"/>
      <c r="CP137" s="18"/>
      <c r="CT137" s="18"/>
      <c r="CV137" s="18"/>
      <c r="CX137" s="18"/>
      <c r="DI137" s="18"/>
    </row>
    <row r="138" spans="1:113" x14ac:dyDescent="0.3">
      <c r="A138">
        <v>139</v>
      </c>
      <c r="B138" t="s">
        <v>397</v>
      </c>
      <c r="C138" s="25"/>
      <c r="D138" s="12"/>
      <c r="E138" s="14"/>
      <c r="H138" s="16"/>
      <c r="I138" s="11"/>
      <c r="J138" s="39"/>
      <c r="K138" s="39"/>
      <c r="L138" s="39"/>
      <c r="M138" s="39"/>
      <c r="N138" s="42"/>
      <c r="O138" s="8"/>
      <c r="P138" s="9"/>
      <c r="Q138" s="9"/>
      <c r="R138" s="8"/>
      <c r="S138" s="9"/>
      <c r="T138" s="9"/>
      <c r="U138" s="8"/>
      <c r="V138" s="9"/>
      <c r="W138" s="9"/>
      <c r="X138" s="9"/>
      <c r="Y138" s="8"/>
      <c r="Z138" s="9"/>
      <c r="AA138" s="8"/>
      <c r="AC138" s="8"/>
      <c r="AP138" s="8"/>
      <c r="AR138" s="31"/>
      <c r="AU138" s="31"/>
      <c r="AV138" s="21"/>
      <c r="AW138" s="23"/>
      <c r="BJ138" s="18"/>
      <c r="BL138" s="54"/>
      <c r="BO138" s="18"/>
      <c r="BQ138" s="18"/>
      <c r="BS138" s="18"/>
      <c r="BT138" s="18"/>
      <c r="CA138" s="18"/>
      <c r="CD138" s="18"/>
      <c r="CI138" s="18"/>
      <c r="CN138" s="18"/>
      <c r="CP138" s="18"/>
      <c r="CT138" s="18"/>
      <c r="CV138" s="18"/>
      <c r="CX138" s="18"/>
      <c r="DI138" s="18"/>
    </row>
    <row r="139" spans="1:113" x14ac:dyDescent="0.3">
      <c r="A139">
        <v>140</v>
      </c>
      <c r="B139" t="s">
        <v>397</v>
      </c>
      <c r="C139" s="25"/>
      <c r="D139" s="12"/>
      <c r="E139" s="14"/>
      <c r="H139" s="16"/>
      <c r="I139" s="11"/>
      <c r="J139" s="39"/>
      <c r="K139" s="39"/>
      <c r="L139" s="39"/>
      <c r="M139" s="39"/>
      <c r="N139" s="42"/>
      <c r="O139" s="8"/>
      <c r="P139" s="9"/>
      <c r="Q139" s="9"/>
      <c r="R139" s="8"/>
      <c r="S139" s="9"/>
      <c r="T139" s="9"/>
      <c r="U139" s="8"/>
      <c r="V139" s="9"/>
      <c r="W139" s="9"/>
      <c r="X139" s="9"/>
      <c r="Y139" s="8"/>
      <c r="Z139" s="9"/>
      <c r="AA139" s="8"/>
      <c r="AC139" s="8"/>
      <c r="AP139" s="8"/>
      <c r="AR139" s="31"/>
      <c r="AU139" s="31"/>
      <c r="AV139" s="21"/>
      <c r="AW139" s="23"/>
      <c r="BJ139" s="18"/>
      <c r="BL139" s="54"/>
      <c r="BO139" s="18"/>
      <c r="BQ139" s="18"/>
      <c r="BS139" s="18"/>
      <c r="BT139" s="18"/>
      <c r="CA139" s="18"/>
      <c r="CD139" s="18"/>
      <c r="CI139" s="18"/>
      <c r="CN139" s="18"/>
      <c r="CP139" s="18"/>
      <c r="CT139" s="18"/>
      <c r="CV139" s="18"/>
      <c r="CX139" s="18"/>
      <c r="DI139" s="18"/>
    </row>
    <row r="140" spans="1:113" x14ac:dyDescent="0.3">
      <c r="A140">
        <v>141</v>
      </c>
      <c r="B140" t="s">
        <v>397</v>
      </c>
      <c r="C140" s="25"/>
      <c r="D140" s="12"/>
      <c r="E140" s="14"/>
      <c r="H140" s="16"/>
      <c r="I140" s="11"/>
      <c r="J140" s="39"/>
      <c r="K140" s="39"/>
      <c r="L140" s="39"/>
      <c r="M140" s="39"/>
      <c r="N140" s="42"/>
      <c r="O140" s="8"/>
      <c r="P140" s="9"/>
      <c r="Q140" s="9"/>
      <c r="R140" s="8"/>
      <c r="S140" s="9"/>
      <c r="T140" s="9"/>
      <c r="U140" s="8"/>
      <c r="V140" s="9"/>
      <c r="W140" s="9"/>
      <c r="X140" s="9"/>
      <c r="Y140" s="8"/>
      <c r="Z140" s="9"/>
      <c r="AA140" s="8"/>
      <c r="AC140" s="8"/>
      <c r="AP140" s="8"/>
      <c r="AR140" s="31"/>
      <c r="AU140" s="31"/>
      <c r="AV140" s="21"/>
      <c r="AW140" s="23"/>
      <c r="BJ140" s="18"/>
      <c r="BL140" s="54"/>
      <c r="BO140" s="18"/>
      <c r="BQ140" s="18"/>
      <c r="BS140" s="18"/>
      <c r="BT140" s="18"/>
      <c r="CA140" s="18"/>
      <c r="CD140" s="18"/>
      <c r="CI140" s="18"/>
      <c r="CN140" s="18"/>
      <c r="CP140" s="18"/>
      <c r="CT140" s="18"/>
      <c r="CV140" s="18"/>
      <c r="CX140" s="18"/>
      <c r="DI140" s="18"/>
    </row>
    <row r="141" spans="1:113" x14ac:dyDescent="0.3">
      <c r="A141">
        <v>142</v>
      </c>
      <c r="B141" t="s">
        <v>397</v>
      </c>
      <c r="C141" s="25"/>
      <c r="D141" s="12"/>
      <c r="E141" s="14"/>
      <c r="H141" s="16"/>
      <c r="I141" s="11"/>
      <c r="J141" s="39"/>
      <c r="K141" s="39"/>
      <c r="L141" s="39"/>
      <c r="M141" s="39"/>
      <c r="N141" s="42"/>
      <c r="O141" s="8"/>
      <c r="P141" s="9"/>
      <c r="Q141" s="9"/>
      <c r="R141" s="8"/>
      <c r="S141" s="9"/>
      <c r="T141" s="9"/>
      <c r="U141" s="8"/>
      <c r="V141" s="9"/>
      <c r="W141" s="9"/>
      <c r="X141" s="9"/>
      <c r="Y141" s="8"/>
      <c r="Z141" s="9"/>
      <c r="AA141" s="8"/>
      <c r="AC141" s="8"/>
      <c r="AP141" s="8"/>
      <c r="AR141" s="31"/>
      <c r="AU141" s="31"/>
      <c r="AV141" s="21"/>
      <c r="AW141" s="23"/>
      <c r="BJ141" s="18"/>
      <c r="BL141" s="54"/>
      <c r="BO141" s="18"/>
      <c r="BQ141" s="18"/>
      <c r="BS141" s="18"/>
      <c r="BT141" s="18"/>
      <c r="CA141" s="18"/>
      <c r="CD141" s="18"/>
      <c r="CI141" s="18"/>
      <c r="CN141" s="18"/>
      <c r="CP141" s="18"/>
      <c r="CT141" s="18"/>
      <c r="CV141" s="18"/>
      <c r="CX141" s="18"/>
      <c r="DI141" s="18"/>
    </row>
    <row r="142" spans="1:113" x14ac:dyDescent="0.3">
      <c r="A142">
        <v>143</v>
      </c>
      <c r="B142" t="s">
        <v>397</v>
      </c>
      <c r="C142" s="25"/>
      <c r="D142" s="12"/>
      <c r="E142" s="14"/>
      <c r="H142" s="16"/>
      <c r="I142" s="11"/>
      <c r="J142" s="39"/>
      <c r="K142" s="39"/>
      <c r="L142" s="39"/>
      <c r="M142" s="39"/>
      <c r="N142" s="42"/>
      <c r="O142" s="8"/>
      <c r="P142" s="9"/>
      <c r="Q142" s="9"/>
      <c r="R142" s="8"/>
      <c r="S142" s="9"/>
      <c r="T142" s="9"/>
      <c r="U142" s="8"/>
      <c r="V142" s="9"/>
      <c r="W142" s="9"/>
      <c r="X142" s="9"/>
      <c r="Y142" s="8"/>
      <c r="Z142" s="9"/>
      <c r="AA142" s="8"/>
      <c r="AC142" s="8"/>
      <c r="AP142" s="8"/>
      <c r="AR142" s="31"/>
      <c r="AU142" s="31"/>
      <c r="AV142" s="21"/>
      <c r="AW142" s="23"/>
      <c r="BJ142" s="18"/>
      <c r="BL142" s="54"/>
      <c r="BO142" s="18"/>
      <c r="BQ142" s="18"/>
      <c r="BS142" s="18"/>
      <c r="BT142" s="18"/>
      <c r="CA142" s="18"/>
      <c r="CD142" s="18"/>
      <c r="CI142" s="18"/>
      <c r="CN142" s="18"/>
      <c r="CP142" s="18"/>
      <c r="CT142" s="18"/>
      <c r="CV142" s="18"/>
      <c r="CX142" s="18"/>
      <c r="DI142" s="18"/>
    </row>
    <row r="143" spans="1:113" x14ac:dyDescent="0.3">
      <c r="A143">
        <v>144</v>
      </c>
      <c r="B143" t="s">
        <v>397</v>
      </c>
      <c r="C143" s="25"/>
      <c r="D143" s="12"/>
      <c r="E143" s="14"/>
      <c r="H143" s="16"/>
      <c r="I143" s="11"/>
      <c r="J143" s="39"/>
      <c r="K143" s="39"/>
      <c r="L143" s="39"/>
      <c r="M143" s="39"/>
      <c r="N143" s="42"/>
      <c r="O143" s="8"/>
      <c r="P143" s="9"/>
      <c r="Q143" s="9"/>
      <c r="R143" s="8"/>
      <c r="S143" s="9"/>
      <c r="T143" s="9"/>
      <c r="U143" s="8"/>
      <c r="V143" s="9"/>
      <c r="W143" s="9"/>
      <c r="X143" s="9"/>
      <c r="Y143" s="8"/>
      <c r="Z143" s="9"/>
      <c r="AA143" s="8"/>
      <c r="AC143" s="8"/>
      <c r="AP143" s="8"/>
      <c r="AR143" s="31"/>
      <c r="AU143" s="31"/>
      <c r="AV143" s="21"/>
      <c r="AW143" s="23"/>
      <c r="BJ143" s="18"/>
      <c r="BL143" s="54"/>
      <c r="BO143" s="18"/>
      <c r="BQ143" s="18"/>
      <c r="BS143" s="18"/>
      <c r="BT143" s="18"/>
      <c r="CA143" s="18"/>
      <c r="CD143" s="18"/>
      <c r="CI143" s="18"/>
      <c r="CN143" s="18"/>
      <c r="CP143" s="18"/>
      <c r="CT143" s="18"/>
      <c r="CV143" s="18"/>
      <c r="CX143" s="18"/>
      <c r="DI143" s="18"/>
    </row>
    <row r="144" spans="1:113" x14ac:dyDescent="0.3">
      <c r="A144">
        <v>145</v>
      </c>
      <c r="B144" t="s">
        <v>397</v>
      </c>
      <c r="C144" s="25"/>
      <c r="D144" s="12"/>
      <c r="E144" s="14"/>
      <c r="H144" s="16"/>
      <c r="I144" s="11"/>
      <c r="J144" s="39"/>
      <c r="K144" s="39"/>
      <c r="L144" s="39"/>
      <c r="M144" s="39"/>
      <c r="N144" s="42"/>
      <c r="O144" s="8"/>
      <c r="P144" s="9"/>
      <c r="Q144" s="9"/>
      <c r="R144" s="8"/>
      <c r="S144" s="9"/>
      <c r="T144" s="9"/>
      <c r="U144" s="8"/>
      <c r="V144" s="9"/>
      <c r="W144" s="9"/>
      <c r="X144" s="9"/>
      <c r="Y144" s="8"/>
      <c r="Z144" s="9"/>
      <c r="AA144" s="8"/>
      <c r="AC144" s="8"/>
      <c r="AP144" s="8"/>
      <c r="AR144" s="31"/>
      <c r="AU144" s="31"/>
      <c r="AV144" s="21"/>
      <c r="AW144" s="23"/>
      <c r="BJ144" s="18"/>
      <c r="BL144" s="54"/>
      <c r="BO144" s="18"/>
      <c r="BQ144" s="18"/>
      <c r="BS144" s="18"/>
      <c r="BT144" s="18"/>
      <c r="CA144" s="18"/>
      <c r="CD144" s="18"/>
      <c r="CI144" s="18"/>
      <c r="CN144" s="18"/>
      <c r="CP144" s="18"/>
      <c r="CT144" s="18"/>
      <c r="CV144" s="18"/>
      <c r="CX144" s="18"/>
      <c r="DI144" s="18"/>
    </row>
    <row r="145" spans="1:113" x14ac:dyDescent="0.3">
      <c r="A145">
        <v>146</v>
      </c>
      <c r="B145" t="s">
        <v>397</v>
      </c>
      <c r="C145" s="25"/>
      <c r="D145" s="12"/>
      <c r="E145" s="14"/>
      <c r="H145" s="16"/>
      <c r="I145" s="11"/>
      <c r="J145" s="39"/>
      <c r="K145" s="39"/>
      <c r="L145" s="39"/>
      <c r="M145" s="39"/>
      <c r="N145" s="42"/>
      <c r="O145" s="8"/>
      <c r="P145" s="9"/>
      <c r="Q145" s="9"/>
      <c r="R145" s="8"/>
      <c r="S145" s="9"/>
      <c r="T145" s="9"/>
      <c r="U145" s="8"/>
      <c r="V145" s="9"/>
      <c r="W145" s="9"/>
      <c r="X145" s="9"/>
      <c r="Y145" s="8"/>
      <c r="Z145" s="9"/>
      <c r="AA145" s="8"/>
      <c r="AC145" s="8"/>
      <c r="AP145" s="8"/>
      <c r="AR145" s="31"/>
      <c r="AU145" s="31"/>
      <c r="AV145" s="21"/>
      <c r="AW145" s="23"/>
      <c r="BJ145" s="18"/>
      <c r="BL145" s="54"/>
      <c r="BO145" s="18"/>
      <c r="BQ145" s="18"/>
      <c r="BS145" s="18"/>
      <c r="BT145" s="18"/>
      <c r="CA145" s="18"/>
      <c r="CD145" s="18"/>
      <c r="CI145" s="18"/>
      <c r="CN145" s="18"/>
      <c r="CP145" s="18"/>
      <c r="CT145" s="18"/>
      <c r="CV145" s="18"/>
      <c r="CX145" s="18"/>
      <c r="DI145" s="18"/>
    </row>
    <row r="146" spans="1:113" x14ac:dyDescent="0.3">
      <c r="A146">
        <v>147</v>
      </c>
      <c r="B146" t="s">
        <v>397</v>
      </c>
      <c r="C146" s="25"/>
      <c r="D146" s="12"/>
      <c r="E146" s="14"/>
      <c r="H146" s="16"/>
      <c r="I146" s="11"/>
      <c r="J146" s="39"/>
      <c r="K146" s="39"/>
      <c r="L146" s="39"/>
      <c r="M146" s="39"/>
      <c r="N146" s="42"/>
      <c r="O146" s="8"/>
      <c r="P146" s="9"/>
      <c r="Q146" s="9"/>
      <c r="R146" s="8"/>
      <c r="S146" s="9"/>
      <c r="T146" s="9"/>
      <c r="U146" s="8"/>
      <c r="V146" s="9"/>
      <c r="W146" s="9"/>
      <c r="X146" s="9"/>
      <c r="Y146" s="8"/>
      <c r="Z146" s="9"/>
      <c r="AA146" s="8"/>
      <c r="AC146" s="8"/>
      <c r="AP146" s="8"/>
      <c r="AR146" s="31"/>
      <c r="AU146" s="31"/>
      <c r="AV146" s="21"/>
      <c r="AW146" s="23"/>
      <c r="BJ146" s="18"/>
      <c r="BL146" s="54"/>
      <c r="BO146" s="18"/>
      <c r="BQ146" s="18"/>
      <c r="BS146" s="18"/>
      <c r="BT146" s="18"/>
      <c r="CA146" s="18"/>
      <c r="CD146" s="18"/>
      <c r="CI146" s="18"/>
      <c r="CN146" s="18"/>
      <c r="CP146" s="18"/>
      <c r="CT146" s="18"/>
      <c r="CV146" s="18"/>
      <c r="CX146" s="18"/>
      <c r="DI146" s="18"/>
    </row>
    <row r="147" spans="1:113" x14ac:dyDescent="0.3">
      <c r="A147">
        <v>148</v>
      </c>
      <c r="B147" t="s">
        <v>397</v>
      </c>
      <c r="C147" s="25"/>
      <c r="D147" s="12"/>
      <c r="E147" s="14"/>
      <c r="H147" s="16"/>
      <c r="I147" s="11"/>
      <c r="J147" s="39"/>
      <c r="K147" s="39"/>
      <c r="L147" s="39"/>
      <c r="M147" s="39"/>
      <c r="N147" s="42"/>
      <c r="O147" s="8"/>
      <c r="P147" s="9"/>
      <c r="Q147" s="9"/>
      <c r="R147" s="8"/>
      <c r="S147" s="9"/>
      <c r="T147" s="9"/>
      <c r="U147" s="8"/>
      <c r="V147" s="9"/>
      <c r="W147" s="9"/>
      <c r="X147" s="9"/>
      <c r="Y147" s="8"/>
      <c r="Z147" s="9"/>
      <c r="AA147" s="8"/>
      <c r="AC147" s="8"/>
      <c r="AP147" s="8"/>
      <c r="AR147" s="31"/>
      <c r="AU147" s="31"/>
      <c r="AV147" s="21"/>
      <c r="AW147" s="23"/>
      <c r="BJ147" s="18"/>
      <c r="BL147" s="54"/>
      <c r="BO147" s="18"/>
      <c r="BQ147" s="18"/>
      <c r="BS147" s="18"/>
      <c r="BT147" s="18"/>
      <c r="CA147" s="18"/>
      <c r="CD147" s="18"/>
      <c r="CI147" s="18"/>
      <c r="CN147" s="18"/>
      <c r="CP147" s="18"/>
      <c r="CT147" s="18"/>
      <c r="CV147" s="18"/>
      <c r="CX147" s="18"/>
      <c r="DI147" s="18"/>
    </row>
    <row r="148" spans="1:113" x14ac:dyDescent="0.3">
      <c r="A148">
        <v>149</v>
      </c>
      <c r="B148" t="s">
        <v>397</v>
      </c>
      <c r="C148" s="25"/>
      <c r="D148" s="12"/>
      <c r="E148" s="14"/>
      <c r="H148" s="16"/>
      <c r="I148" s="11"/>
      <c r="J148" s="39"/>
      <c r="K148" s="39"/>
      <c r="L148" s="39"/>
      <c r="M148" s="39"/>
      <c r="N148" s="42"/>
      <c r="O148" s="8"/>
      <c r="P148" s="9"/>
      <c r="Q148" s="9"/>
      <c r="R148" s="8"/>
      <c r="S148" s="9"/>
      <c r="T148" s="9"/>
      <c r="U148" s="8"/>
      <c r="V148" s="9"/>
      <c r="W148" s="9"/>
      <c r="X148" s="9"/>
      <c r="Y148" s="8"/>
      <c r="Z148" s="9"/>
      <c r="AA148" s="8"/>
      <c r="AC148" s="8"/>
      <c r="AP148" s="8"/>
      <c r="AR148" s="31"/>
      <c r="AU148" s="31"/>
      <c r="AV148" s="21"/>
      <c r="AW148" s="23"/>
      <c r="BJ148" s="18"/>
      <c r="BL148" s="54"/>
      <c r="BO148" s="18"/>
      <c r="BQ148" s="18"/>
      <c r="BS148" s="18"/>
      <c r="BT148" s="18"/>
      <c r="CA148" s="18"/>
      <c r="CD148" s="18"/>
      <c r="CI148" s="18"/>
      <c r="CN148" s="18"/>
      <c r="CP148" s="18"/>
      <c r="CT148" s="18"/>
      <c r="CV148" s="18"/>
      <c r="CX148" s="18"/>
      <c r="DI148" s="18"/>
    </row>
    <row r="149" spans="1:113" x14ac:dyDescent="0.3">
      <c r="A149">
        <v>150</v>
      </c>
      <c r="B149" t="s">
        <v>397</v>
      </c>
      <c r="C149" s="25"/>
      <c r="D149" s="12"/>
      <c r="E149" s="14"/>
      <c r="H149" s="16"/>
      <c r="I149" s="11"/>
      <c r="J149" s="39"/>
      <c r="K149" s="39"/>
      <c r="L149" s="39"/>
      <c r="M149" s="39"/>
      <c r="N149" s="42"/>
      <c r="O149" s="8"/>
      <c r="P149" s="9"/>
      <c r="Q149" s="9"/>
      <c r="R149" s="8"/>
      <c r="S149" s="9"/>
      <c r="T149" s="9"/>
      <c r="U149" s="8"/>
      <c r="V149" s="9"/>
      <c r="W149" s="9"/>
      <c r="X149" s="9"/>
      <c r="Y149" s="8"/>
      <c r="Z149" s="9"/>
      <c r="AA149" s="8"/>
      <c r="AC149" s="8"/>
      <c r="AP149" s="8"/>
      <c r="AR149" s="31"/>
      <c r="AU149" s="31"/>
      <c r="AV149" s="21"/>
      <c r="AW149" s="23"/>
      <c r="BJ149" s="18"/>
      <c r="BL149" s="54"/>
      <c r="BO149" s="18"/>
      <c r="BQ149" s="18"/>
      <c r="BS149" s="18"/>
      <c r="BT149" s="18"/>
      <c r="CA149" s="18"/>
      <c r="CD149" s="18"/>
      <c r="CI149" s="18"/>
      <c r="CN149" s="18"/>
      <c r="CP149" s="18"/>
      <c r="CT149" s="18"/>
      <c r="CV149" s="18"/>
      <c r="CX149" s="18"/>
      <c r="DI149" s="18"/>
    </row>
    <row r="150" spans="1:113" x14ac:dyDescent="0.3">
      <c r="A150">
        <v>151</v>
      </c>
      <c r="B150" t="s">
        <v>397</v>
      </c>
      <c r="C150" s="25"/>
      <c r="D150" s="12"/>
      <c r="E150" s="14"/>
      <c r="H150" s="16"/>
      <c r="I150" s="11"/>
      <c r="J150" s="39"/>
      <c r="K150" s="39"/>
      <c r="L150" s="39"/>
      <c r="M150" s="39"/>
      <c r="N150" s="42"/>
      <c r="O150" s="8"/>
      <c r="P150" s="9"/>
      <c r="Q150" s="9"/>
      <c r="R150" s="8"/>
      <c r="S150" s="9"/>
      <c r="T150" s="9"/>
      <c r="U150" s="8"/>
      <c r="V150" s="9"/>
      <c r="W150" s="9"/>
      <c r="X150" s="9"/>
      <c r="Y150" s="8"/>
      <c r="Z150" s="9"/>
      <c r="AA150" s="8"/>
      <c r="AC150" s="8"/>
      <c r="AP150" s="8"/>
      <c r="AR150" s="31"/>
      <c r="AU150" s="31"/>
      <c r="AV150" s="21"/>
      <c r="AW150" s="23"/>
      <c r="BJ150" s="18"/>
      <c r="BL150" s="54"/>
      <c r="BO150" s="18"/>
      <c r="BQ150" s="18"/>
      <c r="BS150" s="18"/>
      <c r="BT150" s="18"/>
      <c r="CA150" s="18"/>
      <c r="CD150" s="18"/>
      <c r="CI150" s="18"/>
      <c r="CN150" s="18"/>
      <c r="CP150" s="18"/>
      <c r="CT150" s="18"/>
      <c r="CV150" s="18"/>
      <c r="CX150" s="18"/>
      <c r="DI150" s="18"/>
    </row>
    <row r="151" spans="1:113" x14ac:dyDescent="0.3">
      <c r="A151">
        <v>152</v>
      </c>
      <c r="B151" t="s">
        <v>397</v>
      </c>
      <c r="C151" s="25"/>
      <c r="D151" s="12"/>
      <c r="E151" s="14"/>
      <c r="H151" s="16"/>
      <c r="I151" s="11"/>
      <c r="J151" s="39"/>
      <c r="K151" s="39"/>
      <c r="L151" s="39"/>
      <c r="M151" s="39"/>
      <c r="N151" s="42"/>
      <c r="O151" s="8"/>
      <c r="P151" s="9"/>
      <c r="Q151" s="9"/>
      <c r="R151" s="8"/>
      <c r="S151" s="9"/>
      <c r="T151" s="9"/>
      <c r="U151" s="8"/>
      <c r="V151" s="9"/>
      <c r="W151" s="9"/>
      <c r="X151" s="9"/>
      <c r="Y151" s="8"/>
      <c r="Z151" s="9"/>
      <c r="AA151" s="8"/>
      <c r="AC151" s="8"/>
      <c r="AP151" s="8"/>
      <c r="AR151" s="31"/>
      <c r="AU151" s="31"/>
      <c r="AV151" s="21"/>
      <c r="AW151" s="23"/>
      <c r="BJ151" s="18"/>
      <c r="BL151" s="54"/>
      <c r="BO151" s="18"/>
      <c r="BQ151" s="18"/>
      <c r="BS151" s="18"/>
      <c r="BT151" s="18"/>
      <c r="CA151" s="18"/>
      <c r="CD151" s="18"/>
      <c r="CI151" s="18"/>
      <c r="CN151" s="18"/>
      <c r="CP151" s="18"/>
      <c r="CT151" s="18"/>
      <c r="CV151" s="18"/>
      <c r="CX151" s="18"/>
      <c r="DI151" s="18"/>
    </row>
    <row r="152" spans="1:113" x14ac:dyDescent="0.3">
      <c r="A152">
        <v>153</v>
      </c>
      <c r="B152" t="s">
        <v>397</v>
      </c>
      <c r="C152" s="25"/>
      <c r="D152" s="12"/>
      <c r="E152" s="14"/>
      <c r="H152" s="16"/>
      <c r="I152" s="11"/>
      <c r="J152" s="39"/>
      <c r="K152" s="39"/>
      <c r="L152" s="39"/>
      <c r="M152" s="39"/>
      <c r="N152" s="42"/>
      <c r="O152" s="8"/>
      <c r="P152" s="9"/>
      <c r="Q152" s="9"/>
      <c r="R152" s="8"/>
      <c r="S152" s="9"/>
      <c r="T152" s="9"/>
      <c r="U152" s="8"/>
      <c r="V152" s="9"/>
      <c r="W152" s="9"/>
      <c r="X152" s="9"/>
      <c r="Y152" s="8"/>
      <c r="Z152" s="9"/>
      <c r="AA152" s="8"/>
      <c r="AC152" s="8"/>
      <c r="AP152" s="8"/>
      <c r="AR152" s="31"/>
      <c r="AU152" s="31"/>
      <c r="AV152" s="21"/>
      <c r="AW152" s="23"/>
      <c r="BJ152" s="18"/>
      <c r="BL152" s="54"/>
      <c r="BO152" s="18"/>
      <c r="BQ152" s="18"/>
      <c r="BS152" s="18"/>
      <c r="BT152" s="18"/>
      <c r="CA152" s="18"/>
      <c r="CD152" s="18"/>
      <c r="CI152" s="18"/>
      <c r="CN152" s="18"/>
      <c r="CP152" s="18"/>
      <c r="CT152" s="18"/>
      <c r="CV152" s="18"/>
      <c r="CX152" s="18"/>
      <c r="DI152" s="18"/>
    </row>
    <row r="153" spans="1:113" x14ac:dyDescent="0.3">
      <c r="A153">
        <v>154</v>
      </c>
      <c r="B153" t="s">
        <v>397</v>
      </c>
      <c r="C153" s="25"/>
      <c r="D153" s="12"/>
      <c r="E153" s="14"/>
      <c r="H153" s="16"/>
      <c r="I153" s="11"/>
      <c r="J153" s="39"/>
      <c r="K153" s="39"/>
      <c r="L153" s="39"/>
      <c r="M153" s="39"/>
      <c r="N153" s="42"/>
      <c r="O153" s="8"/>
      <c r="P153" s="9"/>
      <c r="Q153" s="9"/>
      <c r="R153" s="8"/>
      <c r="S153" s="9"/>
      <c r="T153" s="9"/>
      <c r="U153" s="8"/>
      <c r="V153" s="9"/>
      <c r="W153" s="9"/>
      <c r="X153" s="9"/>
      <c r="Y153" s="8"/>
      <c r="Z153" s="9"/>
      <c r="AA153" s="8"/>
      <c r="AC153" s="8"/>
      <c r="AP153" s="8"/>
      <c r="AR153" s="31"/>
      <c r="AU153" s="31"/>
      <c r="AV153" s="21"/>
      <c r="AW153" s="23"/>
      <c r="BJ153" s="18"/>
      <c r="BL153" s="54"/>
      <c r="BO153" s="18"/>
      <c r="BQ153" s="18"/>
      <c r="BS153" s="18"/>
      <c r="BT153" s="18"/>
      <c r="CA153" s="18"/>
      <c r="CD153" s="18"/>
      <c r="CI153" s="18"/>
      <c r="CN153" s="18"/>
      <c r="CP153" s="18"/>
      <c r="CT153" s="18"/>
      <c r="CV153" s="18"/>
      <c r="CX153" s="18"/>
      <c r="DI153" s="18"/>
    </row>
    <row r="154" spans="1:113" x14ac:dyDescent="0.3">
      <c r="A154">
        <v>155</v>
      </c>
      <c r="B154" t="s">
        <v>397</v>
      </c>
      <c r="C154" s="25"/>
      <c r="D154" s="12"/>
      <c r="E154" s="14"/>
      <c r="H154" s="16"/>
      <c r="I154" s="11"/>
      <c r="J154" s="39"/>
      <c r="K154" s="39"/>
      <c r="L154" s="39"/>
      <c r="M154" s="39"/>
      <c r="N154" s="42"/>
      <c r="O154" s="8"/>
      <c r="P154" s="9"/>
      <c r="Q154" s="9"/>
      <c r="R154" s="8"/>
      <c r="S154" s="9"/>
      <c r="T154" s="9"/>
      <c r="U154" s="8"/>
      <c r="V154" s="9"/>
      <c r="W154" s="9"/>
      <c r="X154" s="9"/>
      <c r="Y154" s="8"/>
      <c r="Z154" s="9"/>
      <c r="AA154" s="8"/>
      <c r="AC154" s="8"/>
      <c r="AP154" s="8"/>
      <c r="AR154" s="31"/>
      <c r="AU154" s="31"/>
      <c r="AV154" s="21"/>
      <c r="AW154" s="23"/>
      <c r="BJ154" s="18"/>
      <c r="BL154" s="54"/>
      <c r="BO154" s="18"/>
      <c r="BQ154" s="18"/>
      <c r="BS154" s="18"/>
      <c r="BT154" s="18"/>
      <c r="CA154" s="18"/>
      <c r="CD154" s="18"/>
      <c r="CI154" s="18"/>
      <c r="CN154" s="18"/>
      <c r="CP154" s="18"/>
      <c r="CT154" s="18"/>
      <c r="CV154" s="18"/>
      <c r="CX154" s="18"/>
      <c r="DI154" s="18"/>
    </row>
    <row r="155" spans="1:113" x14ac:dyDescent="0.3">
      <c r="A155">
        <v>156</v>
      </c>
      <c r="B155" t="s">
        <v>397</v>
      </c>
      <c r="C155" s="25"/>
      <c r="D155" s="12"/>
      <c r="E155" s="14"/>
      <c r="H155" s="16"/>
      <c r="I155" s="11"/>
      <c r="J155" s="39"/>
      <c r="K155" s="39"/>
      <c r="L155" s="39"/>
      <c r="M155" s="39"/>
      <c r="N155" s="42"/>
      <c r="O155" s="8"/>
      <c r="P155" s="9"/>
      <c r="Q155" s="9"/>
      <c r="R155" s="8"/>
      <c r="S155" s="9"/>
      <c r="T155" s="9"/>
      <c r="U155" s="8"/>
      <c r="V155" s="9"/>
      <c r="W155" s="9"/>
      <c r="X155" s="9"/>
      <c r="Y155" s="8"/>
      <c r="Z155" s="9"/>
      <c r="AA155" s="8"/>
      <c r="AC155" s="8"/>
      <c r="AP155" s="8"/>
      <c r="AR155" s="31"/>
      <c r="AU155" s="31"/>
      <c r="AV155" s="21"/>
      <c r="AW155" s="23"/>
      <c r="BJ155" s="18"/>
      <c r="BL155" s="54"/>
      <c r="BO155" s="18"/>
      <c r="BQ155" s="18"/>
      <c r="BS155" s="18"/>
      <c r="BT155" s="18"/>
      <c r="CA155" s="18"/>
      <c r="CD155" s="18"/>
      <c r="CI155" s="18"/>
      <c r="CN155" s="18"/>
      <c r="CP155" s="18"/>
      <c r="CT155" s="18"/>
      <c r="CV155" s="18"/>
      <c r="CX155" s="18"/>
      <c r="DI155" s="18"/>
    </row>
    <row r="156" spans="1:113" x14ac:dyDescent="0.3">
      <c r="A156">
        <v>157</v>
      </c>
      <c r="B156" t="s">
        <v>397</v>
      </c>
      <c r="C156" s="25"/>
      <c r="D156" s="12"/>
      <c r="E156" s="14"/>
      <c r="H156" s="16"/>
      <c r="I156" s="11"/>
      <c r="J156" s="39"/>
      <c r="K156" s="39"/>
      <c r="L156" s="39"/>
      <c r="M156" s="39"/>
      <c r="N156" s="42"/>
      <c r="O156" s="8"/>
      <c r="P156" s="9"/>
      <c r="Q156" s="9"/>
      <c r="R156" s="8"/>
      <c r="S156" s="9"/>
      <c r="T156" s="9"/>
      <c r="U156" s="8"/>
      <c r="V156" s="9"/>
      <c r="W156" s="9"/>
      <c r="X156" s="9"/>
      <c r="Y156" s="8"/>
      <c r="Z156" s="9"/>
      <c r="AA156" s="8"/>
      <c r="AC156" s="8"/>
      <c r="AP156" s="8"/>
      <c r="AR156" s="31"/>
      <c r="AU156" s="31"/>
      <c r="AV156" s="21"/>
      <c r="AW156" s="23"/>
      <c r="BJ156" s="18"/>
      <c r="BL156" s="54"/>
      <c r="BO156" s="18"/>
      <c r="BQ156" s="18"/>
      <c r="BS156" s="18"/>
      <c r="BT156" s="18"/>
      <c r="CA156" s="18"/>
      <c r="CD156" s="18"/>
      <c r="CI156" s="18"/>
      <c r="CN156" s="18"/>
      <c r="CP156" s="18"/>
      <c r="CT156" s="18"/>
      <c r="CV156" s="18"/>
      <c r="CX156" s="18"/>
      <c r="DI156" s="18"/>
    </row>
    <row r="157" spans="1:113" x14ac:dyDescent="0.3">
      <c r="A157">
        <v>158</v>
      </c>
      <c r="B157" t="s">
        <v>397</v>
      </c>
      <c r="C157" s="25"/>
      <c r="D157" s="12"/>
      <c r="E157" s="14"/>
      <c r="H157" s="16"/>
      <c r="I157" s="11"/>
      <c r="J157" s="39"/>
      <c r="K157" s="39"/>
      <c r="L157" s="39"/>
      <c r="M157" s="39"/>
      <c r="N157" s="42"/>
      <c r="O157" s="8"/>
      <c r="P157" s="9"/>
      <c r="Q157" s="9"/>
      <c r="R157" s="8"/>
      <c r="S157" s="9"/>
      <c r="T157" s="9"/>
      <c r="U157" s="8"/>
      <c r="V157" s="9"/>
      <c r="W157" s="9"/>
      <c r="X157" s="9"/>
      <c r="Y157" s="8"/>
      <c r="Z157" s="9"/>
      <c r="AA157" s="8"/>
      <c r="AC157" s="8"/>
      <c r="AP157" s="8"/>
      <c r="AR157" s="31"/>
      <c r="AU157" s="31"/>
      <c r="AV157" s="21"/>
      <c r="AW157" s="23"/>
      <c r="BJ157" s="18"/>
      <c r="BL157" s="54"/>
      <c r="BO157" s="18"/>
      <c r="BQ157" s="18"/>
      <c r="BS157" s="18"/>
      <c r="BT157" s="18"/>
      <c r="CA157" s="18"/>
      <c r="CD157" s="18"/>
      <c r="CI157" s="18"/>
      <c r="CN157" s="18"/>
      <c r="CP157" s="18"/>
      <c r="CT157" s="18"/>
      <c r="CV157" s="18"/>
      <c r="CX157" s="18"/>
      <c r="DI157" s="18"/>
    </row>
    <row r="158" spans="1:113" x14ac:dyDescent="0.3">
      <c r="A158">
        <v>159</v>
      </c>
      <c r="B158" t="s">
        <v>397</v>
      </c>
      <c r="C158" s="25"/>
      <c r="D158" s="12"/>
      <c r="E158" s="14"/>
      <c r="H158" s="16"/>
      <c r="I158" s="11"/>
      <c r="J158" s="39"/>
      <c r="K158" s="39"/>
      <c r="L158" s="39"/>
      <c r="M158" s="39"/>
      <c r="N158" s="42"/>
      <c r="O158" s="8"/>
      <c r="P158" s="9"/>
      <c r="Q158" s="9"/>
      <c r="R158" s="8"/>
      <c r="S158" s="9"/>
      <c r="T158" s="9"/>
      <c r="U158" s="8"/>
      <c r="V158" s="9"/>
      <c r="W158" s="9"/>
      <c r="X158" s="9"/>
      <c r="Y158" s="8"/>
      <c r="Z158" s="9"/>
      <c r="AA158" s="8"/>
      <c r="AC158" s="8"/>
      <c r="AP158" s="8"/>
      <c r="AR158" s="31"/>
      <c r="AU158" s="31"/>
      <c r="AV158" s="21"/>
      <c r="AW158" s="23"/>
      <c r="BJ158" s="18"/>
      <c r="BL158" s="54"/>
      <c r="BO158" s="18"/>
      <c r="BQ158" s="18"/>
      <c r="BS158" s="18"/>
      <c r="BT158" s="18"/>
      <c r="CA158" s="18"/>
      <c r="CD158" s="18"/>
      <c r="CI158" s="18"/>
      <c r="CN158" s="18"/>
      <c r="CP158" s="18"/>
      <c r="CT158" s="18"/>
      <c r="CV158" s="18"/>
      <c r="CX158" s="18"/>
      <c r="DI158" s="18"/>
    </row>
    <row r="159" spans="1:113" x14ac:dyDescent="0.3">
      <c r="A159">
        <v>160</v>
      </c>
      <c r="B159" t="s">
        <v>397</v>
      </c>
      <c r="C159" s="25"/>
      <c r="D159" s="12"/>
      <c r="E159" s="14"/>
      <c r="H159" s="16"/>
      <c r="I159" s="11"/>
      <c r="J159" s="39"/>
      <c r="K159" s="39"/>
      <c r="L159" s="39"/>
      <c r="M159" s="39"/>
      <c r="N159" s="42"/>
      <c r="O159" s="8"/>
      <c r="P159" s="9"/>
      <c r="Q159" s="9"/>
      <c r="R159" s="8"/>
      <c r="S159" s="9"/>
      <c r="T159" s="9"/>
      <c r="U159" s="8"/>
      <c r="V159" s="9"/>
      <c r="W159" s="9"/>
      <c r="X159" s="9"/>
      <c r="Y159" s="8"/>
      <c r="Z159" s="9"/>
      <c r="AA159" s="8"/>
      <c r="AC159" s="8"/>
      <c r="AP159" s="8"/>
      <c r="AR159" s="31"/>
      <c r="AU159" s="31"/>
      <c r="AV159" s="21"/>
      <c r="AW159" s="23"/>
      <c r="BJ159" s="18"/>
      <c r="BL159" s="54"/>
      <c r="BO159" s="18"/>
      <c r="BQ159" s="18"/>
      <c r="BS159" s="18"/>
      <c r="BT159" s="18"/>
      <c r="CA159" s="18"/>
      <c r="CD159" s="18"/>
      <c r="CI159" s="18"/>
      <c r="CN159" s="18"/>
      <c r="CP159" s="18"/>
      <c r="CT159" s="18"/>
      <c r="CV159" s="18"/>
      <c r="CX159" s="18"/>
      <c r="DI159" s="18"/>
    </row>
    <row r="160" spans="1:113" x14ac:dyDescent="0.3">
      <c r="A160">
        <v>161</v>
      </c>
      <c r="B160" t="s">
        <v>397</v>
      </c>
      <c r="C160" s="25"/>
      <c r="D160" s="12"/>
      <c r="E160" s="14"/>
      <c r="H160" s="16"/>
      <c r="I160" s="11"/>
      <c r="J160" s="39"/>
      <c r="K160" s="39"/>
      <c r="L160" s="39"/>
      <c r="M160" s="39"/>
      <c r="N160" s="42"/>
      <c r="O160" s="8"/>
      <c r="P160" s="9"/>
      <c r="Q160" s="9"/>
      <c r="R160" s="8"/>
      <c r="S160" s="9"/>
      <c r="T160" s="9"/>
      <c r="U160" s="8"/>
      <c r="V160" s="9"/>
      <c r="W160" s="9"/>
      <c r="X160" s="9"/>
      <c r="Y160" s="8"/>
      <c r="Z160" s="9"/>
      <c r="AA160" s="8"/>
      <c r="AC160" s="8"/>
      <c r="AP160" s="8"/>
      <c r="AR160" s="31"/>
      <c r="AU160" s="31"/>
      <c r="AV160" s="21"/>
      <c r="AW160" s="23"/>
      <c r="BJ160" s="18"/>
      <c r="BL160" s="54"/>
      <c r="BO160" s="18"/>
      <c r="BQ160" s="18"/>
      <c r="BS160" s="18"/>
      <c r="BT160" s="18"/>
      <c r="CA160" s="18"/>
      <c r="CD160" s="18"/>
      <c r="CI160" s="18"/>
      <c r="CN160" s="18"/>
      <c r="CP160" s="18"/>
      <c r="CT160" s="18"/>
      <c r="CV160" s="18"/>
      <c r="CX160" s="18"/>
      <c r="DI160" s="18"/>
    </row>
    <row r="161" spans="1:113" x14ac:dyDescent="0.3">
      <c r="A161">
        <v>162</v>
      </c>
      <c r="B161" t="s">
        <v>397</v>
      </c>
      <c r="C161" s="25"/>
      <c r="D161" s="12"/>
      <c r="E161" s="14"/>
      <c r="H161" s="16"/>
      <c r="I161" s="11"/>
      <c r="J161" s="39"/>
      <c r="K161" s="39"/>
      <c r="L161" s="39"/>
      <c r="M161" s="39"/>
      <c r="N161" s="42"/>
      <c r="O161" s="8"/>
      <c r="P161" s="9"/>
      <c r="Q161" s="9"/>
      <c r="R161" s="8"/>
      <c r="S161" s="9"/>
      <c r="T161" s="9"/>
      <c r="U161" s="8"/>
      <c r="V161" s="9"/>
      <c r="W161" s="9"/>
      <c r="X161" s="9"/>
      <c r="Y161" s="8"/>
      <c r="Z161" s="9"/>
      <c r="AA161" s="8"/>
      <c r="AC161" s="8"/>
      <c r="AP161" s="8"/>
      <c r="AR161" s="31"/>
      <c r="AU161" s="31"/>
      <c r="AV161" s="21"/>
      <c r="AW161" s="23"/>
      <c r="BJ161" s="18"/>
      <c r="BL161" s="54"/>
      <c r="BO161" s="18"/>
      <c r="BQ161" s="18"/>
      <c r="BS161" s="18"/>
      <c r="BT161" s="18"/>
      <c r="CA161" s="18"/>
      <c r="CD161" s="18"/>
      <c r="CI161" s="18"/>
      <c r="CN161" s="18"/>
      <c r="CP161" s="18"/>
      <c r="CT161" s="18"/>
      <c r="CV161" s="18"/>
      <c r="CX161" s="18"/>
      <c r="DI161" s="18"/>
    </row>
    <row r="162" spans="1:113" x14ac:dyDescent="0.3">
      <c r="A162">
        <v>163</v>
      </c>
      <c r="B162" t="s">
        <v>397</v>
      </c>
      <c r="C162" s="25"/>
      <c r="D162" s="12"/>
      <c r="E162" s="14"/>
      <c r="H162" s="16"/>
      <c r="I162" s="11"/>
      <c r="J162" s="39"/>
      <c r="K162" s="39"/>
      <c r="L162" s="39"/>
      <c r="M162" s="39"/>
      <c r="N162" s="42"/>
      <c r="O162" s="8"/>
      <c r="P162" s="9"/>
      <c r="Q162" s="9"/>
      <c r="R162" s="8"/>
      <c r="S162" s="9"/>
      <c r="T162" s="9"/>
      <c r="U162" s="8"/>
      <c r="V162" s="9"/>
      <c r="W162" s="9"/>
      <c r="X162" s="9"/>
      <c r="Y162" s="8"/>
      <c r="Z162" s="9"/>
      <c r="AA162" s="8"/>
      <c r="AC162" s="8"/>
      <c r="AP162" s="8"/>
      <c r="AR162" s="31"/>
      <c r="AU162" s="31"/>
      <c r="AV162" s="21"/>
      <c r="AW162" s="23"/>
      <c r="BJ162" s="18"/>
      <c r="BL162" s="54"/>
      <c r="BO162" s="18"/>
      <c r="BQ162" s="18"/>
      <c r="BS162" s="18"/>
      <c r="BT162" s="18"/>
      <c r="CA162" s="18"/>
      <c r="CD162" s="18"/>
      <c r="CI162" s="18"/>
      <c r="CN162" s="18"/>
      <c r="CP162" s="18"/>
      <c r="CT162" s="18"/>
      <c r="CV162" s="18"/>
      <c r="CX162" s="18"/>
      <c r="DI162" s="18"/>
    </row>
    <row r="163" spans="1:113" x14ac:dyDescent="0.3">
      <c r="A163">
        <v>164</v>
      </c>
      <c r="B163" t="s">
        <v>397</v>
      </c>
      <c r="C163" s="25"/>
      <c r="D163" s="12"/>
      <c r="E163" s="14"/>
      <c r="H163" s="16"/>
      <c r="I163" s="11"/>
      <c r="J163" s="39"/>
      <c r="K163" s="39"/>
      <c r="L163" s="39"/>
      <c r="M163" s="39"/>
      <c r="N163" s="42"/>
      <c r="O163" s="8"/>
      <c r="P163" s="9"/>
      <c r="Q163" s="9"/>
      <c r="R163" s="8"/>
      <c r="S163" s="9"/>
      <c r="T163" s="9"/>
      <c r="U163" s="8"/>
      <c r="V163" s="9"/>
      <c r="W163" s="9"/>
      <c r="X163" s="9"/>
      <c r="Y163" s="8"/>
      <c r="Z163" s="9"/>
      <c r="AA163" s="8"/>
      <c r="AC163" s="8"/>
      <c r="AP163" s="8"/>
      <c r="AR163" s="31"/>
      <c r="AU163" s="31"/>
      <c r="AV163" s="21"/>
      <c r="AW163" s="23"/>
      <c r="BJ163" s="18"/>
      <c r="BL163" s="54"/>
      <c r="BO163" s="18"/>
      <c r="BQ163" s="18"/>
      <c r="BS163" s="18"/>
      <c r="BT163" s="18"/>
      <c r="CA163" s="18"/>
      <c r="CD163" s="18"/>
      <c r="CI163" s="18"/>
      <c r="CN163" s="18"/>
      <c r="CP163" s="18"/>
      <c r="CT163" s="18"/>
      <c r="CV163" s="18"/>
      <c r="CX163" s="18"/>
      <c r="DI163" s="18"/>
    </row>
    <row r="164" spans="1:113" x14ac:dyDescent="0.3">
      <c r="A164">
        <v>165</v>
      </c>
      <c r="B164" t="s">
        <v>397</v>
      </c>
      <c r="C164" s="25"/>
      <c r="D164" s="12"/>
      <c r="E164" s="14"/>
      <c r="H164" s="16"/>
      <c r="I164" s="11"/>
      <c r="J164" s="39"/>
      <c r="K164" s="39"/>
      <c r="L164" s="39"/>
      <c r="M164" s="39"/>
      <c r="N164" s="42"/>
      <c r="O164" s="8"/>
      <c r="P164" s="9"/>
      <c r="Q164" s="9"/>
      <c r="R164" s="8"/>
      <c r="S164" s="9"/>
      <c r="T164" s="9"/>
      <c r="U164" s="8"/>
      <c r="V164" s="9"/>
      <c r="W164" s="9"/>
      <c r="X164" s="9"/>
      <c r="Y164" s="8"/>
      <c r="Z164" s="9"/>
      <c r="AA164" s="8"/>
      <c r="AC164" s="8"/>
      <c r="AP164" s="8"/>
      <c r="AR164" s="31"/>
      <c r="AU164" s="31"/>
      <c r="AV164" s="21"/>
      <c r="AW164" s="23"/>
      <c r="BJ164" s="18"/>
      <c r="BL164" s="54"/>
      <c r="BO164" s="18"/>
      <c r="BQ164" s="18"/>
      <c r="BS164" s="18"/>
      <c r="BT164" s="18"/>
      <c r="CA164" s="18"/>
      <c r="CD164" s="18"/>
      <c r="CI164" s="18"/>
      <c r="CN164" s="18"/>
      <c r="CP164" s="18"/>
      <c r="CT164" s="18"/>
      <c r="CV164" s="18"/>
      <c r="CX164" s="18"/>
      <c r="DI164" s="18"/>
    </row>
    <row r="165" spans="1:113" x14ac:dyDescent="0.3">
      <c r="A165">
        <v>166</v>
      </c>
      <c r="B165" t="s">
        <v>397</v>
      </c>
      <c r="C165" s="25"/>
      <c r="D165" s="12"/>
      <c r="E165" s="14"/>
      <c r="H165" s="16"/>
      <c r="I165" s="11"/>
      <c r="J165" s="39"/>
      <c r="K165" s="39"/>
      <c r="L165" s="39"/>
      <c r="M165" s="39"/>
      <c r="N165" s="42"/>
      <c r="O165" s="8"/>
      <c r="P165" s="9"/>
      <c r="Q165" s="9"/>
      <c r="R165" s="8"/>
      <c r="S165" s="9"/>
      <c r="T165" s="9"/>
      <c r="U165" s="8"/>
      <c r="V165" s="9"/>
      <c r="W165" s="9"/>
      <c r="X165" s="9"/>
      <c r="Y165" s="8"/>
      <c r="Z165" s="9"/>
      <c r="AA165" s="8"/>
      <c r="AC165" s="8"/>
      <c r="AP165" s="8"/>
      <c r="AR165" s="31"/>
      <c r="AU165" s="31"/>
      <c r="AV165" s="21"/>
      <c r="AW165" s="23"/>
      <c r="BJ165" s="18"/>
      <c r="BL165" s="54"/>
      <c r="BO165" s="18"/>
      <c r="BQ165" s="18"/>
      <c r="BS165" s="18"/>
      <c r="BT165" s="18"/>
      <c r="CA165" s="18"/>
      <c r="CD165" s="18"/>
      <c r="CI165" s="18"/>
      <c r="CN165" s="18"/>
      <c r="CP165" s="18"/>
      <c r="CT165" s="18"/>
      <c r="CV165" s="18"/>
      <c r="CX165" s="18"/>
      <c r="DI165" s="18"/>
    </row>
    <row r="166" spans="1:113" x14ac:dyDescent="0.3">
      <c r="A166">
        <v>167</v>
      </c>
      <c r="B166" t="s">
        <v>397</v>
      </c>
      <c r="C166" s="25"/>
      <c r="D166" s="12"/>
      <c r="E166" s="14"/>
      <c r="H166" s="16"/>
      <c r="I166" s="11"/>
      <c r="J166" s="39"/>
      <c r="K166" s="39"/>
      <c r="L166" s="39"/>
      <c r="M166" s="39"/>
      <c r="N166" s="42"/>
      <c r="O166" s="8"/>
      <c r="P166" s="9"/>
      <c r="Q166" s="9"/>
      <c r="R166" s="8"/>
      <c r="S166" s="9"/>
      <c r="T166" s="9"/>
      <c r="U166" s="8"/>
      <c r="V166" s="9"/>
      <c r="W166" s="9"/>
      <c r="X166" s="9"/>
      <c r="Y166" s="8"/>
      <c r="Z166" s="9"/>
      <c r="AA166" s="8"/>
      <c r="AC166" s="8"/>
      <c r="AP166" s="8"/>
      <c r="AR166" s="31"/>
      <c r="AU166" s="31"/>
      <c r="AV166" s="21"/>
      <c r="AW166" s="23"/>
      <c r="BJ166" s="18"/>
      <c r="BL166" s="54"/>
      <c r="BO166" s="18"/>
      <c r="BQ166" s="18"/>
      <c r="BS166" s="18"/>
      <c r="BT166" s="18"/>
      <c r="CA166" s="18"/>
      <c r="CD166" s="18"/>
      <c r="CI166" s="18"/>
      <c r="CN166" s="18"/>
      <c r="CP166" s="18"/>
      <c r="CT166" s="18"/>
      <c r="CV166" s="18"/>
      <c r="CX166" s="18"/>
      <c r="DI166" s="18"/>
    </row>
    <row r="167" spans="1:113" x14ac:dyDescent="0.3">
      <c r="A167">
        <v>168</v>
      </c>
      <c r="B167" t="s">
        <v>397</v>
      </c>
      <c r="C167" s="25"/>
      <c r="D167" s="12"/>
      <c r="E167" s="14"/>
      <c r="H167" s="16"/>
      <c r="I167" s="11"/>
      <c r="J167" s="39"/>
      <c r="K167" s="39"/>
      <c r="L167" s="39"/>
      <c r="M167" s="39"/>
      <c r="N167" s="42"/>
      <c r="O167" s="8"/>
      <c r="P167" s="9"/>
      <c r="Q167" s="9"/>
      <c r="R167" s="8"/>
      <c r="S167" s="9"/>
      <c r="T167" s="9"/>
      <c r="U167" s="8"/>
      <c r="V167" s="9"/>
      <c r="W167" s="9"/>
      <c r="X167" s="9"/>
      <c r="Y167" s="8"/>
      <c r="Z167" s="9"/>
      <c r="AA167" s="8"/>
      <c r="AC167" s="8"/>
      <c r="AP167" s="8"/>
      <c r="AR167" s="31"/>
      <c r="AU167" s="31"/>
      <c r="AV167" s="21"/>
      <c r="AW167" s="23"/>
      <c r="BJ167" s="18"/>
      <c r="BL167" s="54"/>
      <c r="BO167" s="18"/>
      <c r="BQ167" s="18"/>
      <c r="BS167" s="18"/>
      <c r="BT167" s="18"/>
      <c r="CA167" s="18"/>
      <c r="CD167" s="18"/>
      <c r="CI167" s="18"/>
      <c r="CN167" s="18"/>
      <c r="CP167" s="18"/>
      <c r="CT167" s="18"/>
      <c r="CV167" s="18"/>
      <c r="CX167" s="18"/>
      <c r="DI167" s="18"/>
    </row>
    <row r="168" spans="1:113" x14ac:dyDescent="0.3">
      <c r="A168">
        <v>169</v>
      </c>
      <c r="B168" t="s">
        <v>397</v>
      </c>
      <c r="C168" s="25"/>
      <c r="D168" s="12"/>
      <c r="E168" s="14"/>
      <c r="H168" s="16"/>
      <c r="I168" s="11"/>
      <c r="J168" s="39"/>
      <c r="K168" s="39"/>
      <c r="L168" s="39"/>
      <c r="M168" s="39"/>
      <c r="N168" s="42"/>
      <c r="O168" s="8"/>
      <c r="P168" s="9"/>
      <c r="Q168" s="9"/>
      <c r="R168" s="8"/>
      <c r="S168" s="9"/>
      <c r="T168" s="9"/>
      <c r="U168" s="8"/>
      <c r="V168" s="9"/>
      <c r="W168" s="9"/>
      <c r="X168" s="9"/>
      <c r="Y168" s="8"/>
      <c r="Z168" s="9"/>
      <c r="AA168" s="8"/>
      <c r="AC168" s="8"/>
      <c r="AP168" s="8"/>
      <c r="AR168" s="31"/>
      <c r="AU168" s="31"/>
      <c r="AV168" s="21"/>
      <c r="AW168" s="23"/>
      <c r="BJ168" s="18"/>
      <c r="BL168" s="54"/>
      <c r="BO168" s="18"/>
      <c r="BQ168" s="18"/>
      <c r="BS168" s="18"/>
      <c r="BT168" s="18"/>
      <c r="CA168" s="18"/>
      <c r="CD168" s="18"/>
      <c r="CI168" s="18"/>
      <c r="CN168" s="18"/>
      <c r="CP168" s="18"/>
      <c r="CT168" s="18"/>
      <c r="CV168" s="18"/>
      <c r="CX168" s="18"/>
      <c r="DI168" s="18"/>
    </row>
    <row r="169" spans="1:113" x14ac:dyDescent="0.3">
      <c r="A169">
        <v>170</v>
      </c>
      <c r="B169" t="s">
        <v>397</v>
      </c>
      <c r="C169" s="25"/>
      <c r="D169" s="12"/>
      <c r="E169" s="14"/>
      <c r="H169" s="16"/>
      <c r="I169" s="11"/>
      <c r="J169" s="39"/>
      <c r="K169" s="39"/>
      <c r="L169" s="39"/>
      <c r="M169" s="39"/>
      <c r="N169" s="42"/>
      <c r="O169" s="8"/>
      <c r="P169" s="9"/>
      <c r="Q169" s="9"/>
      <c r="R169" s="8"/>
      <c r="S169" s="9"/>
      <c r="T169" s="9"/>
      <c r="U169" s="8"/>
      <c r="V169" s="9"/>
      <c r="W169" s="9"/>
      <c r="X169" s="9"/>
      <c r="Y169" s="8"/>
      <c r="Z169" s="9"/>
      <c r="AA169" s="8"/>
      <c r="AC169" s="8"/>
      <c r="AP169" s="8"/>
      <c r="AR169" s="31"/>
      <c r="AU169" s="31"/>
      <c r="AV169" s="21"/>
      <c r="AW169" s="23"/>
      <c r="BJ169" s="18"/>
      <c r="BL169" s="54"/>
      <c r="BO169" s="18"/>
      <c r="BQ169" s="18"/>
      <c r="BS169" s="18"/>
      <c r="BT169" s="18"/>
      <c r="CA169" s="18"/>
      <c r="CD169" s="18"/>
      <c r="CI169" s="18"/>
      <c r="CN169" s="18"/>
      <c r="CP169" s="18"/>
      <c r="CT169" s="18"/>
      <c r="CV169" s="18"/>
      <c r="CX169" s="18"/>
      <c r="DI169" s="18"/>
    </row>
    <row r="170" spans="1:113" x14ac:dyDescent="0.3">
      <c r="A170">
        <v>171</v>
      </c>
      <c r="B170" t="s">
        <v>397</v>
      </c>
      <c r="C170" s="25"/>
      <c r="D170" s="12"/>
      <c r="E170" s="14"/>
      <c r="H170" s="16"/>
      <c r="I170" s="11"/>
      <c r="J170" s="39"/>
      <c r="K170" s="39"/>
      <c r="L170" s="39"/>
      <c r="M170" s="39"/>
      <c r="N170" s="42"/>
      <c r="O170" s="8"/>
      <c r="P170" s="9"/>
      <c r="Q170" s="9"/>
      <c r="R170" s="8"/>
      <c r="S170" s="9"/>
      <c r="T170" s="9"/>
      <c r="U170" s="8"/>
      <c r="V170" s="9"/>
      <c r="W170" s="9"/>
      <c r="X170" s="9"/>
      <c r="Y170" s="8"/>
      <c r="Z170" s="9"/>
      <c r="AA170" s="8"/>
      <c r="AC170" s="8"/>
      <c r="AP170" s="8"/>
      <c r="AR170" s="31"/>
      <c r="AU170" s="31"/>
      <c r="AV170" s="21"/>
      <c r="AW170" s="23"/>
      <c r="BJ170" s="18"/>
      <c r="BL170" s="54"/>
      <c r="BO170" s="18"/>
      <c r="BQ170" s="18"/>
      <c r="BS170" s="18"/>
      <c r="BT170" s="18"/>
      <c r="CA170" s="18"/>
      <c r="CD170" s="18"/>
      <c r="CI170" s="18"/>
      <c r="CN170" s="18"/>
      <c r="CP170" s="18"/>
      <c r="CT170" s="18"/>
      <c r="CV170" s="18"/>
      <c r="CX170" s="18"/>
      <c r="DI170" s="18"/>
    </row>
    <row r="171" spans="1:113" x14ac:dyDescent="0.3">
      <c r="A171">
        <v>172</v>
      </c>
      <c r="B171" t="s">
        <v>397</v>
      </c>
      <c r="C171" s="25"/>
      <c r="D171" s="12"/>
      <c r="E171" s="14"/>
      <c r="H171" s="16"/>
      <c r="I171" s="11"/>
      <c r="J171" s="39"/>
      <c r="K171" s="39"/>
      <c r="L171" s="39"/>
      <c r="M171" s="39"/>
      <c r="N171" s="42"/>
      <c r="O171" s="8"/>
      <c r="P171" s="9"/>
      <c r="Q171" s="9"/>
      <c r="R171" s="8"/>
      <c r="S171" s="9"/>
      <c r="T171" s="9"/>
      <c r="U171" s="8"/>
      <c r="V171" s="9"/>
      <c r="W171" s="9"/>
      <c r="X171" s="9"/>
      <c r="Y171" s="8"/>
      <c r="Z171" s="9"/>
      <c r="AA171" s="8"/>
      <c r="AC171" s="8"/>
      <c r="AP171" s="8"/>
      <c r="AR171" s="31"/>
      <c r="AU171" s="31"/>
      <c r="AV171" s="21"/>
      <c r="AW171" s="23"/>
      <c r="BJ171" s="18"/>
      <c r="BL171" s="54"/>
      <c r="BO171" s="18"/>
      <c r="BQ171" s="18"/>
      <c r="BS171" s="18"/>
      <c r="BT171" s="18"/>
      <c r="CA171" s="18"/>
      <c r="CD171" s="18"/>
      <c r="CI171" s="18"/>
      <c r="CN171" s="18"/>
      <c r="CP171" s="18"/>
      <c r="CT171" s="18"/>
      <c r="CV171" s="18"/>
      <c r="CX171" s="18"/>
      <c r="DI171" s="18"/>
    </row>
    <row r="172" spans="1:113" x14ac:dyDescent="0.3">
      <c r="A172">
        <v>173</v>
      </c>
      <c r="B172" t="s">
        <v>397</v>
      </c>
      <c r="C172" s="25"/>
      <c r="D172" s="12"/>
      <c r="E172" s="14"/>
      <c r="H172" s="16"/>
      <c r="I172" s="11"/>
      <c r="J172" s="39"/>
      <c r="K172" s="39"/>
      <c r="L172" s="39"/>
      <c r="M172" s="39"/>
      <c r="N172" s="42"/>
      <c r="O172" s="8"/>
      <c r="P172" s="9"/>
      <c r="Q172" s="9"/>
      <c r="R172" s="8"/>
      <c r="S172" s="9"/>
      <c r="T172" s="9"/>
      <c r="U172" s="8"/>
      <c r="V172" s="9"/>
      <c r="W172" s="9"/>
      <c r="X172" s="9"/>
      <c r="Y172" s="8"/>
      <c r="Z172" s="9"/>
      <c r="AA172" s="8"/>
      <c r="AC172" s="8"/>
      <c r="AP172" s="8"/>
      <c r="AR172" s="31"/>
      <c r="AU172" s="31"/>
      <c r="AV172" s="21"/>
      <c r="AW172" s="23"/>
      <c r="BJ172" s="18"/>
      <c r="BL172" s="54"/>
      <c r="BO172" s="18"/>
      <c r="BQ172" s="18"/>
      <c r="BS172" s="18"/>
      <c r="BT172" s="18"/>
      <c r="CA172" s="18"/>
      <c r="CD172" s="18"/>
      <c r="CI172" s="18"/>
      <c r="CN172" s="18"/>
      <c r="CP172" s="18"/>
      <c r="CT172" s="18"/>
      <c r="CV172" s="18"/>
      <c r="CX172" s="18"/>
      <c r="DI172" s="18"/>
    </row>
    <row r="173" spans="1:113" x14ac:dyDescent="0.3">
      <c r="A173">
        <v>174</v>
      </c>
      <c r="B173" t="s">
        <v>397</v>
      </c>
      <c r="C173" s="25"/>
      <c r="D173" s="12"/>
      <c r="E173" s="14"/>
      <c r="H173" s="16"/>
      <c r="I173" s="11"/>
      <c r="J173" s="39"/>
      <c r="K173" s="39"/>
      <c r="L173" s="39"/>
      <c r="M173" s="39"/>
      <c r="N173" s="42"/>
      <c r="O173" s="8"/>
      <c r="P173" s="9"/>
      <c r="Q173" s="9"/>
      <c r="R173" s="8"/>
      <c r="S173" s="9"/>
      <c r="T173" s="9"/>
      <c r="U173" s="8"/>
      <c r="V173" s="9"/>
      <c r="W173" s="9"/>
      <c r="X173" s="9"/>
      <c r="Y173" s="8"/>
      <c r="Z173" s="9"/>
      <c r="AA173" s="8"/>
      <c r="AC173" s="8"/>
      <c r="AP173" s="8"/>
      <c r="AR173" s="31"/>
      <c r="AU173" s="31"/>
      <c r="AV173" s="21"/>
      <c r="AW173" s="23"/>
      <c r="BJ173" s="18"/>
      <c r="BL173" s="54"/>
      <c r="BO173" s="18"/>
      <c r="BQ173" s="18"/>
      <c r="BS173" s="18"/>
      <c r="BT173" s="18"/>
      <c r="CA173" s="18"/>
      <c r="CD173" s="18"/>
      <c r="CI173" s="18"/>
      <c r="CN173" s="18"/>
      <c r="CP173" s="18"/>
      <c r="CT173" s="18"/>
      <c r="CV173" s="18"/>
      <c r="CX173" s="18"/>
      <c r="DI173" s="18"/>
    </row>
    <row r="174" spans="1:113" x14ac:dyDescent="0.3">
      <c r="A174">
        <v>175</v>
      </c>
      <c r="B174" t="s">
        <v>397</v>
      </c>
      <c r="C174" s="25"/>
      <c r="D174" s="12"/>
      <c r="E174" s="14"/>
      <c r="H174" s="16"/>
      <c r="I174" s="11"/>
      <c r="J174" s="39"/>
      <c r="K174" s="39"/>
      <c r="L174" s="39"/>
      <c r="M174" s="39"/>
      <c r="N174" s="42"/>
      <c r="O174" s="8"/>
      <c r="P174" s="9"/>
      <c r="Q174" s="9"/>
      <c r="R174" s="8"/>
      <c r="S174" s="9"/>
      <c r="T174" s="9"/>
      <c r="U174" s="8"/>
      <c r="V174" s="9"/>
      <c r="W174" s="9"/>
      <c r="X174" s="9"/>
      <c r="Y174" s="8"/>
      <c r="Z174" s="9"/>
      <c r="AA174" s="8"/>
      <c r="AC174" s="8"/>
      <c r="AP174" s="8"/>
      <c r="AR174" s="31"/>
      <c r="AU174" s="31"/>
      <c r="AV174" s="21"/>
      <c r="AW174" s="23"/>
      <c r="BJ174" s="18"/>
      <c r="BL174" s="54"/>
      <c r="BO174" s="18"/>
      <c r="BQ174" s="18"/>
      <c r="BS174" s="18"/>
      <c r="BT174" s="18"/>
      <c r="CA174" s="18"/>
      <c r="CD174" s="18"/>
      <c r="CI174" s="18"/>
      <c r="CN174" s="18"/>
      <c r="CP174" s="18"/>
      <c r="CT174" s="18"/>
      <c r="CV174" s="18"/>
      <c r="CX174" s="18"/>
      <c r="DI174" s="18"/>
    </row>
    <row r="175" spans="1:113" x14ac:dyDescent="0.3">
      <c r="A175">
        <v>176</v>
      </c>
      <c r="B175" t="s">
        <v>397</v>
      </c>
      <c r="C175" s="25"/>
      <c r="D175" s="12"/>
      <c r="E175" s="14"/>
      <c r="H175" s="16"/>
      <c r="I175" s="11"/>
      <c r="J175" s="39"/>
      <c r="K175" s="39"/>
      <c r="L175" s="39"/>
      <c r="M175" s="39"/>
      <c r="N175" s="42"/>
      <c r="O175" s="8"/>
      <c r="P175" s="9"/>
      <c r="Q175" s="9"/>
      <c r="R175" s="8"/>
      <c r="S175" s="9"/>
      <c r="T175" s="9"/>
      <c r="U175" s="8"/>
      <c r="V175" s="9"/>
      <c r="W175" s="9"/>
      <c r="X175" s="9"/>
      <c r="Y175" s="8"/>
      <c r="Z175" s="9"/>
      <c r="AA175" s="8"/>
      <c r="AC175" s="8"/>
      <c r="AP175" s="8"/>
      <c r="AR175" s="31"/>
      <c r="AU175" s="31"/>
      <c r="AV175" s="21"/>
      <c r="AW175" s="23"/>
      <c r="BJ175" s="18"/>
      <c r="BL175" s="54"/>
      <c r="BO175" s="18"/>
      <c r="BQ175" s="18"/>
      <c r="BS175" s="18"/>
      <c r="BT175" s="18"/>
      <c r="CA175" s="18"/>
      <c r="CD175" s="18"/>
      <c r="CI175" s="18"/>
      <c r="CN175" s="18"/>
      <c r="CP175" s="18"/>
      <c r="CT175" s="18"/>
      <c r="CV175" s="18"/>
      <c r="CX175" s="18"/>
      <c r="DI175" s="18"/>
    </row>
    <row r="176" spans="1:113" x14ac:dyDescent="0.3">
      <c r="A176">
        <v>177</v>
      </c>
      <c r="B176" t="s">
        <v>397</v>
      </c>
      <c r="C176" s="25"/>
      <c r="D176" s="12"/>
      <c r="E176" s="14"/>
      <c r="H176" s="16"/>
      <c r="I176" s="11"/>
      <c r="J176" s="39"/>
      <c r="K176" s="39"/>
      <c r="L176" s="39"/>
      <c r="M176" s="39"/>
      <c r="N176" s="42"/>
      <c r="O176" s="8"/>
      <c r="P176" s="9"/>
      <c r="Q176" s="9"/>
      <c r="R176" s="8"/>
      <c r="S176" s="9"/>
      <c r="T176" s="9"/>
      <c r="U176" s="8"/>
      <c r="V176" s="9"/>
      <c r="W176" s="9"/>
      <c r="X176" s="9"/>
      <c r="Y176" s="8"/>
      <c r="Z176" s="9"/>
      <c r="AA176" s="8"/>
      <c r="AC176" s="8"/>
      <c r="AP176" s="8"/>
      <c r="AR176" s="31"/>
      <c r="AU176" s="31"/>
      <c r="AV176" s="21"/>
      <c r="AW176" s="23"/>
      <c r="BJ176" s="18"/>
      <c r="BL176" s="54"/>
      <c r="BO176" s="18"/>
      <c r="BQ176" s="18"/>
      <c r="BS176" s="18"/>
      <c r="BT176" s="18"/>
      <c r="CA176" s="18"/>
      <c r="CD176" s="18"/>
      <c r="CI176" s="18"/>
      <c r="CN176" s="18"/>
      <c r="CP176" s="18"/>
      <c r="CT176" s="18"/>
      <c r="CV176" s="18"/>
      <c r="CX176" s="18"/>
      <c r="DI176" s="18"/>
    </row>
    <row r="177" spans="1:113" x14ac:dyDescent="0.3">
      <c r="A177">
        <v>178</v>
      </c>
      <c r="B177" t="s">
        <v>397</v>
      </c>
      <c r="C177" s="25"/>
      <c r="D177" s="12"/>
      <c r="E177" s="14"/>
      <c r="H177" s="16"/>
      <c r="I177" s="11"/>
      <c r="J177" s="39"/>
      <c r="K177" s="39"/>
      <c r="L177" s="39"/>
      <c r="M177" s="39"/>
      <c r="N177" s="42"/>
      <c r="O177" s="8"/>
      <c r="P177" s="9"/>
      <c r="Q177" s="9"/>
      <c r="R177" s="8"/>
      <c r="S177" s="9"/>
      <c r="T177" s="9"/>
      <c r="U177" s="8"/>
      <c r="V177" s="9"/>
      <c r="W177" s="9"/>
      <c r="X177" s="9"/>
      <c r="Y177" s="8"/>
      <c r="Z177" s="9"/>
      <c r="AA177" s="8"/>
      <c r="AC177" s="8"/>
      <c r="AP177" s="8"/>
      <c r="AR177" s="31"/>
      <c r="AU177" s="31"/>
      <c r="AV177" s="21"/>
      <c r="AW177" s="23"/>
      <c r="BJ177" s="18"/>
      <c r="BL177" s="54"/>
      <c r="BO177" s="18"/>
      <c r="BQ177" s="18"/>
      <c r="BS177" s="18"/>
      <c r="BT177" s="18"/>
      <c r="CA177" s="18"/>
      <c r="CD177" s="18"/>
      <c r="CI177" s="18"/>
      <c r="CN177" s="18"/>
      <c r="CP177" s="18"/>
      <c r="CT177" s="18"/>
      <c r="CV177" s="18"/>
      <c r="CX177" s="18"/>
      <c r="DI177" s="18"/>
    </row>
    <row r="178" spans="1:113" x14ac:dyDescent="0.3">
      <c r="A178">
        <v>179</v>
      </c>
      <c r="B178" t="s">
        <v>397</v>
      </c>
      <c r="C178" s="25"/>
      <c r="D178" s="12"/>
      <c r="E178" s="14"/>
      <c r="H178" s="16"/>
      <c r="I178" s="11"/>
      <c r="J178" s="39"/>
      <c r="K178" s="39"/>
      <c r="L178" s="39"/>
      <c r="M178" s="39"/>
      <c r="N178" s="42"/>
      <c r="O178" s="8"/>
      <c r="P178" s="9"/>
      <c r="Q178" s="9"/>
      <c r="R178" s="8"/>
      <c r="S178" s="9"/>
      <c r="T178" s="9"/>
      <c r="U178" s="8"/>
      <c r="V178" s="9"/>
      <c r="W178" s="9"/>
      <c r="X178" s="9"/>
      <c r="Y178" s="8"/>
      <c r="Z178" s="9"/>
      <c r="AA178" s="8"/>
      <c r="AC178" s="8"/>
      <c r="AP178" s="8"/>
      <c r="AR178" s="31"/>
      <c r="AU178" s="31"/>
      <c r="AV178" s="21"/>
      <c r="AW178" s="23"/>
      <c r="BJ178" s="18"/>
      <c r="BL178" s="54"/>
      <c r="BO178" s="18"/>
      <c r="BQ178" s="18"/>
      <c r="BS178" s="18"/>
      <c r="BT178" s="18"/>
      <c r="CA178" s="18"/>
      <c r="CD178" s="18"/>
      <c r="CI178" s="18"/>
      <c r="CN178" s="18"/>
      <c r="CP178" s="18"/>
      <c r="CT178" s="18"/>
      <c r="CV178" s="18"/>
      <c r="CX178" s="18"/>
      <c r="DI178" s="18"/>
    </row>
    <row r="179" spans="1:113" x14ac:dyDescent="0.3">
      <c r="A179">
        <v>180</v>
      </c>
      <c r="B179" t="s">
        <v>397</v>
      </c>
      <c r="C179" s="25"/>
      <c r="D179" s="12"/>
      <c r="E179" s="14"/>
      <c r="H179" s="16"/>
      <c r="I179" s="11"/>
      <c r="J179" s="39"/>
      <c r="K179" s="39"/>
      <c r="L179" s="39"/>
      <c r="M179" s="39"/>
      <c r="N179" s="42"/>
      <c r="O179" s="8"/>
      <c r="P179" s="9"/>
      <c r="Q179" s="9"/>
      <c r="R179" s="8"/>
      <c r="S179" s="9"/>
      <c r="T179" s="9"/>
      <c r="U179" s="8"/>
      <c r="V179" s="9"/>
      <c r="W179" s="9"/>
      <c r="X179" s="9"/>
      <c r="Y179" s="8"/>
      <c r="Z179" s="9"/>
      <c r="AA179" s="8"/>
      <c r="AC179" s="8"/>
      <c r="AP179" s="8"/>
      <c r="AR179" s="31"/>
      <c r="AU179" s="31"/>
      <c r="AV179" s="21"/>
      <c r="AW179" s="23"/>
      <c r="BJ179" s="18"/>
      <c r="BL179" s="54"/>
      <c r="BO179" s="18"/>
      <c r="BQ179" s="18"/>
      <c r="BS179" s="18"/>
      <c r="BT179" s="18"/>
      <c r="CA179" s="18"/>
      <c r="CD179" s="18"/>
      <c r="CI179" s="18"/>
      <c r="CN179" s="18"/>
      <c r="CP179" s="18"/>
      <c r="CT179" s="18"/>
      <c r="CV179" s="18"/>
      <c r="CX179" s="18"/>
      <c r="DI179" s="18"/>
    </row>
    <row r="180" spans="1:113" x14ac:dyDescent="0.3">
      <c r="A180">
        <v>181</v>
      </c>
      <c r="B180" t="s">
        <v>397</v>
      </c>
      <c r="C180" s="25"/>
      <c r="D180" s="12"/>
      <c r="E180" s="14"/>
      <c r="H180" s="16"/>
      <c r="I180" s="11"/>
      <c r="J180" s="39"/>
      <c r="K180" s="39"/>
      <c r="L180" s="39"/>
      <c r="M180" s="39"/>
      <c r="N180" s="42"/>
      <c r="O180" s="8"/>
      <c r="P180" s="9"/>
      <c r="Q180" s="9"/>
      <c r="R180" s="8"/>
      <c r="S180" s="9"/>
      <c r="T180" s="9"/>
      <c r="U180" s="8"/>
      <c r="V180" s="9"/>
      <c r="W180" s="9"/>
      <c r="X180" s="9"/>
      <c r="Y180" s="8"/>
      <c r="Z180" s="9"/>
      <c r="AA180" s="8"/>
      <c r="AC180" s="8"/>
      <c r="AP180" s="8"/>
      <c r="AR180" s="31"/>
      <c r="AU180" s="31"/>
      <c r="AV180" s="21"/>
      <c r="AW180" s="23"/>
      <c r="BJ180" s="18"/>
      <c r="BL180" s="54"/>
      <c r="BO180" s="18"/>
      <c r="BQ180" s="18"/>
      <c r="BS180" s="18"/>
      <c r="BT180" s="18"/>
      <c r="CA180" s="18"/>
      <c r="CD180" s="18"/>
      <c r="CI180" s="18"/>
      <c r="CN180" s="18"/>
      <c r="CP180" s="18"/>
      <c r="CT180" s="18"/>
      <c r="CV180" s="18"/>
      <c r="CX180" s="18"/>
      <c r="DI180" s="18"/>
    </row>
    <row r="181" spans="1:113" x14ac:dyDescent="0.3">
      <c r="A181">
        <v>182</v>
      </c>
      <c r="B181" t="s">
        <v>397</v>
      </c>
      <c r="C181" s="25"/>
      <c r="D181" s="12"/>
      <c r="E181" s="14"/>
      <c r="H181" s="16"/>
      <c r="I181" s="11"/>
      <c r="J181" s="39"/>
      <c r="K181" s="39"/>
      <c r="L181" s="39"/>
      <c r="M181" s="39"/>
      <c r="N181" s="42"/>
      <c r="O181" s="8"/>
      <c r="P181" s="9"/>
      <c r="Q181" s="9"/>
      <c r="R181" s="8"/>
      <c r="S181" s="9"/>
      <c r="T181" s="9"/>
      <c r="U181" s="8"/>
      <c r="V181" s="9"/>
      <c r="W181" s="9"/>
      <c r="X181" s="9"/>
      <c r="Y181" s="8"/>
      <c r="Z181" s="9"/>
      <c r="AA181" s="8"/>
      <c r="AC181" s="8"/>
      <c r="AP181" s="8"/>
      <c r="AR181" s="31"/>
      <c r="AU181" s="31"/>
      <c r="AV181" s="21"/>
      <c r="AW181" s="23"/>
      <c r="BJ181" s="18"/>
      <c r="BL181" s="54"/>
      <c r="BO181" s="18"/>
      <c r="BQ181" s="18"/>
      <c r="BS181" s="18"/>
      <c r="BT181" s="18"/>
      <c r="CA181" s="18"/>
      <c r="CD181" s="18"/>
      <c r="CI181" s="18"/>
      <c r="CN181" s="18"/>
      <c r="CP181" s="18"/>
      <c r="CT181" s="18"/>
      <c r="CV181" s="18"/>
      <c r="CX181" s="18"/>
      <c r="DI181" s="18"/>
    </row>
    <row r="182" spans="1:113" x14ac:dyDescent="0.3">
      <c r="A182">
        <v>183</v>
      </c>
      <c r="B182" t="s">
        <v>397</v>
      </c>
      <c r="C182" s="25"/>
      <c r="D182" s="12"/>
      <c r="E182" s="14"/>
      <c r="H182" s="16"/>
      <c r="I182" s="11"/>
      <c r="J182" s="39"/>
      <c r="K182" s="39"/>
      <c r="L182" s="39"/>
      <c r="M182" s="39"/>
      <c r="N182" s="42"/>
      <c r="O182" s="8"/>
      <c r="P182" s="9"/>
      <c r="Q182" s="9"/>
      <c r="R182" s="8"/>
      <c r="S182" s="9"/>
      <c r="T182" s="9"/>
      <c r="U182" s="8"/>
      <c r="V182" s="9"/>
      <c r="W182" s="9"/>
      <c r="X182" s="9"/>
      <c r="Y182" s="8"/>
      <c r="Z182" s="9"/>
      <c r="AA182" s="8"/>
      <c r="AC182" s="8"/>
      <c r="AP182" s="8"/>
      <c r="AR182" s="31"/>
      <c r="AU182" s="31"/>
      <c r="AV182" s="21"/>
      <c r="AW182" s="23"/>
      <c r="BJ182" s="18"/>
      <c r="BL182" s="54"/>
      <c r="BO182" s="18"/>
      <c r="BQ182" s="18"/>
      <c r="BS182" s="18"/>
      <c r="BT182" s="18"/>
      <c r="CA182" s="18"/>
      <c r="CD182" s="18"/>
      <c r="CI182" s="18"/>
      <c r="CN182" s="18"/>
      <c r="CP182" s="18"/>
      <c r="CT182" s="18"/>
      <c r="CV182" s="18"/>
      <c r="CX182" s="18"/>
      <c r="DI182" s="18"/>
    </row>
    <row r="183" spans="1:113" x14ac:dyDescent="0.3">
      <c r="A183">
        <v>184</v>
      </c>
      <c r="B183" t="s">
        <v>397</v>
      </c>
      <c r="C183" s="25"/>
      <c r="D183" s="12"/>
      <c r="E183" s="14"/>
      <c r="H183" s="16"/>
      <c r="I183" s="11"/>
      <c r="J183" s="39"/>
      <c r="K183" s="39"/>
      <c r="L183" s="39"/>
      <c r="M183" s="39"/>
      <c r="N183" s="42"/>
      <c r="O183" s="8"/>
      <c r="P183" s="9"/>
      <c r="Q183" s="9"/>
      <c r="R183" s="8"/>
      <c r="S183" s="9"/>
      <c r="T183" s="9"/>
      <c r="U183" s="8"/>
      <c r="V183" s="9"/>
      <c r="W183" s="9"/>
      <c r="X183" s="9"/>
      <c r="Y183" s="8"/>
      <c r="Z183" s="9"/>
      <c r="AA183" s="8"/>
      <c r="AC183" s="8"/>
      <c r="AP183" s="8"/>
      <c r="AR183" s="31"/>
      <c r="AU183" s="31"/>
      <c r="AV183" s="21"/>
      <c r="AW183" s="23"/>
      <c r="BJ183" s="18"/>
      <c r="BL183" s="54"/>
      <c r="BO183" s="18"/>
      <c r="BQ183" s="18"/>
      <c r="BS183" s="18"/>
      <c r="BT183" s="18"/>
      <c r="CA183" s="18"/>
      <c r="CD183" s="18"/>
      <c r="CI183" s="18"/>
      <c r="CN183" s="18"/>
      <c r="CP183" s="18"/>
      <c r="CT183" s="18"/>
      <c r="CV183" s="18"/>
      <c r="CX183" s="18"/>
      <c r="DI183" s="18"/>
    </row>
    <row r="184" spans="1:113" x14ac:dyDescent="0.3">
      <c r="A184">
        <v>185</v>
      </c>
      <c r="B184" t="s">
        <v>397</v>
      </c>
      <c r="C184" s="25"/>
      <c r="D184" s="12"/>
      <c r="E184" s="14"/>
      <c r="H184" s="16"/>
      <c r="I184" s="11"/>
      <c r="J184" s="39"/>
      <c r="K184" s="39"/>
      <c r="L184" s="39"/>
      <c r="M184" s="39"/>
      <c r="N184" s="42"/>
      <c r="O184" s="8"/>
      <c r="P184" s="9"/>
      <c r="Q184" s="9"/>
      <c r="R184" s="8"/>
      <c r="S184" s="9"/>
      <c r="T184" s="9"/>
      <c r="U184" s="8"/>
      <c r="V184" s="9"/>
      <c r="W184" s="9"/>
      <c r="X184" s="9"/>
      <c r="Y184" s="8"/>
      <c r="Z184" s="9"/>
      <c r="AA184" s="8"/>
      <c r="AC184" s="8"/>
      <c r="AP184" s="8"/>
      <c r="AR184" s="31"/>
      <c r="AU184" s="31"/>
      <c r="AV184" s="21"/>
      <c r="AW184" s="23"/>
      <c r="BJ184" s="18"/>
      <c r="BL184" s="54"/>
      <c r="BO184" s="18"/>
      <c r="BQ184" s="18"/>
      <c r="BS184" s="18"/>
      <c r="BT184" s="18"/>
      <c r="CA184" s="18"/>
      <c r="CD184" s="18"/>
      <c r="CI184" s="18"/>
      <c r="CN184" s="18"/>
      <c r="CP184" s="18"/>
      <c r="CT184" s="18"/>
      <c r="CV184" s="18"/>
      <c r="CX184" s="18"/>
      <c r="DI184" s="18"/>
    </row>
    <row r="185" spans="1:113" x14ac:dyDescent="0.3">
      <c r="A185">
        <v>186</v>
      </c>
      <c r="B185" t="s">
        <v>397</v>
      </c>
      <c r="C185" s="25"/>
      <c r="D185" s="12"/>
      <c r="E185" s="14"/>
      <c r="H185" s="16"/>
      <c r="I185" s="11"/>
      <c r="J185" s="39"/>
      <c r="K185" s="39"/>
      <c r="L185" s="39"/>
      <c r="M185" s="39"/>
      <c r="N185" s="42"/>
      <c r="O185" s="8"/>
      <c r="P185" s="9"/>
      <c r="Q185" s="9"/>
      <c r="R185" s="8"/>
      <c r="S185" s="9"/>
      <c r="T185" s="9"/>
      <c r="U185" s="8"/>
      <c r="V185" s="9"/>
      <c r="W185" s="9"/>
      <c r="X185" s="9"/>
      <c r="Y185" s="8"/>
      <c r="Z185" s="9"/>
      <c r="AA185" s="8"/>
      <c r="AC185" s="8"/>
      <c r="AP185" s="8"/>
      <c r="AR185" s="31"/>
      <c r="AU185" s="31"/>
      <c r="AV185" s="21"/>
      <c r="AW185" s="23"/>
      <c r="BJ185" s="18"/>
      <c r="BL185" s="54"/>
      <c r="BO185" s="18"/>
      <c r="BQ185" s="18"/>
      <c r="BS185" s="18"/>
      <c r="BT185" s="18"/>
      <c r="CA185" s="18"/>
      <c r="CD185" s="18"/>
      <c r="CI185" s="18"/>
      <c r="CN185" s="18"/>
      <c r="CP185" s="18"/>
      <c r="CT185" s="18"/>
      <c r="CV185" s="18"/>
      <c r="CX185" s="18"/>
      <c r="DI185" s="18"/>
    </row>
    <row r="186" spans="1:113" x14ac:dyDescent="0.3">
      <c r="A186">
        <v>187</v>
      </c>
      <c r="B186" t="s">
        <v>397</v>
      </c>
      <c r="C186" s="25"/>
      <c r="D186" s="12"/>
      <c r="E186" s="14"/>
      <c r="H186" s="16"/>
      <c r="I186" s="11"/>
      <c r="J186" s="39"/>
      <c r="K186" s="39"/>
      <c r="L186" s="39"/>
      <c r="M186" s="39"/>
      <c r="N186" s="42"/>
      <c r="O186" s="8"/>
      <c r="P186" s="9"/>
      <c r="Q186" s="9"/>
      <c r="R186" s="8"/>
      <c r="S186" s="9"/>
      <c r="T186" s="9"/>
      <c r="U186" s="8"/>
      <c r="V186" s="9"/>
      <c r="W186" s="9"/>
      <c r="X186" s="9"/>
      <c r="Y186" s="8"/>
      <c r="Z186" s="9"/>
      <c r="AA186" s="8"/>
      <c r="AC186" s="8"/>
      <c r="AP186" s="8"/>
      <c r="AR186" s="31"/>
      <c r="AU186" s="31"/>
      <c r="AV186" s="21"/>
      <c r="AW186" s="23"/>
      <c r="BJ186" s="18"/>
      <c r="BL186" s="54"/>
      <c r="BO186" s="18"/>
      <c r="BQ186" s="18"/>
      <c r="BS186" s="18"/>
      <c r="BT186" s="18"/>
      <c r="CA186" s="18"/>
      <c r="CD186" s="18"/>
      <c r="CI186" s="18"/>
      <c r="CN186" s="18"/>
      <c r="CP186" s="18"/>
      <c r="CT186" s="18"/>
      <c r="CV186" s="18"/>
      <c r="CX186" s="18"/>
      <c r="DI186" s="18"/>
    </row>
    <row r="187" spans="1:113" x14ac:dyDescent="0.3">
      <c r="A187">
        <v>188</v>
      </c>
      <c r="B187" t="s">
        <v>397</v>
      </c>
      <c r="C187" s="25"/>
      <c r="D187" s="12"/>
      <c r="E187" s="14"/>
      <c r="H187" s="16"/>
      <c r="I187" s="11"/>
      <c r="J187" s="39"/>
      <c r="K187" s="39"/>
      <c r="L187" s="39"/>
      <c r="M187" s="39"/>
      <c r="N187" s="42"/>
      <c r="O187" s="8"/>
      <c r="P187" s="9"/>
      <c r="Q187" s="9"/>
      <c r="R187" s="8"/>
      <c r="S187" s="9"/>
      <c r="T187" s="9"/>
      <c r="U187" s="8"/>
      <c r="V187" s="9"/>
      <c r="W187" s="9"/>
      <c r="X187" s="9"/>
      <c r="Y187" s="8"/>
      <c r="Z187" s="9"/>
      <c r="AA187" s="8"/>
      <c r="AC187" s="8"/>
      <c r="AP187" s="8"/>
      <c r="AR187" s="31"/>
      <c r="AU187" s="31"/>
      <c r="AV187" s="21"/>
      <c r="AW187" s="23"/>
      <c r="BJ187" s="18"/>
      <c r="BL187" s="54"/>
      <c r="BO187" s="18"/>
      <c r="BQ187" s="18"/>
      <c r="BS187" s="18"/>
      <c r="BT187" s="18"/>
      <c r="CA187" s="18"/>
      <c r="CD187" s="18"/>
      <c r="CI187" s="18"/>
      <c r="CN187" s="18"/>
      <c r="CP187" s="18"/>
      <c r="CT187" s="18"/>
      <c r="CV187" s="18"/>
      <c r="CX187" s="18"/>
      <c r="DI187" s="18"/>
    </row>
    <row r="188" spans="1:113" x14ac:dyDescent="0.3">
      <c r="A188">
        <v>189</v>
      </c>
      <c r="B188" t="s">
        <v>397</v>
      </c>
      <c r="C188" s="25"/>
      <c r="D188" s="12"/>
      <c r="E188" s="14"/>
      <c r="H188" s="16"/>
      <c r="I188" s="11"/>
      <c r="J188" s="39"/>
      <c r="K188" s="39"/>
      <c r="L188" s="39"/>
      <c r="M188" s="39"/>
      <c r="N188" s="42"/>
      <c r="O188" s="8"/>
      <c r="P188" s="9"/>
      <c r="Q188" s="9"/>
      <c r="R188" s="8"/>
      <c r="S188" s="9"/>
      <c r="T188" s="9"/>
      <c r="U188" s="8"/>
      <c r="V188" s="9"/>
      <c r="W188" s="9"/>
      <c r="X188" s="9"/>
      <c r="Y188" s="8"/>
      <c r="Z188" s="9"/>
      <c r="AA188" s="8"/>
      <c r="AC188" s="8"/>
      <c r="AP188" s="8"/>
      <c r="AR188" s="31"/>
      <c r="AU188" s="31"/>
      <c r="AV188" s="21"/>
      <c r="AW188" s="23"/>
      <c r="BJ188" s="18"/>
      <c r="BL188" s="54"/>
      <c r="BO188" s="18"/>
      <c r="BQ188" s="18"/>
      <c r="BS188" s="18"/>
      <c r="BT188" s="18"/>
      <c r="CA188" s="18"/>
      <c r="CD188" s="18"/>
      <c r="CI188" s="18"/>
      <c r="CN188" s="18"/>
      <c r="CP188" s="18"/>
      <c r="CT188" s="18"/>
      <c r="CV188" s="18"/>
      <c r="CX188" s="18"/>
      <c r="DI188" s="18"/>
    </row>
    <row r="189" spans="1:113" x14ac:dyDescent="0.3">
      <c r="A189">
        <v>190</v>
      </c>
      <c r="B189" t="s">
        <v>397</v>
      </c>
      <c r="C189" s="25"/>
      <c r="D189" s="12"/>
      <c r="E189" s="14"/>
      <c r="H189" s="16"/>
      <c r="I189" s="11"/>
      <c r="J189" s="39"/>
      <c r="K189" s="39"/>
      <c r="L189" s="39"/>
      <c r="M189" s="39"/>
      <c r="N189" s="42"/>
      <c r="O189" s="8"/>
      <c r="P189" s="9"/>
      <c r="Q189" s="9"/>
      <c r="R189" s="8"/>
      <c r="S189" s="9"/>
      <c r="T189" s="9"/>
      <c r="U189" s="8"/>
      <c r="V189" s="9"/>
      <c r="W189" s="9"/>
      <c r="X189" s="9"/>
      <c r="Y189" s="8"/>
      <c r="Z189" s="9"/>
      <c r="AA189" s="8"/>
      <c r="AC189" s="8"/>
      <c r="AP189" s="8"/>
      <c r="AR189" s="31"/>
      <c r="AU189" s="31"/>
      <c r="AV189" s="21"/>
      <c r="AW189" s="23"/>
      <c r="BJ189" s="18"/>
      <c r="BL189" s="54"/>
      <c r="BO189" s="18"/>
      <c r="BQ189" s="18"/>
      <c r="BS189" s="18"/>
      <c r="BT189" s="18"/>
      <c r="CA189" s="18"/>
      <c r="CD189" s="18"/>
      <c r="CI189" s="18"/>
      <c r="CN189" s="18"/>
      <c r="CP189" s="18"/>
      <c r="CT189" s="18"/>
      <c r="CV189" s="18"/>
      <c r="CX189" s="18"/>
      <c r="DI189" s="18"/>
    </row>
    <row r="190" spans="1:113" x14ac:dyDescent="0.3">
      <c r="A190">
        <v>191</v>
      </c>
      <c r="B190" t="s">
        <v>397</v>
      </c>
      <c r="C190" s="25"/>
      <c r="D190" s="12"/>
      <c r="E190" s="14"/>
      <c r="H190" s="16"/>
      <c r="I190" s="11"/>
      <c r="J190" s="39"/>
      <c r="K190" s="39"/>
      <c r="L190" s="39"/>
      <c r="M190" s="39"/>
      <c r="N190" s="42"/>
      <c r="O190" s="8"/>
      <c r="P190" s="9"/>
      <c r="Q190" s="9"/>
      <c r="R190" s="8"/>
      <c r="S190" s="9"/>
      <c r="T190" s="9"/>
      <c r="U190" s="8"/>
      <c r="V190" s="9"/>
      <c r="W190" s="9"/>
      <c r="X190" s="9"/>
      <c r="Y190" s="8"/>
      <c r="Z190" s="9"/>
      <c r="AA190" s="8"/>
      <c r="AC190" s="8"/>
      <c r="AP190" s="8"/>
      <c r="AR190" s="31"/>
      <c r="AU190" s="31"/>
      <c r="AV190" s="21"/>
      <c r="AW190" s="23"/>
      <c r="BJ190" s="18"/>
      <c r="BL190" s="54"/>
      <c r="BO190" s="18"/>
      <c r="BQ190" s="18"/>
      <c r="BS190" s="18"/>
      <c r="BT190" s="18"/>
      <c r="CA190" s="18"/>
      <c r="CD190" s="18"/>
      <c r="CI190" s="18"/>
      <c r="CN190" s="18"/>
      <c r="CP190" s="18"/>
      <c r="CT190" s="18"/>
      <c r="CV190" s="18"/>
      <c r="CX190" s="18"/>
      <c r="DI190" s="18"/>
    </row>
    <row r="191" spans="1:113" x14ac:dyDescent="0.3">
      <c r="A191">
        <v>192</v>
      </c>
      <c r="B191" t="s">
        <v>397</v>
      </c>
      <c r="C191" s="25"/>
      <c r="D191" s="12"/>
      <c r="E191" s="14"/>
      <c r="H191" s="16"/>
      <c r="I191" s="11"/>
      <c r="J191" s="39"/>
      <c r="K191" s="39"/>
      <c r="L191" s="39"/>
      <c r="M191" s="39"/>
      <c r="N191" s="42"/>
      <c r="O191" s="8"/>
      <c r="P191" s="9"/>
      <c r="Q191" s="9"/>
      <c r="R191" s="8"/>
      <c r="S191" s="9"/>
      <c r="T191" s="9"/>
      <c r="U191" s="8"/>
      <c r="V191" s="9"/>
      <c r="W191" s="9"/>
      <c r="X191" s="9"/>
      <c r="Y191" s="8"/>
      <c r="Z191" s="9"/>
      <c r="AA191" s="8"/>
      <c r="AC191" s="8"/>
      <c r="AP191" s="8"/>
      <c r="AR191" s="31"/>
      <c r="AU191" s="31"/>
      <c r="AV191" s="21"/>
      <c r="AW191" s="23"/>
      <c r="BJ191" s="18"/>
      <c r="BL191" s="54"/>
      <c r="BO191" s="18"/>
      <c r="BQ191" s="18"/>
      <c r="BS191" s="18"/>
      <c r="BT191" s="18"/>
      <c r="CA191" s="18"/>
      <c r="CD191" s="18"/>
      <c r="CI191" s="18"/>
      <c r="CN191" s="18"/>
      <c r="CP191" s="18"/>
      <c r="CT191" s="18"/>
      <c r="CV191" s="18"/>
      <c r="CX191" s="18"/>
      <c r="DI191" s="18"/>
    </row>
    <row r="192" spans="1:113" x14ac:dyDescent="0.3">
      <c r="A192">
        <v>193</v>
      </c>
      <c r="B192" t="s">
        <v>397</v>
      </c>
      <c r="C192" s="25"/>
      <c r="D192" s="12"/>
      <c r="E192" s="14"/>
      <c r="H192" s="16"/>
      <c r="I192" s="11"/>
      <c r="J192" s="39"/>
      <c r="K192" s="39"/>
      <c r="L192" s="39"/>
      <c r="M192" s="39"/>
      <c r="N192" s="42"/>
      <c r="O192" s="8"/>
      <c r="P192" s="9"/>
      <c r="Q192" s="9"/>
      <c r="R192" s="8"/>
      <c r="S192" s="9"/>
      <c r="T192" s="9"/>
      <c r="U192" s="8"/>
      <c r="V192" s="9"/>
      <c r="W192" s="9"/>
      <c r="X192" s="9"/>
      <c r="Y192" s="8"/>
      <c r="Z192" s="9"/>
      <c r="AA192" s="8"/>
      <c r="AC192" s="8"/>
      <c r="AP192" s="8"/>
      <c r="AR192" s="31"/>
      <c r="AU192" s="31"/>
      <c r="AV192" s="21"/>
      <c r="AW192" s="23"/>
      <c r="BJ192" s="18"/>
      <c r="BL192" s="54"/>
      <c r="BO192" s="18"/>
      <c r="BQ192" s="18"/>
      <c r="BS192" s="18"/>
      <c r="BT192" s="18"/>
      <c r="CA192" s="18"/>
      <c r="CD192" s="18"/>
      <c r="CI192" s="18"/>
      <c r="CN192" s="18"/>
      <c r="CP192" s="18"/>
      <c r="CT192" s="18"/>
      <c r="CV192" s="18"/>
      <c r="CX192" s="18"/>
      <c r="DI192" s="18"/>
    </row>
    <row r="193" spans="1:113" x14ac:dyDescent="0.3">
      <c r="A193">
        <v>194</v>
      </c>
      <c r="B193" t="s">
        <v>397</v>
      </c>
      <c r="C193" s="25"/>
      <c r="D193" s="12"/>
      <c r="E193" s="14"/>
      <c r="H193" s="16"/>
      <c r="I193" s="11"/>
      <c r="J193" s="39"/>
      <c r="K193" s="39"/>
      <c r="L193" s="39"/>
      <c r="M193" s="39"/>
      <c r="N193" s="42"/>
      <c r="O193" s="8"/>
      <c r="P193" s="9"/>
      <c r="Q193" s="9"/>
      <c r="R193" s="8"/>
      <c r="S193" s="9"/>
      <c r="T193" s="9"/>
      <c r="U193" s="8"/>
      <c r="V193" s="9"/>
      <c r="W193" s="9"/>
      <c r="X193" s="9"/>
      <c r="Y193" s="8"/>
      <c r="Z193" s="9"/>
      <c r="AA193" s="8"/>
      <c r="AC193" s="8"/>
      <c r="AP193" s="8"/>
      <c r="AR193" s="31"/>
      <c r="AU193" s="31"/>
      <c r="AV193" s="21"/>
      <c r="AW193" s="23"/>
      <c r="BJ193" s="18"/>
      <c r="BL193" s="54"/>
      <c r="BO193" s="18"/>
      <c r="BQ193" s="18"/>
      <c r="BS193" s="18"/>
      <c r="BT193" s="18"/>
      <c r="CA193" s="18"/>
      <c r="CD193" s="18"/>
      <c r="CI193" s="18"/>
      <c r="CN193" s="18"/>
      <c r="CP193" s="18"/>
      <c r="CT193" s="18"/>
      <c r="CV193" s="18"/>
      <c r="CX193" s="18"/>
      <c r="DI193" s="18"/>
    </row>
    <row r="194" spans="1:113" x14ac:dyDescent="0.3">
      <c r="A194">
        <v>195</v>
      </c>
      <c r="B194" t="s">
        <v>397</v>
      </c>
      <c r="C194" s="25"/>
      <c r="D194" s="12"/>
      <c r="E194" s="14"/>
      <c r="H194" s="16"/>
      <c r="I194" s="11"/>
      <c r="J194" s="39"/>
      <c r="K194" s="39"/>
      <c r="L194" s="39"/>
      <c r="M194" s="39"/>
      <c r="N194" s="42"/>
      <c r="O194" s="8"/>
      <c r="P194" s="9"/>
      <c r="Q194" s="9"/>
      <c r="R194" s="8"/>
      <c r="S194" s="9"/>
      <c r="T194" s="9"/>
      <c r="U194" s="8"/>
      <c r="V194" s="9"/>
      <c r="W194" s="9"/>
      <c r="X194" s="9"/>
      <c r="Y194" s="8"/>
      <c r="Z194" s="9"/>
      <c r="AA194" s="8"/>
      <c r="AC194" s="8"/>
      <c r="AP194" s="8"/>
      <c r="AR194" s="31"/>
      <c r="AU194" s="31"/>
      <c r="AV194" s="21"/>
      <c r="AW194" s="23"/>
      <c r="BJ194" s="18"/>
      <c r="BL194" s="54"/>
      <c r="BO194" s="18"/>
      <c r="BQ194" s="18"/>
      <c r="BS194" s="18"/>
      <c r="BT194" s="18"/>
      <c r="CA194" s="18"/>
      <c r="CD194" s="18"/>
      <c r="CI194" s="18"/>
      <c r="CN194" s="18"/>
      <c r="CP194" s="18"/>
      <c r="CT194" s="18"/>
      <c r="CV194" s="18"/>
      <c r="CX194" s="18"/>
      <c r="DI194" s="18"/>
    </row>
    <row r="195" spans="1:113" x14ac:dyDescent="0.3">
      <c r="A195">
        <v>196</v>
      </c>
      <c r="B195" t="s">
        <v>397</v>
      </c>
      <c r="C195" s="25"/>
      <c r="D195" s="12"/>
      <c r="E195" s="14"/>
      <c r="H195" s="16"/>
      <c r="I195" s="11"/>
      <c r="J195" s="39"/>
      <c r="K195" s="39"/>
      <c r="L195" s="39"/>
      <c r="M195" s="39"/>
      <c r="N195" s="42"/>
      <c r="O195" s="8"/>
      <c r="P195" s="9"/>
      <c r="Q195" s="9"/>
      <c r="R195" s="8"/>
      <c r="S195" s="9"/>
      <c r="T195" s="9"/>
      <c r="U195" s="8"/>
      <c r="V195" s="9"/>
      <c r="W195" s="9"/>
      <c r="X195" s="9"/>
      <c r="Y195" s="8"/>
      <c r="Z195" s="9"/>
      <c r="AA195" s="8"/>
      <c r="AC195" s="8"/>
      <c r="AP195" s="8"/>
      <c r="AR195" s="31"/>
      <c r="AU195" s="31"/>
      <c r="AV195" s="21"/>
      <c r="AW195" s="23"/>
      <c r="BJ195" s="18"/>
      <c r="BL195" s="54"/>
      <c r="BO195" s="18"/>
      <c r="BQ195" s="18"/>
      <c r="BS195" s="18"/>
      <c r="BT195" s="18"/>
      <c r="CA195" s="18"/>
      <c r="CD195" s="18"/>
      <c r="CI195" s="18"/>
      <c r="CN195" s="18"/>
      <c r="CP195" s="18"/>
      <c r="CT195" s="18"/>
      <c r="CV195" s="18"/>
      <c r="CX195" s="18"/>
      <c r="DI195" s="18"/>
    </row>
    <row r="196" spans="1:113" x14ac:dyDescent="0.3">
      <c r="A196">
        <v>197</v>
      </c>
      <c r="B196" t="s">
        <v>397</v>
      </c>
      <c r="C196" s="25"/>
      <c r="D196" s="12"/>
      <c r="E196" s="14"/>
      <c r="H196" s="16"/>
      <c r="I196" s="11"/>
      <c r="J196" s="39"/>
      <c r="K196" s="39"/>
      <c r="L196" s="39"/>
      <c r="M196" s="39"/>
      <c r="N196" s="42"/>
      <c r="O196" s="8"/>
      <c r="P196" s="9"/>
      <c r="Q196" s="9"/>
      <c r="R196" s="8"/>
      <c r="S196" s="9"/>
      <c r="T196" s="9"/>
      <c r="U196" s="8"/>
      <c r="V196" s="9"/>
      <c r="W196" s="9"/>
      <c r="X196" s="9"/>
      <c r="Y196" s="8"/>
      <c r="Z196" s="9"/>
      <c r="AA196" s="8"/>
      <c r="AC196" s="8"/>
      <c r="AP196" s="8"/>
      <c r="AR196" s="31"/>
      <c r="AU196" s="31"/>
      <c r="AV196" s="21"/>
      <c r="AW196" s="23"/>
      <c r="BJ196" s="18"/>
      <c r="BL196" s="54"/>
      <c r="BO196" s="18"/>
      <c r="BQ196" s="18"/>
      <c r="BS196" s="18"/>
      <c r="BT196" s="18"/>
      <c r="CA196" s="18"/>
      <c r="CD196" s="18"/>
      <c r="CI196" s="18"/>
      <c r="CN196" s="18"/>
      <c r="CP196" s="18"/>
      <c r="CT196" s="18"/>
      <c r="CV196" s="18"/>
      <c r="CX196" s="18"/>
      <c r="DI196" s="18"/>
    </row>
    <row r="197" spans="1:113" x14ac:dyDescent="0.3">
      <c r="A197">
        <v>198</v>
      </c>
      <c r="B197" t="s">
        <v>397</v>
      </c>
      <c r="C197" s="25"/>
      <c r="D197" s="12"/>
      <c r="E197" s="14"/>
      <c r="H197" s="16"/>
      <c r="I197" s="11"/>
      <c r="J197" s="39"/>
      <c r="K197" s="39"/>
      <c r="L197" s="39"/>
      <c r="M197" s="39"/>
      <c r="N197" s="42"/>
      <c r="O197" s="8"/>
      <c r="P197" s="9"/>
      <c r="Q197" s="9"/>
      <c r="R197" s="8"/>
      <c r="S197" s="9"/>
      <c r="T197" s="9"/>
      <c r="U197" s="8"/>
      <c r="V197" s="9"/>
      <c r="W197" s="9"/>
      <c r="X197" s="9"/>
      <c r="Y197" s="8"/>
      <c r="Z197" s="9"/>
      <c r="AA197" s="8"/>
      <c r="AC197" s="8"/>
      <c r="AP197" s="8"/>
      <c r="AR197" s="31"/>
      <c r="AU197" s="31"/>
      <c r="AV197" s="21"/>
      <c r="AW197" s="23"/>
      <c r="BJ197" s="18"/>
      <c r="BL197" s="54"/>
      <c r="BO197" s="18"/>
      <c r="BQ197" s="18"/>
      <c r="BS197" s="18"/>
      <c r="BT197" s="18"/>
      <c r="CA197" s="18"/>
      <c r="CD197" s="18"/>
      <c r="CI197" s="18"/>
      <c r="CN197" s="18"/>
      <c r="CP197" s="18"/>
      <c r="CT197" s="18"/>
      <c r="CV197" s="18"/>
      <c r="CX197" s="18"/>
      <c r="DI197" s="18"/>
    </row>
    <row r="198" spans="1:113" x14ac:dyDescent="0.3">
      <c r="A198">
        <v>199</v>
      </c>
      <c r="B198" t="s">
        <v>397</v>
      </c>
      <c r="C198" s="25"/>
      <c r="D198" s="12"/>
      <c r="E198" s="14"/>
      <c r="H198" s="16"/>
      <c r="I198" s="11"/>
      <c r="J198" s="39"/>
      <c r="K198" s="39"/>
      <c r="L198" s="39"/>
      <c r="M198" s="39"/>
      <c r="N198" s="42"/>
      <c r="O198" s="8"/>
      <c r="P198" s="9"/>
      <c r="Q198" s="9"/>
      <c r="R198" s="8"/>
      <c r="S198" s="9"/>
      <c r="T198" s="9"/>
      <c r="U198" s="8"/>
      <c r="V198" s="9"/>
      <c r="W198" s="9"/>
      <c r="X198" s="9"/>
      <c r="Y198" s="8"/>
      <c r="Z198" s="9"/>
      <c r="AA198" s="8"/>
      <c r="AC198" s="8"/>
      <c r="AP198" s="8"/>
      <c r="AR198" s="31"/>
      <c r="AU198" s="31"/>
      <c r="AV198" s="21"/>
      <c r="AW198" s="23"/>
      <c r="BJ198" s="18"/>
      <c r="BL198" s="54"/>
      <c r="BO198" s="18"/>
      <c r="BQ198" s="18"/>
      <c r="BS198" s="18"/>
      <c r="BT198" s="18"/>
      <c r="CA198" s="18"/>
      <c r="CD198" s="18"/>
      <c r="CI198" s="18"/>
      <c r="CN198" s="18"/>
      <c r="CP198" s="18"/>
      <c r="CT198" s="18"/>
      <c r="CV198" s="18"/>
      <c r="CX198" s="18"/>
      <c r="DI198" s="18"/>
    </row>
    <row r="199" spans="1:113" x14ac:dyDescent="0.3">
      <c r="A199">
        <v>200</v>
      </c>
      <c r="B199" t="s">
        <v>397</v>
      </c>
      <c r="C199" s="25"/>
      <c r="D199" s="12"/>
      <c r="E199" s="14"/>
      <c r="H199" s="16"/>
      <c r="I199" s="11"/>
      <c r="J199" s="39"/>
      <c r="K199" s="39"/>
      <c r="L199" s="39"/>
      <c r="M199" s="39"/>
      <c r="N199" s="42"/>
      <c r="O199" s="8"/>
      <c r="P199" s="9"/>
      <c r="Q199" s="9"/>
      <c r="R199" s="8"/>
      <c r="S199" s="9"/>
      <c r="T199" s="9"/>
      <c r="U199" s="8"/>
      <c r="V199" s="9"/>
      <c r="W199" s="9"/>
      <c r="X199" s="9"/>
      <c r="Y199" s="8"/>
      <c r="Z199" s="9"/>
      <c r="AA199" s="8"/>
      <c r="AC199" s="8"/>
      <c r="AP199" s="8"/>
      <c r="AR199" s="31"/>
      <c r="AU199" s="31"/>
      <c r="AV199" s="21"/>
      <c r="AW199" s="23"/>
      <c r="BJ199" s="18"/>
      <c r="BL199" s="54"/>
      <c r="BO199" s="18"/>
      <c r="BQ199" s="18"/>
      <c r="BS199" s="18"/>
      <c r="BT199" s="18"/>
      <c r="CA199" s="18"/>
      <c r="CD199" s="18"/>
      <c r="CI199" s="18"/>
      <c r="CN199" s="18"/>
      <c r="CP199" s="18"/>
      <c r="CT199" s="18"/>
      <c r="CV199" s="18"/>
      <c r="CX199" s="18"/>
      <c r="DI199" s="18"/>
    </row>
    <row r="200" spans="1:113" x14ac:dyDescent="0.3">
      <c r="A200">
        <v>201</v>
      </c>
      <c r="B200" t="s">
        <v>397</v>
      </c>
      <c r="C200" s="25"/>
      <c r="D200" s="12"/>
      <c r="E200" s="14"/>
      <c r="H200" s="16"/>
      <c r="I200" s="11"/>
      <c r="J200" s="39"/>
      <c r="K200" s="39"/>
      <c r="L200" s="39"/>
      <c r="M200" s="39"/>
      <c r="N200" s="42"/>
      <c r="O200" s="8"/>
      <c r="P200" s="9"/>
      <c r="Q200" s="9"/>
      <c r="R200" s="8"/>
      <c r="S200" s="9"/>
      <c r="T200" s="9"/>
      <c r="U200" s="8"/>
      <c r="V200" s="9"/>
      <c r="W200" s="9"/>
      <c r="X200" s="9"/>
      <c r="Y200" s="8"/>
      <c r="Z200" s="9"/>
      <c r="AA200" s="8"/>
      <c r="AC200" s="8"/>
      <c r="AP200" s="8"/>
      <c r="AR200" s="31"/>
      <c r="AU200" s="31"/>
      <c r="AV200" s="21"/>
      <c r="AW200" s="23"/>
      <c r="BJ200" s="18"/>
      <c r="BL200" s="54"/>
      <c r="BO200" s="18"/>
      <c r="BQ200" s="18"/>
      <c r="BS200" s="18"/>
      <c r="BT200" s="18"/>
      <c r="CA200" s="18"/>
      <c r="CD200" s="18"/>
      <c r="CI200" s="18"/>
      <c r="CN200" s="18"/>
      <c r="CP200" s="18"/>
      <c r="CT200" s="18"/>
      <c r="CV200" s="18"/>
      <c r="CX200" s="18"/>
      <c r="DI200" s="18"/>
    </row>
    <row r="201" spans="1:113" x14ac:dyDescent="0.3">
      <c r="A201">
        <v>202</v>
      </c>
      <c r="B201" t="s">
        <v>397</v>
      </c>
      <c r="C201" s="25"/>
      <c r="D201" s="12"/>
      <c r="E201" s="14"/>
      <c r="H201" s="16"/>
      <c r="I201" s="11"/>
      <c r="J201" s="39"/>
      <c r="K201" s="39"/>
      <c r="L201" s="39"/>
      <c r="M201" s="39"/>
      <c r="N201" s="42"/>
      <c r="O201" s="8"/>
      <c r="P201" s="9"/>
      <c r="Q201" s="9"/>
      <c r="R201" s="8"/>
      <c r="S201" s="9"/>
      <c r="T201" s="9"/>
      <c r="U201" s="8"/>
      <c r="V201" s="9"/>
      <c r="W201" s="9"/>
      <c r="X201" s="9"/>
      <c r="Y201" s="8"/>
      <c r="Z201" s="9"/>
      <c r="AA201" s="8"/>
      <c r="AC201" s="8"/>
      <c r="AP201" s="8"/>
      <c r="AR201" s="31"/>
      <c r="AU201" s="31"/>
      <c r="AV201" s="21"/>
      <c r="AW201" s="23"/>
      <c r="BJ201" s="18"/>
      <c r="BL201" s="54"/>
      <c r="BO201" s="18"/>
      <c r="BQ201" s="18"/>
      <c r="BS201" s="18"/>
      <c r="BT201" s="18"/>
      <c r="CA201" s="18"/>
      <c r="CD201" s="18"/>
      <c r="CI201" s="18"/>
      <c r="CN201" s="18"/>
      <c r="CP201" s="18"/>
      <c r="CT201" s="18"/>
      <c r="CV201" s="18"/>
      <c r="CX201" s="18"/>
      <c r="DI201" s="18"/>
    </row>
    <row r="202" spans="1:113" x14ac:dyDescent="0.3">
      <c r="A202">
        <v>203</v>
      </c>
      <c r="B202" t="s">
        <v>397</v>
      </c>
      <c r="C202" s="25"/>
      <c r="D202" s="12"/>
      <c r="E202" s="14"/>
      <c r="H202" s="16"/>
      <c r="I202" s="11"/>
      <c r="J202" s="39"/>
      <c r="K202" s="39"/>
      <c r="L202" s="39"/>
      <c r="M202" s="39"/>
      <c r="N202" s="42"/>
      <c r="O202" s="8"/>
      <c r="P202" s="9"/>
      <c r="Q202" s="9"/>
      <c r="R202" s="8"/>
      <c r="S202" s="9"/>
      <c r="T202" s="9"/>
      <c r="U202" s="8"/>
      <c r="V202" s="9"/>
      <c r="W202" s="9"/>
      <c r="X202" s="9"/>
      <c r="Y202" s="8"/>
      <c r="Z202" s="9"/>
      <c r="AA202" s="8"/>
      <c r="AC202" s="8"/>
      <c r="AP202" s="8"/>
      <c r="AR202" s="31"/>
      <c r="AU202" s="31"/>
      <c r="AV202" s="21"/>
      <c r="AW202" s="23"/>
      <c r="BJ202" s="18"/>
      <c r="BL202" s="54"/>
      <c r="BO202" s="18"/>
      <c r="BQ202" s="18"/>
      <c r="BS202" s="18"/>
      <c r="BT202" s="18"/>
      <c r="CA202" s="18"/>
      <c r="CD202" s="18"/>
      <c r="CI202" s="18"/>
      <c r="CN202" s="18"/>
      <c r="CP202" s="18"/>
      <c r="CT202" s="18"/>
      <c r="CV202" s="18"/>
      <c r="CX202" s="18"/>
      <c r="DI202" s="18"/>
    </row>
    <row r="203" spans="1:113" x14ac:dyDescent="0.3">
      <c r="A203">
        <v>204</v>
      </c>
      <c r="B203" t="s">
        <v>397</v>
      </c>
      <c r="C203" s="25"/>
      <c r="D203" s="12"/>
      <c r="E203" s="14"/>
      <c r="H203" s="16"/>
      <c r="I203" s="11"/>
      <c r="J203" s="39"/>
      <c r="K203" s="39"/>
      <c r="L203" s="39"/>
      <c r="M203" s="39"/>
      <c r="N203" s="42"/>
      <c r="O203" s="8"/>
      <c r="P203" s="9"/>
      <c r="Q203" s="9"/>
      <c r="R203" s="8"/>
      <c r="S203" s="9"/>
      <c r="T203" s="9"/>
      <c r="U203" s="8"/>
      <c r="V203" s="9"/>
      <c r="W203" s="9"/>
      <c r="X203" s="9"/>
      <c r="Y203" s="8"/>
      <c r="Z203" s="9"/>
      <c r="AA203" s="8"/>
      <c r="AC203" s="8"/>
      <c r="AP203" s="8"/>
      <c r="AR203" s="31"/>
      <c r="AU203" s="31"/>
      <c r="AV203" s="21"/>
      <c r="AW203" s="23"/>
      <c r="BJ203" s="18"/>
      <c r="BL203" s="54"/>
      <c r="BO203" s="18"/>
      <c r="BQ203" s="18"/>
      <c r="BS203" s="18"/>
      <c r="BT203" s="18"/>
      <c r="CA203" s="18"/>
      <c r="CD203" s="18"/>
      <c r="CI203" s="18"/>
      <c r="CN203" s="18"/>
      <c r="CP203" s="18"/>
      <c r="CT203" s="18"/>
      <c r="CV203" s="18"/>
      <c r="CX203" s="18"/>
      <c r="DI203" s="18"/>
    </row>
    <row r="204" spans="1:113" x14ac:dyDescent="0.3">
      <c r="A204">
        <v>205</v>
      </c>
      <c r="B204" t="s">
        <v>397</v>
      </c>
      <c r="C204" s="25"/>
      <c r="D204" s="12"/>
      <c r="E204" s="14"/>
      <c r="H204" s="16"/>
      <c r="I204" s="11"/>
      <c r="J204" s="39"/>
      <c r="K204" s="39"/>
      <c r="L204" s="39"/>
      <c r="M204" s="39"/>
      <c r="N204" s="42"/>
      <c r="O204" s="8"/>
      <c r="P204" s="9"/>
      <c r="Q204" s="9"/>
      <c r="R204" s="8"/>
      <c r="S204" s="9"/>
      <c r="T204" s="9"/>
      <c r="U204" s="8"/>
      <c r="V204" s="9"/>
      <c r="W204" s="9"/>
      <c r="X204" s="9"/>
      <c r="Y204" s="8"/>
      <c r="Z204" s="9"/>
      <c r="AA204" s="8"/>
      <c r="AC204" s="8"/>
      <c r="AP204" s="8"/>
      <c r="AR204" s="31"/>
      <c r="AU204" s="31"/>
      <c r="AV204" s="21"/>
      <c r="AW204" s="23"/>
      <c r="BJ204" s="18"/>
      <c r="BL204" s="54"/>
      <c r="BO204" s="18"/>
      <c r="BQ204" s="18"/>
      <c r="BS204" s="18"/>
      <c r="BT204" s="18"/>
      <c r="CA204" s="18"/>
      <c r="CD204" s="18"/>
      <c r="CI204" s="18"/>
      <c r="CN204" s="18"/>
      <c r="CP204" s="18"/>
      <c r="CT204" s="18"/>
      <c r="CV204" s="18"/>
      <c r="CX204" s="18"/>
      <c r="DI204" s="18"/>
    </row>
    <row r="205" spans="1:113" x14ac:dyDescent="0.3">
      <c r="A205">
        <v>206</v>
      </c>
      <c r="B205" t="s">
        <v>397</v>
      </c>
      <c r="C205" s="25"/>
      <c r="D205" s="12"/>
      <c r="E205" s="14"/>
      <c r="H205" s="16"/>
      <c r="I205" s="11"/>
      <c r="J205" s="39"/>
      <c r="K205" s="39"/>
      <c r="L205" s="39"/>
      <c r="M205" s="39"/>
      <c r="N205" s="42"/>
      <c r="O205" s="8"/>
      <c r="P205" s="9"/>
      <c r="Q205" s="9"/>
      <c r="R205" s="8"/>
      <c r="S205" s="9"/>
      <c r="T205" s="9"/>
      <c r="U205" s="8"/>
      <c r="V205" s="9"/>
      <c r="W205" s="9"/>
      <c r="X205" s="9"/>
      <c r="Y205" s="8"/>
      <c r="Z205" s="9"/>
      <c r="AA205" s="8"/>
      <c r="AC205" s="8"/>
      <c r="AP205" s="8"/>
      <c r="AR205" s="31"/>
      <c r="AU205" s="31"/>
      <c r="AV205" s="21"/>
      <c r="AW205" s="23"/>
      <c r="BJ205" s="18"/>
      <c r="BL205" s="54"/>
      <c r="BO205" s="18"/>
      <c r="BQ205" s="18"/>
      <c r="BS205" s="18"/>
      <c r="BT205" s="18"/>
      <c r="CA205" s="18"/>
      <c r="CD205" s="18"/>
      <c r="CI205" s="18"/>
      <c r="CN205" s="18"/>
      <c r="CP205" s="18"/>
      <c r="CT205" s="18"/>
      <c r="CV205" s="18"/>
      <c r="CX205" s="18"/>
      <c r="DI205" s="18"/>
    </row>
    <row r="206" spans="1:113" x14ac:dyDescent="0.3">
      <c r="A206">
        <v>207</v>
      </c>
      <c r="B206" t="s">
        <v>397</v>
      </c>
      <c r="C206" s="25"/>
      <c r="D206" s="12"/>
      <c r="E206" s="14"/>
      <c r="H206" s="16"/>
      <c r="I206" s="11"/>
      <c r="J206" s="39"/>
      <c r="K206" s="39"/>
      <c r="L206" s="39"/>
      <c r="M206" s="39"/>
      <c r="N206" s="42"/>
      <c r="O206" s="8"/>
      <c r="P206" s="9"/>
      <c r="Q206" s="9"/>
      <c r="R206" s="8"/>
      <c r="S206" s="9"/>
      <c r="T206" s="9"/>
      <c r="U206" s="8"/>
      <c r="V206" s="9"/>
      <c r="W206" s="9"/>
      <c r="X206" s="9"/>
      <c r="Y206" s="8"/>
      <c r="Z206" s="9"/>
      <c r="AA206" s="8"/>
      <c r="AC206" s="8"/>
      <c r="AP206" s="8"/>
      <c r="AR206" s="31"/>
      <c r="AU206" s="31"/>
      <c r="AV206" s="21"/>
      <c r="AW206" s="23"/>
      <c r="BJ206" s="18"/>
      <c r="BL206" s="54"/>
      <c r="BO206" s="18"/>
      <c r="BQ206" s="18"/>
      <c r="BS206" s="18"/>
      <c r="BT206" s="18"/>
      <c r="CA206" s="18"/>
      <c r="CD206" s="18"/>
      <c r="CI206" s="18"/>
      <c r="CN206" s="18"/>
      <c r="CP206" s="18"/>
      <c r="CT206" s="18"/>
      <c r="CV206" s="18"/>
      <c r="CX206" s="18"/>
      <c r="DI206" s="18"/>
    </row>
    <row r="207" spans="1:113" x14ac:dyDescent="0.3">
      <c r="A207">
        <v>208</v>
      </c>
      <c r="B207" t="s">
        <v>397</v>
      </c>
      <c r="C207" s="25"/>
      <c r="D207" s="12"/>
      <c r="E207" s="14"/>
      <c r="H207" s="16"/>
      <c r="I207" s="11"/>
      <c r="J207" s="39"/>
      <c r="K207" s="39"/>
      <c r="L207" s="39"/>
      <c r="M207" s="39"/>
      <c r="N207" s="42"/>
      <c r="O207" s="8"/>
      <c r="P207" s="9"/>
      <c r="Q207" s="9"/>
      <c r="R207" s="8"/>
      <c r="S207" s="9"/>
      <c r="T207" s="9"/>
      <c r="U207" s="8"/>
      <c r="V207" s="9"/>
      <c r="W207" s="9"/>
      <c r="X207" s="9"/>
      <c r="Y207" s="8"/>
      <c r="Z207" s="9"/>
      <c r="AA207" s="8"/>
      <c r="AC207" s="8"/>
      <c r="AP207" s="8"/>
      <c r="AR207" s="31"/>
      <c r="AU207" s="31"/>
      <c r="AV207" s="21"/>
      <c r="AW207" s="23"/>
      <c r="BJ207" s="18"/>
      <c r="BL207" s="54"/>
      <c r="BO207" s="18"/>
      <c r="BQ207" s="18"/>
      <c r="BS207" s="18"/>
      <c r="BT207" s="18"/>
      <c r="CA207" s="18"/>
      <c r="CD207" s="18"/>
      <c r="CI207" s="18"/>
      <c r="CN207" s="18"/>
      <c r="CP207" s="18"/>
      <c r="CT207" s="18"/>
      <c r="CV207" s="18"/>
      <c r="CX207" s="18"/>
      <c r="DI207" s="18"/>
    </row>
    <row r="208" spans="1:113" x14ac:dyDescent="0.3">
      <c r="A208">
        <v>209</v>
      </c>
      <c r="B208" t="s">
        <v>397</v>
      </c>
      <c r="C208" s="25"/>
      <c r="D208" s="12"/>
      <c r="E208" s="14"/>
      <c r="H208" s="16"/>
      <c r="I208" s="11"/>
      <c r="J208" s="39"/>
      <c r="K208" s="39"/>
      <c r="L208" s="39"/>
      <c r="M208" s="39"/>
      <c r="N208" s="42"/>
      <c r="O208" s="8"/>
      <c r="P208" s="9"/>
      <c r="Q208" s="9"/>
      <c r="R208" s="8"/>
      <c r="S208" s="9"/>
      <c r="T208" s="9"/>
      <c r="U208" s="8"/>
      <c r="V208" s="9"/>
      <c r="W208" s="9"/>
      <c r="X208" s="9"/>
      <c r="Y208" s="8"/>
      <c r="Z208" s="9"/>
      <c r="AA208" s="8"/>
      <c r="AC208" s="8"/>
      <c r="AP208" s="8"/>
      <c r="AR208" s="31"/>
      <c r="AU208" s="31"/>
      <c r="AV208" s="21"/>
      <c r="AW208" s="23"/>
      <c r="BJ208" s="18"/>
      <c r="BL208" s="54"/>
      <c r="BO208" s="18"/>
      <c r="BQ208" s="18"/>
      <c r="BS208" s="18"/>
      <c r="BT208" s="18"/>
      <c r="CA208" s="18"/>
      <c r="CD208" s="18"/>
      <c r="CI208" s="18"/>
      <c r="CN208" s="18"/>
      <c r="CP208" s="18"/>
      <c r="CT208" s="18"/>
      <c r="CV208" s="18"/>
      <c r="CX208" s="18"/>
      <c r="DI208" s="18"/>
    </row>
    <row r="209" spans="1:113" x14ac:dyDescent="0.3">
      <c r="A209">
        <v>210</v>
      </c>
      <c r="B209" t="s">
        <v>397</v>
      </c>
      <c r="C209" s="25"/>
      <c r="D209" s="12"/>
      <c r="E209" s="14"/>
      <c r="H209" s="16"/>
      <c r="I209" s="11"/>
      <c r="J209" s="39"/>
      <c r="K209" s="39"/>
      <c r="L209" s="39"/>
      <c r="M209" s="39"/>
      <c r="N209" s="42"/>
      <c r="O209" s="8"/>
      <c r="P209" s="9"/>
      <c r="Q209" s="9"/>
      <c r="R209" s="8"/>
      <c r="S209" s="9"/>
      <c r="T209" s="9"/>
      <c r="U209" s="8"/>
      <c r="V209" s="9"/>
      <c r="W209" s="9"/>
      <c r="X209" s="9"/>
      <c r="Y209" s="8"/>
      <c r="Z209" s="9"/>
      <c r="AA209" s="8"/>
      <c r="AC209" s="8"/>
      <c r="AP209" s="8"/>
      <c r="AR209" s="31"/>
      <c r="AU209" s="31"/>
      <c r="AV209" s="21"/>
      <c r="AW209" s="23"/>
      <c r="BJ209" s="18"/>
      <c r="BL209" s="54"/>
      <c r="BO209" s="18"/>
      <c r="BQ209" s="18"/>
      <c r="BS209" s="18"/>
      <c r="BT209" s="18"/>
      <c r="CA209" s="18"/>
      <c r="CD209" s="18"/>
      <c r="CI209" s="18"/>
      <c r="CN209" s="18"/>
      <c r="CP209" s="18"/>
      <c r="CT209" s="18"/>
      <c r="CV209" s="18"/>
      <c r="CX209" s="18"/>
      <c r="DI209" s="18"/>
    </row>
    <row r="210" spans="1:113" x14ac:dyDescent="0.3">
      <c r="A210">
        <v>211</v>
      </c>
      <c r="B210" t="s">
        <v>397</v>
      </c>
      <c r="C210" s="25"/>
      <c r="D210" s="12"/>
      <c r="E210" s="14"/>
      <c r="H210" s="16"/>
      <c r="I210" s="11"/>
      <c r="J210" s="39"/>
      <c r="K210" s="39"/>
      <c r="L210" s="39"/>
      <c r="M210" s="39"/>
      <c r="N210" s="42"/>
      <c r="O210" s="8"/>
      <c r="P210" s="9"/>
      <c r="Q210" s="9"/>
      <c r="R210" s="8"/>
      <c r="S210" s="9"/>
      <c r="T210" s="9"/>
      <c r="U210" s="8"/>
      <c r="V210" s="9"/>
      <c r="W210" s="9"/>
      <c r="X210" s="9"/>
      <c r="Y210" s="8"/>
      <c r="Z210" s="9"/>
      <c r="AA210" s="8"/>
      <c r="AC210" s="8"/>
      <c r="AP210" s="8"/>
      <c r="AR210" s="31"/>
      <c r="AU210" s="31"/>
      <c r="AV210" s="21"/>
      <c r="AW210" s="23"/>
      <c r="BJ210" s="18"/>
      <c r="BL210" s="54"/>
      <c r="BO210" s="18"/>
      <c r="BQ210" s="18"/>
      <c r="BS210" s="18"/>
      <c r="BT210" s="18"/>
      <c r="CA210" s="18"/>
      <c r="CD210" s="18"/>
      <c r="CI210" s="18"/>
      <c r="CN210" s="18"/>
      <c r="CP210" s="18"/>
      <c r="CT210" s="18"/>
      <c r="CV210" s="18"/>
      <c r="CX210" s="18"/>
      <c r="DI210" s="18"/>
    </row>
    <row r="211" spans="1:113" x14ac:dyDescent="0.3">
      <c r="A211">
        <v>212</v>
      </c>
      <c r="B211" t="s">
        <v>397</v>
      </c>
      <c r="C211" s="25"/>
      <c r="D211" s="12"/>
      <c r="E211" s="14"/>
      <c r="H211" s="16"/>
      <c r="I211" s="11"/>
      <c r="J211" s="39"/>
      <c r="K211" s="39"/>
      <c r="L211" s="39"/>
      <c r="M211" s="39"/>
      <c r="N211" s="42"/>
      <c r="O211" s="8"/>
      <c r="P211" s="9"/>
      <c r="Q211" s="9"/>
      <c r="R211" s="8"/>
      <c r="S211" s="9"/>
      <c r="T211" s="9"/>
      <c r="U211" s="8"/>
      <c r="V211" s="9"/>
      <c r="W211" s="9"/>
      <c r="X211" s="9"/>
      <c r="Y211" s="8"/>
      <c r="Z211" s="9"/>
      <c r="AA211" s="8"/>
      <c r="AC211" s="8"/>
      <c r="AP211" s="8"/>
      <c r="AR211" s="31"/>
      <c r="AU211" s="31"/>
      <c r="AV211" s="21"/>
      <c r="AW211" s="23"/>
      <c r="BJ211" s="18"/>
      <c r="BL211" s="54"/>
      <c r="BO211" s="18"/>
      <c r="BQ211" s="18"/>
      <c r="BS211" s="18"/>
      <c r="BT211" s="18"/>
      <c r="CA211" s="18"/>
      <c r="CD211" s="18"/>
      <c r="CI211" s="18"/>
      <c r="CN211" s="18"/>
      <c r="CP211" s="18"/>
      <c r="CT211" s="18"/>
      <c r="CV211" s="18"/>
      <c r="CX211" s="18"/>
      <c r="DI211" s="18"/>
    </row>
    <row r="212" spans="1:113" x14ac:dyDescent="0.3">
      <c r="A212">
        <v>213</v>
      </c>
      <c r="B212" t="s">
        <v>397</v>
      </c>
      <c r="C212" s="25"/>
      <c r="D212" s="12"/>
      <c r="E212" s="14"/>
      <c r="H212" s="16"/>
      <c r="I212" s="11"/>
      <c r="J212" s="39"/>
      <c r="K212" s="39"/>
      <c r="L212" s="39"/>
      <c r="M212" s="39"/>
      <c r="N212" s="42"/>
      <c r="O212" s="8"/>
      <c r="P212" s="9"/>
      <c r="Q212" s="9"/>
      <c r="R212" s="8"/>
      <c r="S212" s="9"/>
      <c r="T212" s="9"/>
      <c r="U212" s="8"/>
      <c r="V212" s="9"/>
      <c r="W212" s="9"/>
      <c r="X212" s="9"/>
      <c r="Y212" s="8"/>
      <c r="Z212" s="9"/>
      <c r="AA212" s="8"/>
      <c r="AC212" s="8"/>
      <c r="AP212" s="8"/>
      <c r="AR212" s="31"/>
      <c r="AU212" s="31"/>
      <c r="AV212" s="21"/>
      <c r="AW212" s="23"/>
      <c r="BJ212" s="18"/>
      <c r="BL212" s="54"/>
      <c r="BO212" s="18"/>
      <c r="BQ212" s="18"/>
      <c r="BS212" s="18"/>
      <c r="BT212" s="18"/>
      <c r="CA212" s="18"/>
      <c r="CD212" s="18"/>
      <c r="CI212" s="18"/>
      <c r="CN212" s="18"/>
      <c r="CP212" s="18"/>
      <c r="CT212" s="18"/>
      <c r="CV212" s="18"/>
      <c r="CX212" s="18"/>
      <c r="DI212" s="18"/>
    </row>
    <row r="213" spans="1:113" x14ac:dyDescent="0.3">
      <c r="A213">
        <v>214</v>
      </c>
      <c r="B213" t="s">
        <v>397</v>
      </c>
      <c r="C213" s="25"/>
      <c r="D213" s="12"/>
      <c r="E213" s="14"/>
      <c r="H213" s="16"/>
      <c r="I213" s="11"/>
      <c r="J213" s="39"/>
      <c r="K213" s="39"/>
      <c r="L213" s="39"/>
      <c r="M213" s="39"/>
      <c r="N213" s="42"/>
      <c r="O213" s="8"/>
      <c r="P213" s="9"/>
      <c r="Q213" s="9"/>
      <c r="R213" s="8"/>
      <c r="S213" s="9"/>
      <c r="T213" s="9"/>
      <c r="U213" s="8"/>
      <c r="V213" s="9"/>
      <c r="W213" s="9"/>
      <c r="X213" s="9"/>
      <c r="Y213" s="8"/>
      <c r="Z213" s="9"/>
      <c r="AA213" s="8"/>
      <c r="AC213" s="8"/>
      <c r="AP213" s="8"/>
      <c r="AR213" s="31"/>
      <c r="AU213" s="31"/>
      <c r="AV213" s="21"/>
      <c r="AW213" s="23"/>
      <c r="BJ213" s="18"/>
      <c r="BL213" s="54"/>
      <c r="BO213" s="18"/>
      <c r="BQ213" s="18"/>
      <c r="BS213" s="18"/>
      <c r="BT213" s="18"/>
      <c r="CA213" s="18"/>
      <c r="CD213" s="18"/>
      <c r="CI213" s="18"/>
      <c r="CN213" s="18"/>
      <c r="CP213" s="18"/>
      <c r="CT213" s="18"/>
      <c r="CV213" s="18"/>
      <c r="CX213" s="18"/>
      <c r="DI213" s="18"/>
    </row>
    <row r="214" spans="1:113" x14ac:dyDescent="0.3">
      <c r="A214">
        <v>215</v>
      </c>
      <c r="B214" t="s">
        <v>397</v>
      </c>
      <c r="C214" s="25"/>
      <c r="D214" s="12"/>
      <c r="E214" s="14"/>
      <c r="H214" s="16"/>
      <c r="I214" s="11"/>
      <c r="J214" s="39"/>
      <c r="K214" s="39"/>
      <c r="L214" s="39"/>
      <c r="M214" s="39"/>
      <c r="N214" s="42"/>
      <c r="O214" s="8"/>
      <c r="P214" s="9"/>
      <c r="Q214" s="9"/>
      <c r="R214" s="8"/>
      <c r="S214" s="9"/>
      <c r="T214" s="9"/>
      <c r="U214" s="8"/>
      <c r="V214" s="9"/>
      <c r="W214" s="9"/>
      <c r="X214" s="9"/>
      <c r="Y214" s="8"/>
      <c r="Z214" s="9"/>
      <c r="AA214" s="8"/>
      <c r="AC214" s="8"/>
      <c r="AP214" s="8"/>
      <c r="AR214" s="31"/>
      <c r="AU214" s="31"/>
      <c r="AV214" s="21"/>
      <c r="AW214" s="23"/>
      <c r="BJ214" s="18"/>
      <c r="BL214" s="54"/>
      <c r="BO214" s="18"/>
      <c r="BQ214" s="18"/>
      <c r="BS214" s="18"/>
      <c r="BT214" s="18"/>
      <c r="CA214" s="18"/>
      <c r="CD214" s="18"/>
      <c r="CI214" s="18"/>
      <c r="CN214" s="18"/>
      <c r="CP214" s="18"/>
      <c r="CT214" s="18"/>
      <c r="CV214" s="18"/>
      <c r="CX214" s="18"/>
      <c r="DI214" s="18"/>
    </row>
    <row r="215" spans="1:113" x14ac:dyDescent="0.3">
      <c r="A215">
        <v>216</v>
      </c>
      <c r="B215" t="s">
        <v>397</v>
      </c>
      <c r="C215" s="25"/>
      <c r="D215" s="12"/>
      <c r="E215" s="14"/>
      <c r="H215" s="16"/>
      <c r="I215" s="11"/>
      <c r="J215" s="39"/>
      <c r="K215" s="39"/>
      <c r="L215" s="39"/>
      <c r="M215" s="39"/>
      <c r="N215" s="42"/>
      <c r="O215" s="8"/>
      <c r="P215" s="9"/>
      <c r="Q215" s="9"/>
      <c r="R215" s="8"/>
      <c r="S215" s="9"/>
      <c r="T215" s="9"/>
      <c r="U215" s="8"/>
      <c r="V215" s="9"/>
      <c r="W215" s="9"/>
      <c r="X215" s="9"/>
      <c r="Y215" s="8"/>
      <c r="Z215" s="9"/>
      <c r="AA215" s="8"/>
      <c r="AC215" s="8"/>
      <c r="AP215" s="8"/>
      <c r="AR215" s="31"/>
      <c r="AU215" s="31"/>
      <c r="AV215" s="21"/>
      <c r="AW215" s="23"/>
      <c r="BJ215" s="18"/>
      <c r="BL215" s="54"/>
      <c r="BO215" s="18"/>
      <c r="BQ215" s="18"/>
      <c r="BS215" s="18"/>
      <c r="BT215" s="18"/>
      <c r="CA215" s="18"/>
      <c r="CD215" s="18"/>
      <c r="CI215" s="18"/>
      <c r="CN215" s="18"/>
      <c r="CP215" s="18"/>
      <c r="CT215" s="18"/>
      <c r="CV215" s="18"/>
      <c r="CX215" s="18"/>
      <c r="DI215" s="18"/>
    </row>
    <row r="216" spans="1:113" x14ac:dyDescent="0.3">
      <c r="A216">
        <v>217</v>
      </c>
      <c r="B216" t="s">
        <v>397</v>
      </c>
      <c r="C216" s="25"/>
      <c r="D216" s="12"/>
      <c r="E216" s="14"/>
      <c r="H216" s="16"/>
      <c r="I216" s="11"/>
      <c r="J216" s="39"/>
      <c r="K216" s="39"/>
      <c r="L216" s="39"/>
      <c r="M216" s="39"/>
      <c r="N216" s="42"/>
      <c r="O216" s="8"/>
      <c r="P216" s="9"/>
      <c r="Q216" s="9"/>
      <c r="R216" s="8"/>
      <c r="S216" s="9"/>
      <c r="T216" s="9"/>
      <c r="U216" s="8"/>
      <c r="V216" s="9"/>
      <c r="W216" s="9"/>
      <c r="X216" s="9"/>
      <c r="Y216" s="8"/>
      <c r="Z216" s="9"/>
      <c r="AA216" s="8"/>
      <c r="AC216" s="8"/>
      <c r="AP216" s="8"/>
      <c r="AR216" s="31"/>
      <c r="AU216" s="31"/>
      <c r="AV216" s="21"/>
      <c r="AW216" s="23"/>
      <c r="BJ216" s="18"/>
      <c r="BL216" s="54"/>
      <c r="BO216" s="18"/>
      <c r="BQ216" s="18"/>
      <c r="BS216" s="18"/>
      <c r="BT216" s="18"/>
      <c r="CA216" s="18"/>
      <c r="CD216" s="18"/>
      <c r="CI216" s="18"/>
      <c r="CN216" s="18"/>
      <c r="CP216" s="18"/>
      <c r="CT216" s="18"/>
      <c r="CV216" s="18"/>
      <c r="CX216" s="18"/>
      <c r="DI216" s="18"/>
    </row>
    <row r="217" spans="1:113" x14ac:dyDescent="0.3">
      <c r="A217">
        <v>218</v>
      </c>
      <c r="B217" t="s">
        <v>397</v>
      </c>
      <c r="C217" s="25"/>
      <c r="D217" s="12"/>
      <c r="E217" s="14"/>
      <c r="H217" s="16"/>
      <c r="I217" s="11"/>
      <c r="J217" s="39"/>
      <c r="K217" s="39"/>
      <c r="L217" s="39"/>
      <c r="M217" s="39"/>
      <c r="N217" s="42"/>
      <c r="O217" s="8"/>
      <c r="P217" s="9"/>
      <c r="Q217" s="9"/>
      <c r="R217" s="8"/>
      <c r="S217" s="9"/>
      <c r="T217" s="9"/>
      <c r="U217" s="8"/>
      <c r="V217" s="9"/>
      <c r="W217" s="9"/>
      <c r="X217" s="9"/>
      <c r="Y217" s="8"/>
      <c r="Z217" s="9"/>
      <c r="AA217" s="8"/>
      <c r="AC217" s="8"/>
      <c r="AP217" s="8"/>
      <c r="AR217" s="31"/>
      <c r="AU217" s="31"/>
      <c r="AV217" s="21"/>
      <c r="AW217" s="23"/>
      <c r="BJ217" s="18"/>
      <c r="BL217" s="54"/>
      <c r="BO217" s="18"/>
      <c r="BQ217" s="18"/>
      <c r="BS217" s="18"/>
      <c r="BT217" s="18"/>
      <c r="CA217" s="18"/>
      <c r="CD217" s="18"/>
      <c r="CI217" s="18"/>
      <c r="CN217" s="18"/>
      <c r="CP217" s="18"/>
      <c r="CT217" s="18"/>
      <c r="CV217" s="18"/>
      <c r="CX217" s="18"/>
      <c r="DI217" s="18"/>
    </row>
    <row r="218" spans="1:113" x14ac:dyDescent="0.3">
      <c r="A218">
        <v>219</v>
      </c>
      <c r="B218" t="s">
        <v>397</v>
      </c>
      <c r="C218" s="25"/>
      <c r="D218" s="12"/>
      <c r="E218" s="14"/>
      <c r="H218" s="16"/>
      <c r="I218" s="11"/>
      <c r="J218" s="39"/>
      <c r="K218" s="39"/>
      <c r="L218" s="39"/>
      <c r="M218" s="39"/>
      <c r="N218" s="42"/>
      <c r="O218" s="8"/>
      <c r="P218" s="9"/>
      <c r="Q218" s="9"/>
      <c r="R218" s="8"/>
      <c r="S218" s="9"/>
      <c r="T218" s="9"/>
      <c r="U218" s="8"/>
      <c r="V218" s="9"/>
      <c r="W218" s="9"/>
      <c r="X218" s="9"/>
      <c r="Y218" s="8"/>
      <c r="Z218" s="9"/>
      <c r="AA218" s="8"/>
      <c r="AC218" s="8"/>
      <c r="AP218" s="8"/>
      <c r="AR218" s="31"/>
      <c r="AU218" s="31"/>
      <c r="AV218" s="21"/>
      <c r="AW218" s="23"/>
      <c r="BJ218" s="18"/>
      <c r="BL218" s="54"/>
      <c r="BO218" s="18"/>
      <c r="BQ218" s="18"/>
      <c r="BS218" s="18"/>
      <c r="BT218" s="18"/>
      <c r="CA218" s="18"/>
      <c r="CD218" s="18"/>
      <c r="CI218" s="18"/>
      <c r="CN218" s="18"/>
      <c r="CP218" s="18"/>
      <c r="CT218" s="18"/>
      <c r="CV218" s="18"/>
      <c r="CX218" s="18"/>
      <c r="DI218" s="18"/>
    </row>
    <row r="219" spans="1:113" x14ac:dyDescent="0.3">
      <c r="A219">
        <v>220</v>
      </c>
      <c r="B219" t="s">
        <v>397</v>
      </c>
      <c r="C219" s="25"/>
      <c r="D219" s="12"/>
      <c r="E219" s="14"/>
      <c r="H219" s="16"/>
      <c r="I219" s="11"/>
      <c r="J219" s="39"/>
      <c r="K219" s="39"/>
      <c r="L219" s="39"/>
      <c r="M219" s="39"/>
      <c r="N219" s="42"/>
      <c r="O219" s="8"/>
      <c r="P219" s="9"/>
      <c r="Q219" s="9"/>
      <c r="R219" s="8"/>
      <c r="S219" s="9"/>
      <c r="T219" s="9"/>
      <c r="U219" s="8"/>
      <c r="V219" s="9"/>
      <c r="W219" s="9"/>
      <c r="X219" s="9"/>
      <c r="Y219" s="8"/>
      <c r="Z219" s="9"/>
      <c r="AA219" s="8"/>
      <c r="AC219" s="8"/>
      <c r="AP219" s="8"/>
      <c r="AR219" s="31"/>
      <c r="AU219" s="31"/>
      <c r="AV219" s="21"/>
      <c r="AW219" s="23"/>
      <c r="BJ219" s="18"/>
      <c r="BL219" s="54"/>
      <c r="BO219" s="18"/>
      <c r="BQ219" s="18"/>
      <c r="BS219" s="18"/>
      <c r="BT219" s="18"/>
      <c r="CA219" s="18"/>
      <c r="CD219" s="18"/>
      <c r="CI219" s="18"/>
      <c r="CN219" s="18"/>
      <c r="CP219" s="18"/>
      <c r="CT219" s="18"/>
      <c r="CV219" s="18"/>
      <c r="CX219" s="18"/>
      <c r="DI219" s="18"/>
    </row>
    <row r="220" spans="1:113" x14ac:dyDescent="0.3">
      <c r="A220">
        <v>221</v>
      </c>
      <c r="B220" t="s">
        <v>397</v>
      </c>
      <c r="C220" s="25"/>
      <c r="D220" s="12"/>
      <c r="E220" s="14"/>
      <c r="H220" s="16"/>
      <c r="I220" s="11"/>
      <c r="J220" s="39"/>
      <c r="K220" s="39"/>
      <c r="L220" s="39"/>
      <c r="M220" s="39"/>
      <c r="N220" s="42"/>
      <c r="O220" s="8"/>
      <c r="P220" s="9"/>
      <c r="Q220" s="9"/>
      <c r="R220" s="8"/>
      <c r="S220" s="9"/>
      <c r="T220" s="9"/>
      <c r="U220" s="8"/>
      <c r="V220" s="9"/>
      <c r="W220" s="9"/>
      <c r="X220" s="9"/>
      <c r="Y220" s="8"/>
      <c r="Z220" s="9"/>
      <c r="AA220" s="8"/>
      <c r="AC220" s="8"/>
      <c r="AP220" s="8"/>
      <c r="AR220" s="31"/>
      <c r="AU220" s="31"/>
      <c r="AV220" s="21"/>
      <c r="AW220" s="23"/>
      <c r="BJ220" s="18"/>
      <c r="BL220" s="54"/>
      <c r="BO220" s="18"/>
      <c r="BQ220" s="18"/>
      <c r="BS220" s="18"/>
      <c r="BT220" s="18"/>
      <c r="CA220" s="18"/>
      <c r="CD220" s="18"/>
      <c r="CI220" s="18"/>
      <c r="CN220" s="18"/>
      <c r="CP220" s="18"/>
      <c r="CT220" s="18"/>
      <c r="CV220" s="18"/>
      <c r="CX220" s="18"/>
      <c r="DI220" s="18"/>
    </row>
    <row r="221" spans="1:113" x14ac:dyDescent="0.3">
      <c r="A221">
        <v>222</v>
      </c>
      <c r="B221" t="s">
        <v>397</v>
      </c>
      <c r="C221" s="25"/>
      <c r="D221" s="12"/>
      <c r="E221" s="14"/>
      <c r="H221" s="16"/>
      <c r="I221" s="11"/>
      <c r="J221" s="39"/>
      <c r="K221" s="39"/>
      <c r="L221" s="39"/>
      <c r="M221" s="39"/>
      <c r="N221" s="42"/>
      <c r="O221" s="8"/>
      <c r="P221" s="9"/>
      <c r="Q221" s="9"/>
      <c r="R221" s="8"/>
      <c r="S221" s="9"/>
      <c r="T221" s="9"/>
      <c r="U221" s="8"/>
      <c r="V221" s="9"/>
      <c r="W221" s="9"/>
      <c r="X221" s="9"/>
      <c r="Y221" s="8"/>
      <c r="Z221" s="9"/>
      <c r="AA221" s="8"/>
      <c r="AC221" s="8"/>
      <c r="AP221" s="8"/>
      <c r="AR221" s="31"/>
      <c r="AU221" s="31"/>
      <c r="AV221" s="21"/>
      <c r="AW221" s="23"/>
      <c r="BJ221" s="18"/>
      <c r="BL221" s="54"/>
      <c r="BO221" s="18"/>
      <c r="BQ221" s="18"/>
      <c r="BS221" s="18"/>
      <c r="BT221" s="18"/>
      <c r="CA221" s="18"/>
      <c r="CD221" s="18"/>
      <c r="CI221" s="18"/>
      <c r="CN221" s="18"/>
      <c r="CP221" s="18"/>
      <c r="CT221" s="18"/>
      <c r="CV221" s="18"/>
      <c r="CX221" s="18"/>
      <c r="DI221" s="18"/>
    </row>
    <row r="222" spans="1:113" x14ac:dyDescent="0.3">
      <c r="A222">
        <v>223</v>
      </c>
      <c r="B222" t="s">
        <v>397</v>
      </c>
      <c r="C222" s="25"/>
      <c r="D222" s="12"/>
      <c r="E222" s="14"/>
      <c r="H222" s="16"/>
      <c r="I222" s="11"/>
      <c r="J222" s="39"/>
      <c r="K222" s="39"/>
      <c r="L222" s="39"/>
      <c r="M222" s="39"/>
      <c r="N222" s="42"/>
      <c r="O222" s="8"/>
      <c r="P222" s="9"/>
      <c r="Q222" s="9"/>
      <c r="R222" s="8"/>
      <c r="S222" s="9"/>
      <c r="T222" s="9"/>
      <c r="U222" s="8"/>
      <c r="V222" s="9"/>
      <c r="W222" s="9"/>
      <c r="X222" s="9"/>
      <c r="Y222" s="8"/>
      <c r="Z222" s="9"/>
      <c r="AA222" s="8"/>
      <c r="AC222" s="8"/>
      <c r="AP222" s="8"/>
      <c r="AR222" s="31"/>
      <c r="AU222" s="31"/>
      <c r="AV222" s="21"/>
      <c r="AW222" s="23"/>
      <c r="BJ222" s="18"/>
      <c r="BL222" s="54"/>
      <c r="BO222" s="18"/>
      <c r="BQ222" s="18"/>
      <c r="BS222" s="18"/>
      <c r="BT222" s="18"/>
      <c r="CA222" s="18"/>
      <c r="CD222" s="18"/>
      <c r="CI222" s="18"/>
      <c r="CN222" s="18"/>
      <c r="CP222" s="18"/>
      <c r="CT222" s="18"/>
      <c r="CV222" s="18"/>
      <c r="CX222" s="18"/>
      <c r="DI222" s="18"/>
    </row>
    <row r="223" spans="1:113" x14ac:dyDescent="0.3">
      <c r="A223">
        <v>224</v>
      </c>
      <c r="B223" t="s">
        <v>397</v>
      </c>
      <c r="C223" s="25"/>
      <c r="D223" s="12"/>
      <c r="E223" s="14"/>
      <c r="H223" s="16"/>
      <c r="I223" s="11"/>
      <c r="J223" s="39"/>
      <c r="K223" s="39"/>
      <c r="L223" s="39"/>
      <c r="M223" s="39"/>
      <c r="N223" s="42"/>
      <c r="O223" s="8"/>
      <c r="P223" s="9"/>
      <c r="Q223" s="9"/>
      <c r="R223" s="8"/>
      <c r="S223" s="9"/>
      <c r="T223" s="9"/>
      <c r="U223" s="8"/>
      <c r="V223" s="9"/>
      <c r="W223" s="9"/>
      <c r="X223" s="9"/>
      <c r="Y223" s="8"/>
      <c r="Z223" s="9"/>
      <c r="AA223" s="8"/>
      <c r="AC223" s="8"/>
      <c r="AP223" s="8"/>
      <c r="AR223" s="31"/>
      <c r="AU223" s="31"/>
      <c r="AV223" s="21"/>
      <c r="AW223" s="23"/>
      <c r="BJ223" s="18"/>
      <c r="BL223" s="54"/>
      <c r="BO223" s="18"/>
      <c r="BQ223" s="18"/>
      <c r="BS223" s="18"/>
      <c r="BT223" s="18"/>
      <c r="CA223" s="18"/>
      <c r="CD223" s="18"/>
      <c r="CI223" s="18"/>
      <c r="CN223" s="18"/>
      <c r="CP223" s="18"/>
      <c r="CT223" s="18"/>
      <c r="CV223" s="18"/>
      <c r="CX223" s="18"/>
      <c r="DI223" s="18"/>
    </row>
    <row r="224" spans="1:113" x14ac:dyDescent="0.3">
      <c r="A224">
        <v>225</v>
      </c>
      <c r="B224" t="s">
        <v>397</v>
      </c>
      <c r="C224" s="25"/>
      <c r="D224" s="12"/>
      <c r="E224" s="14"/>
      <c r="H224" s="16"/>
      <c r="I224" s="11"/>
      <c r="J224" s="39"/>
      <c r="K224" s="39"/>
      <c r="L224" s="39"/>
      <c r="M224" s="39"/>
      <c r="N224" s="42"/>
      <c r="O224" s="8"/>
      <c r="P224" s="9"/>
      <c r="Q224" s="9"/>
      <c r="R224" s="8"/>
      <c r="S224" s="9"/>
      <c r="T224" s="9"/>
      <c r="U224" s="8"/>
      <c r="V224" s="9"/>
      <c r="W224" s="9"/>
      <c r="X224" s="9"/>
      <c r="Y224" s="8"/>
      <c r="Z224" s="9"/>
      <c r="AA224" s="8"/>
      <c r="AC224" s="8"/>
      <c r="AP224" s="8"/>
      <c r="AR224" s="31"/>
      <c r="AU224" s="31"/>
      <c r="AV224" s="21"/>
      <c r="AW224" s="23"/>
      <c r="BJ224" s="18"/>
      <c r="BL224" s="54"/>
      <c r="BO224" s="18"/>
      <c r="BQ224" s="18"/>
      <c r="BS224" s="18"/>
      <c r="BT224" s="18"/>
      <c r="CA224" s="18"/>
      <c r="CD224" s="18"/>
      <c r="CI224" s="18"/>
      <c r="CN224" s="18"/>
      <c r="CP224" s="18"/>
      <c r="CT224" s="18"/>
      <c r="CV224" s="18"/>
      <c r="CX224" s="18"/>
      <c r="DI224" s="18"/>
    </row>
    <row r="225" spans="1:113" x14ac:dyDescent="0.3">
      <c r="A225">
        <v>226</v>
      </c>
      <c r="B225" t="s">
        <v>397</v>
      </c>
      <c r="C225" s="25"/>
      <c r="D225" s="12"/>
      <c r="E225" s="14"/>
      <c r="H225" s="16"/>
      <c r="I225" s="11"/>
      <c r="J225" s="39"/>
      <c r="K225" s="39"/>
      <c r="L225" s="39"/>
      <c r="M225" s="39"/>
      <c r="N225" s="42"/>
      <c r="O225" s="8"/>
      <c r="P225" s="9"/>
      <c r="Q225" s="9"/>
      <c r="R225" s="8"/>
      <c r="S225" s="9"/>
      <c r="T225" s="9"/>
      <c r="U225" s="8"/>
      <c r="V225" s="9"/>
      <c r="W225" s="9"/>
      <c r="X225" s="9"/>
      <c r="Y225" s="8"/>
      <c r="Z225" s="9"/>
      <c r="AA225" s="8"/>
      <c r="AC225" s="8"/>
      <c r="AP225" s="8"/>
      <c r="AR225" s="31"/>
      <c r="AU225" s="31"/>
      <c r="AV225" s="21"/>
      <c r="AW225" s="23"/>
      <c r="BJ225" s="18"/>
      <c r="BL225" s="54"/>
      <c r="BO225" s="18"/>
      <c r="BQ225" s="18"/>
      <c r="BS225" s="18"/>
      <c r="BT225" s="18"/>
      <c r="CA225" s="18"/>
      <c r="CD225" s="18"/>
      <c r="CI225" s="18"/>
      <c r="CN225" s="18"/>
      <c r="CP225" s="18"/>
      <c r="CT225" s="18"/>
      <c r="CV225" s="18"/>
      <c r="CX225" s="18"/>
      <c r="DI225" s="18"/>
    </row>
    <row r="226" spans="1:113" x14ac:dyDescent="0.3">
      <c r="A226">
        <v>227</v>
      </c>
      <c r="B226" t="s">
        <v>397</v>
      </c>
      <c r="C226" s="25"/>
      <c r="D226" s="12"/>
      <c r="E226" s="14"/>
      <c r="H226" s="16"/>
      <c r="I226" s="11"/>
      <c r="J226" s="39"/>
      <c r="K226" s="39"/>
      <c r="L226" s="39"/>
      <c r="M226" s="39"/>
      <c r="N226" s="42"/>
      <c r="O226" s="8"/>
      <c r="P226" s="9"/>
      <c r="Q226" s="9"/>
      <c r="R226" s="8"/>
      <c r="S226" s="9"/>
      <c r="T226" s="9"/>
      <c r="U226" s="8"/>
      <c r="V226" s="9"/>
      <c r="W226" s="9"/>
      <c r="X226" s="9"/>
      <c r="Y226" s="8"/>
      <c r="Z226" s="9"/>
      <c r="AA226" s="8"/>
      <c r="AC226" s="8"/>
      <c r="AP226" s="8"/>
      <c r="AR226" s="31"/>
      <c r="AU226" s="31"/>
      <c r="AV226" s="21"/>
      <c r="AW226" s="23"/>
      <c r="BJ226" s="18"/>
      <c r="BL226" s="54"/>
      <c r="BO226" s="18"/>
      <c r="BQ226" s="18"/>
      <c r="BS226" s="18"/>
      <c r="BT226" s="18"/>
      <c r="CA226" s="18"/>
      <c r="CD226" s="18"/>
      <c r="CI226" s="18"/>
      <c r="CN226" s="18"/>
      <c r="CP226" s="18"/>
      <c r="CT226" s="18"/>
      <c r="CV226" s="18"/>
      <c r="CX226" s="18"/>
      <c r="DI226" s="18"/>
    </row>
    <row r="227" spans="1:113" x14ac:dyDescent="0.3">
      <c r="A227">
        <v>228</v>
      </c>
      <c r="B227" t="s">
        <v>397</v>
      </c>
      <c r="C227" s="25"/>
      <c r="D227" s="12"/>
      <c r="E227" s="14"/>
      <c r="H227" s="16"/>
      <c r="I227" s="11"/>
      <c r="J227" s="39"/>
      <c r="K227" s="39"/>
      <c r="L227" s="39"/>
      <c r="M227" s="39"/>
      <c r="N227" s="42"/>
      <c r="O227" s="8"/>
      <c r="P227" s="9"/>
      <c r="Q227" s="9"/>
      <c r="R227" s="8"/>
      <c r="S227" s="9"/>
      <c r="T227" s="9"/>
      <c r="U227" s="8"/>
      <c r="V227" s="9"/>
      <c r="W227" s="9"/>
      <c r="X227" s="9"/>
      <c r="Y227" s="8"/>
      <c r="Z227" s="9"/>
      <c r="AA227" s="8"/>
      <c r="AC227" s="8"/>
      <c r="AP227" s="8"/>
      <c r="AR227" s="31"/>
      <c r="AU227" s="31"/>
      <c r="AV227" s="21"/>
      <c r="AW227" s="23"/>
      <c r="BJ227" s="18"/>
      <c r="BL227" s="54"/>
      <c r="BO227" s="18"/>
      <c r="BQ227" s="18"/>
      <c r="BS227" s="18"/>
      <c r="BT227" s="18"/>
      <c r="CA227" s="18"/>
      <c r="CD227" s="18"/>
      <c r="CI227" s="18"/>
      <c r="CN227" s="18"/>
      <c r="CP227" s="18"/>
      <c r="CT227" s="18"/>
      <c r="CV227" s="18"/>
      <c r="CX227" s="18"/>
      <c r="DI227" s="18"/>
    </row>
    <row r="228" spans="1:113" x14ac:dyDescent="0.3">
      <c r="A228">
        <v>229</v>
      </c>
      <c r="B228" t="s">
        <v>397</v>
      </c>
      <c r="C228" s="25"/>
      <c r="D228" s="12"/>
      <c r="E228" s="14"/>
      <c r="H228" s="16"/>
      <c r="I228" s="11"/>
      <c r="J228" s="39"/>
      <c r="K228" s="39"/>
      <c r="L228" s="39"/>
      <c r="M228" s="39"/>
      <c r="N228" s="42"/>
      <c r="O228" s="8"/>
      <c r="P228" s="9"/>
      <c r="Q228" s="9"/>
      <c r="R228" s="8"/>
      <c r="S228" s="9"/>
      <c r="T228" s="9"/>
      <c r="U228" s="8"/>
      <c r="V228" s="9"/>
      <c r="W228" s="9"/>
      <c r="X228" s="9"/>
      <c r="Y228" s="8"/>
      <c r="Z228" s="9"/>
      <c r="AA228" s="8"/>
      <c r="AC228" s="8"/>
      <c r="AP228" s="8"/>
      <c r="AR228" s="31"/>
      <c r="AU228" s="31"/>
      <c r="AV228" s="21"/>
      <c r="AW228" s="23"/>
      <c r="BJ228" s="18"/>
      <c r="BL228" s="54"/>
      <c r="BO228" s="18"/>
      <c r="BQ228" s="18"/>
      <c r="BS228" s="18"/>
      <c r="BT228" s="18"/>
      <c r="CA228" s="18"/>
      <c r="CD228" s="18"/>
      <c r="CI228" s="18"/>
      <c r="CN228" s="18"/>
      <c r="CP228" s="18"/>
      <c r="CT228" s="18"/>
      <c r="CV228" s="18"/>
      <c r="CX228" s="18"/>
      <c r="DI228" s="18"/>
    </row>
    <row r="229" spans="1:113" x14ac:dyDescent="0.3">
      <c r="A229">
        <v>230</v>
      </c>
      <c r="B229" t="s">
        <v>397</v>
      </c>
      <c r="C229" s="25"/>
      <c r="D229" s="12"/>
      <c r="E229" s="14"/>
      <c r="H229" s="16"/>
      <c r="I229" s="11"/>
      <c r="J229" s="39"/>
      <c r="K229" s="39"/>
      <c r="L229" s="39"/>
      <c r="M229" s="39"/>
      <c r="N229" s="42"/>
      <c r="O229" s="8"/>
      <c r="P229" s="9"/>
      <c r="Q229" s="9"/>
      <c r="R229" s="8"/>
      <c r="S229" s="9"/>
      <c r="T229" s="9"/>
      <c r="U229" s="8"/>
      <c r="V229" s="9"/>
      <c r="W229" s="9"/>
      <c r="X229" s="9"/>
      <c r="Y229" s="8"/>
      <c r="Z229" s="9"/>
      <c r="AA229" s="8"/>
      <c r="AC229" s="8"/>
      <c r="AP229" s="8"/>
      <c r="AR229" s="31"/>
      <c r="AU229" s="31"/>
      <c r="AV229" s="21"/>
      <c r="AW229" s="23"/>
      <c r="BJ229" s="18"/>
      <c r="BL229" s="54"/>
      <c r="BO229" s="18"/>
      <c r="BQ229" s="18"/>
      <c r="BS229" s="18"/>
      <c r="BT229" s="18"/>
      <c r="CA229" s="18"/>
      <c r="CD229" s="18"/>
      <c r="CI229" s="18"/>
      <c r="CN229" s="18"/>
      <c r="CP229" s="18"/>
      <c r="CT229" s="18"/>
      <c r="CV229" s="18"/>
      <c r="CX229" s="18"/>
      <c r="DI229" s="18"/>
    </row>
    <row r="230" spans="1:113" x14ac:dyDescent="0.3">
      <c r="A230">
        <v>231</v>
      </c>
      <c r="B230" t="s">
        <v>397</v>
      </c>
      <c r="C230" s="25"/>
      <c r="D230" s="12"/>
      <c r="E230" s="14"/>
      <c r="H230" s="16"/>
      <c r="I230" s="11"/>
      <c r="J230" s="39"/>
      <c r="K230" s="39"/>
      <c r="L230" s="39"/>
      <c r="M230" s="39"/>
      <c r="N230" s="42"/>
      <c r="O230" s="8"/>
      <c r="P230" s="9"/>
      <c r="Q230" s="9"/>
      <c r="R230" s="8"/>
      <c r="S230" s="9"/>
      <c r="T230" s="9"/>
      <c r="U230" s="8"/>
      <c r="V230" s="9"/>
      <c r="W230" s="9"/>
      <c r="X230" s="9"/>
      <c r="Y230" s="8"/>
      <c r="Z230" s="9"/>
      <c r="AA230" s="8"/>
      <c r="AC230" s="8"/>
      <c r="AP230" s="8"/>
      <c r="AR230" s="31"/>
      <c r="AU230" s="31"/>
      <c r="AV230" s="21"/>
      <c r="AW230" s="23"/>
      <c r="BJ230" s="18"/>
      <c r="BL230" s="54"/>
      <c r="BO230" s="18"/>
      <c r="BQ230" s="18"/>
      <c r="BS230" s="18"/>
      <c r="BT230" s="18"/>
      <c r="CA230" s="18"/>
      <c r="CD230" s="18"/>
      <c r="CI230" s="18"/>
      <c r="CN230" s="18"/>
      <c r="CP230" s="18"/>
      <c r="CT230" s="18"/>
      <c r="CV230" s="18"/>
      <c r="CX230" s="18"/>
      <c r="DI230" s="18"/>
    </row>
    <row r="231" spans="1:113" x14ac:dyDescent="0.3">
      <c r="A231">
        <v>232</v>
      </c>
      <c r="B231" t="s">
        <v>397</v>
      </c>
      <c r="C231" s="25"/>
      <c r="D231" s="12"/>
      <c r="E231" s="14"/>
      <c r="H231" s="16"/>
      <c r="I231" s="11"/>
      <c r="J231" s="39"/>
      <c r="K231" s="39"/>
      <c r="L231" s="39"/>
      <c r="M231" s="39"/>
      <c r="N231" s="42"/>
      <c r="O231" s="8"/>
      <c r="P231" s="9"/>
      <c r="Q231" s="9"/>
      <c r="R231" s="8"/>
      <c r="S231" s="9"/>
      <c r="T231" s="9"/>
      <c r="U231" s="8"/>
      <c r="V231" s="9"/>
      <c r="W231" s="9"/>
      <c r="X231" s="9"/>
      <c r="Y231" s="8"/>
      <c r="Z231" s="9"/>
      <c r="AA231" s="8"/>
      <c r="AC231" s="8"/>
      <c r="AP231" s="8"/>
      <c r="AR231" s="31"/>
      <c r="AU231" s="31"/>
      <c r="AV231" s="21"/>
      <c r="AW231" s="23"/>
      <c r="BJ231" s="18"/>
      <c r="BL231" s="54"/>
      <c r="BO231" s="18"/>
      <c r="BQ231" s="18"/>
      <c r="BS231" s="18"/>
      <c r="BT231" s="18"/>
      <c r="CA231" s="18"/>
      <c r="CD231" s="18"/>
      <c r="CI231" s="18"/>
      <c r="CN231" s="18"/>
      <c r="CP231" s="18"/>
      <c r="CT231" s="18"/>
      <c r="CV231" s="18"/>
      <c r="CX231" s="18"/>
      <c r="DI231" s="18"/>
    </row>
    <row r="232" spans="1:113" x14ac:dyDescent="0.3">
      <c r="A232">
        <v>233</v>
      </c>
      <c r="B232" t="s">
        <v>397</v>
      </c>
      <c r="C232" s="25"/>
      <c r="D232" s="12"/>
      <c r="E232" s="14"/>
      <c r="H232" s="16"/>
      <c r="I232" s="11"/>
      <c r="J232" s="39"/>
      <c r="K232" s="39"/>
      <c r="L232" s="39"/>
      <c r="M232" s="39"/>
      <c r="N232" s="42"/>
      <c r="O232" s="8"/>
      <c r="P232" s="9"/>
      <c r="Q232" s="9"/>
      <c r="R232" s="8"/>
      <c r="S232" s="9"/>
      <c r="T232" s="9"/>
      <c r="U232" s="8"/>
      <c r="V232" s="9"/>
      <c r="W232" s="9"/>
      <c r="X232" s="9"/>
      <c r="Y232" s="8"/>
      <c r="Z232" s="9"/>
      <c r="AA232" s="8"/>
      <c r="AC232" s="8"/>
      <c r="AP232" s="8"/>
      <c r="AR232" s="31"/>
      <c r="AU232" s="31"/>
      <c r="AV232" s="21"/>
      <c r="AW232" s="23"/>
      <c r="BJ232" s="18"/>
      <c r="BL232" s="54"/>
      <c r="BO232" s="18"/>
      <c r="BQ232" s="18"/>
      <c r="BS232" s="18"/>
      <c r="BT232" s="18"/>
      <c r="CA232" s="18"/>
      <c r="CD232" s="18"/>
      <c r="CI232" s="18"/>
      <c r="CN232" s="18"/>
      <c r="CP232" s="18"/>
      <c r="CT232" s="18"/>
      <c r="CV232" s="18"/>
      <c r="CX232" s="18"/>
      <c r="DI232" s="18"/>
    </row>
    <row r="233" spans="1:113" x14ac:dyDescent="0.3">
      <c r="A233">
        <v>234</v>
      </c>
      <c r="B233" t="s">
        <v>397</v>
      </c>
      <c r="C233" s="25"/>
      <c r="D233" s="12"/>
      <c r="E233" s="14"/>
      <c r="H233" s="16"/>
      <c r="I233" s="11"/>
      <c r="J233" s="39"/>
      <c r="K233" s="39"/>
      <c r="L233" s="39"/>
      <c r="M233" s="39"/>
      <c r="N233" s="42"/>
      <c r="O233" s="8"/>
      <c r="P233" s="9"/>
      <c r="Q233" s="9"/>
      <c r="R233" s="8"/>
      <c r="S233" s="9"/>
      <c r="T233" s="9"/>
      <c r="U233" s="8"/>
      <c r="V233" s="9"/>
      <c r="W233" s="9"/>
      <c r="X233" s="9"/>
      <c r="Y233" s="8"/>
      <c r="Z233" s="9"/>
      <c r="AA233" s="8"/>
      <c r="AC233" s="8"/>
      <c r="AP233" s="8"/>
      <c r="AR233" s="31"/>
      <c r="AU233" s="31"/>
      <c r="AV233" s="21"/>
      <c r="AW233" s="23"/>
      <c r="BJ233" s="18"/>
      <c r="BL233" s="54"/>
      <c r="BO233" s="18"/>
      <c r="BQ233" s="18"/>
      <c r="BS233" s="18"/>
      <c r="BT233" s="18"/>
      <c r="CA233" s="18"/>
      <c r="CD233" s="18"/>
      <c r="CI233" s="18"/>
      <c r="CN233" s="18"/>
      <c r="CP233" s="18"/>
      <c r="CT233" s="18"/>
      <c r="CV233" s="18"/>
      <c r="CX233" s="18"/>
      <c r="DI233" s="18"/>
    </row>
    <row r="234" spans="1:113" x14ac:dyDescent="0.3">
      <c r="A234">
        <v>235</v>
      </c>
      <c r="B234" t="s">
        <v>397</v>
      </c>
      <c r="C234" s="25"/>
      <c r="D234" s="12"/>
      <c r="E234" s="14"/>
      <c r="H234" s="16"/>
      <c r="I234" s="11"/>
      <c r="J234" s="39"/>
      <c r="K234" s="39"/>
      <c r="L234" s="39"/>
      <c r="M234" s="39"/>
      <c r="N234" s="42"/>
      <c r="O234" s="8"/>
      <c r="P234" s="9"/>
      <c r="Q234" s="9"/>
      <c r="R234" s="8"/>
      <c r="S234" s="9"/>
      <c r="T234" s="9"/>
      <c r="U234" s="8"/>
      <c r="V234" s="9"/>
      <c r="W234" s="9"/>
      <c r="X234" s="9"/>
      <c r="Y234" s="8"/>
      <c r="Z234" s="9"/>
      <c r="AA234" s="8"/>
      <c r="AC234" s="8"/>
      <c r="AP234" s="8"/>
      <c r="AR234" s="31"/>
      <c r="AU234" s="31"/>
      <c r="AV234" s="21"/>
      <c r="AW234" s="23"/>
      <c r="BJ234" s="18"/>
      <c r="BL234" s="54"/>
      <c r="BO234" s="18"/>
      <c r="BQ234" s="18"/>
      <c r="BS234" s="18"/>
      <c r="BT234" s="18"/>
      <c r="CA234" s="18"/>
      <c r="CD234" s="18"/>
      <c r="CI234" s="18"/>
      <c r="CN234" s="18"/>
      <c r="CP234" s="18"/>
      <c r="CT234" s="18"/>
      <c r="CV234" s="18"/>
      <c r="CX234" s="18"/>
      <c r="DI234" s="18"/>
    </row>
    <row r="235" spans="1:113" x14ac:dyDescent="0.3">
      <c r="A235">
        <v>236</v>
      </c>
      <c r="B235" t="s">
        <v>397</v>
      </c>
      <c r="C235" s="25"/>
      <c r="D235" s="12"/>
      <c r="E235" s="14"/>
      <c r="H235" s="16"/>
      <c r="I235" s="11"/>
      <c r="J235" s="39"/>
      <c r="K235" s="39"/>
      <c r="L235" s="39"/>
      <c r="M235" s="39"/>
      <c r="N235" s="42"/>
      <c r="O235" s="8"/>
      <c r="P235" s="9"/>
      <c r="Q235" s="9"/>
      <c r="R235" s="8"/>
      <c r="S235" s="9"/>
      <c r="T235" s="9"/>
      <c r="U235" s="8"/>
      <c r="V235" s="9"/>
      <c r="W235" s="9"/>
      <c r="X235" s="9"/>
      <c r="Y235" s="8"/>
      <c r="Z235" s="9"/>
      <c r="AA235" s="8"/>
      <c r="AC235" s="8"/>
      <c r="AP235" s="8"/>
      <c r="AR235" s="31"/>
      <c r="AU235" s="31"/>
      <c r="AV235" s="21"/>
      <c r="AW235" s="23"/>
      <c r="BJ235" s="18"/>
      <c r="BL235" s="54"/>
      <c r="BO235" s="18"/>
      <c r="BQ235" s="18"/>
      <c r="BS235" s="18"/>
      <c r="BT235" s="18"/>
      <c r="CA235" s="18"/>
      <c r="CD235" s="18"/>
      <c r="CI235" s="18"/>
      <c r="CN235" s="18"/>
      <c r="CP235" s="18"/>
      <c r="CT235" s="18"/>
      <c r="CV235" s="18"/>
      <c r="CX235" s="18"/>
      <c r="DI235" s="18"/>
    </row>
    <row r="236" spans="1:113" x14ac:dyDescent="0.3">
      <c r="A236">
        <v>237</v>
      </c>
      <c r="B236" t="s">
        <v>397</v>
      </c>
      <c r="C236" s="25"/>
      <c r="D236" s="12"/>
      <c r="E236" s="14"/>
      <c r="H236" s="16"/>
      <c r="I236" s="11"/>
      <c r="J236" s="39"/>
      <c r="K236" s="39"/>
      <c r="L236" s="39"/>
      <c r="M236" s="39"/>
      <c r="N236" s="42"/>
      <c r="O236" s="8"/>
      <c r="P236" s="9"/>
      <c r="Q236" s="9"/>
      <c r="R236" s="8"/>
      <c r="S236" s="9"/>
      <c r="T236" s="9"/>
      <c r="U236" s="8"/>
      <c r="V236" s="9"/>
      <c r="W236" s="9"/>
      <c r="X236" s="9"/>
      <c r="Y236" s="8"/>
      <c r="Z236" s="9"/>
      <c r="AA236" s="8"/>
      <c r="AC236" s="8"/>
      <c r="AP236" s="8"/>
      <c r="AR236" s="31"/>
      <c r="AU236" s="31"/>
      <c r="AV236" s="21"/>
      <c r="AW236" s="23"/>
      <c r="BJ236" s="18"/>
      <c r="BL236" s="54"/>
      <c r="BO236" s="18"/>
      <c r="BQ236" s="18"/>
      <c r="BS236" s="18"/>
      <c r="BT236" s="18"/>
      <c r="CA236" s="18"/>
      <c r="CD236" s="18"/>
      <c r="CI236" s="18"/>
      <c r="CN236" s="18"/>
      <c r="CP236" s="18"/>
      <c r="CT236" s="18"/>
      <c r="CV236" s="18"/>
      <c r="CX236" s="18"/>
      <c r="DI236" s="18"/>
    </row>
    <row r="237" spans="1:113" x14ac:dyDescent="0.3">
      <c r="A237">
        <v>238</v>
      </c>
      <c r="B237" t="s">
        <v>397</v>
      </c>
      <c r="C237" s="25"/>
      <c r="D237" s="12"/>
      <c r="E237" s="14"/>
      <c r="H237" s="16"/>
      <c r="I237" s="11"/>
      <c r="J237" s="39"/>
      <c r="K237" s="39"/>
      <c r="L237" s="39"/>
      <c r="M237" s="39"/>
      <c r="N237" s="42"/>
      <c r="O237" s="8"/>
      <c r="P237" s="9"/>
      <c r="Q237" s="9"/>
      <c r="R237" s="8"/>
      <c r="S237" s="9"/>
      <c r="T237" s="9"/>
      <c r="U237" s="8"/>
      <c r="V237" s="9"/>
      <c r="W237" s="9"/>
      <c r="X237" s="9"/>
      <c r="Y237" s="8"/>
      <c r="Z237" s="9"/>
      <c r="AA237" s="8"/>
      <c r="AC237" s="8"/>
      <c r="AP237" s="8"/>
      <c r="AR237" s="31"/>
      <c r="AU237" s="31"/>
      <c r="AV237" s="21"/>
      <c r="AW237" s="23"/>
      <c r="BJ237" s="18"/>
      <c r="BL237" s="54"/>
      <c r="BO237" s="18"/>
      <c r="BQ237" s="18"/>
      <c r="BS237" s="18"/>
      <c r="BT237" s="18"/>
      <c r="CA237" s="18"/>
      <c r="CD237" s="18"/>
      <c r="CI237" s="18"/>
      <c r="CN237" s="18"/>
      <c r="CP237" s="18"/>
      <c r="CT237" s="18"/>
      <c r="CV237" s="18"/>
      <c r="CX237" s="18"/>
      <c r="DI237" s="18"/>
    </row>
    <row r="238" spans="1:113" x14ac:dyDescent="0.3">
      <c r="A238">
        <v>239</v>
      </c>
      <c r="B238" t="s">
        <v>397</v>
      </c>
      <c r="C238" s="25"/>
      <c r="D238" s="12"/>
      <c r="E238" s="14"/>
      <c r="H238" s="16"/>
      <c r="I238" s="11"/>
      <c r="J238" s="39"/>
      <c r="K238" s="39"/>
      <c r="L238" s="39"/>
      <c r="M238" s="39"/>
      <c r="N238" s="42"/>
      <c r="O238" s="8"/>
      <c r="P238" s="9"/>
      <c r="Q238" s="9"/>
      <c r="R238" s="8"/>
      <c r="S238" s="9"/>
      <c r="T238" s="9"/>
      <c r="U238" s="8"/>
      <c r="V238" s="9"/>
      <c r="W238" s="9"/>
      <c r="X238" s="9"/>
      <c r="Y238" s="8"/>
      <c r="Z238" s="9"/>
      <c r="AA238" s="8"/>
      <c r="AC238" s="8"/>
      <c r="AP238" s="8"/>
      <c r="AR238" s="31"/>
      <c r="AU238" s="31"/>
      <c r="AV238" s="21"/>
      <c r="AW238" s="23"/>
      <c r="BJ238" s="18"/>
      <c r="BL238" s="54"/>
      <c r="BO238" s="18"/>
      <c r="BQ238" s="18"/>
      <c r="BS238" s="18"/>
      <c r="BT238" s="18"/>
      <c r="CA238" s="18"/>
      <c r="CD238" s="18"/>
      <c r="CI238" s="18"/>
      <c r="CN238" s="18"/>
      <c r="CP238" s="18"/>
      <c r="CT238" s="18"/>
      <c r="CV238" s="18"/>
      <c r="CX238" s="18"/>
      <c r="DI238" s="18"/>
    </row>
    <row r="239" spans="1:113" x14ac:dyDescent="0.3">
      <c r="A239">
        <v>240</v>
      </c>
      <c r="B239" t="s">
        <v>397</v>
      </c>
      <c r="C239" s="25"/>
      <c r="D239" s="12"/>
      <c r="E239" s="14"/>
      <c r="H239" s="16"/>
      <c r="I239" s="11"/>
      <c r="J239" s="39"/>
      <c r="K239" s="39"/>
      <c r="L239" s="39"/>
      <c r="M239" s="39"/>
      <c r="N239" s="42"/>
      <c r="O239" s="8"/>
      <c r="P239" s="9"/>
      <c r="Q239" s="9"/>
      <c r="R239" s="8"/>
      <c r="S239" s="9"/>
      <c r="T239" s="9"/>
      <c r="U239" s="8"/>
      <c r="V239" s="9"/>
      <c r="W239" s="9"/>
      <c r="X239" s="9"/>
      <c r="Y239" s="8"/>
      <c r="Z239" s="9"/>
      <c r="AA239" s="8"/>
      <c r="AC239" s="8"/>
      <c r="AP239" s="8"/>
      <c r="AR239" s="31"/>
      <c r="AU239" s="31"/>
      <c r="AV239" s="21"/>
      <c r="AW239" s="23"/>
      <c r="BJ239" s="18"/>
      <c r="BL239" s="54"/>
      <c r="BO239" s="18"/>
      <c r="BQ239" s="18"/>
      <c r="BS239" s="18"/>
      <c r="BT239" s="18"/>
      <c r="CA239" s="18"/>
      <c r="CD239" s="18"/>
      <c r="CI239" s="18"/>
      <c r="CN239" s="18"/>
      <c r="CP239" s="18"/>
      <c r="CT239" s="18"/>
      <c r="CV239" s="18"/>
      <c r="CX239" s="18"/>
      <c r="DI239" s="18"/>
    </row>
    <row r="240" spans="1:113" x14ac:dyDescent="0.3">
      <c r="A240">
        <v>241</v>
      </c>
      <c r="B240" t="s">
        <v>397</v>
      </c>
      <c r="C240" s="25"/>
      <c r="D240" s="12"/>
      <c r="E240" s="14"/>
      <c r="H240" s="16"/>
      <c r="I240" s="11"/>
      <c r="J240" s="39"/>
      <c r="K240" s="39"/>
      <c r="L240" s="39"/>
      <c r="M240" s="39"/>
      <c r="N240" s="42"/>
      <c r="O240" s="8"/>
      <c r="P240" s="9"/>
      <c r="Q240" s="9"/>
      <c r="R240" s="8"/>
      <c r="S240" s="9"/>
      <c r="T240" s="9"/>
      <c r="U240" s="8"/>
      <c r="V240" s="9"/>
      <c r="W240" s="9"/>
      <c r="X240" s="9"/>
      <c r="Y240" s="8"/>
      <c r="Z240" s="9"/>
      <c r="AA240" s="8"/>
      <c r="AC240" s="8"/>
      <c r="AP240" s="8"/>
      <c r="AR240" s="31"/>
      <c r="AU240" s="31"/>
      <c r="AV240" s="21"/>
      <c r="AW240" s="23"/>
      <c r="BJ240" s="18"/>
      <c r="BL240" s="54"/>
      <c r="BO240" s="18"/>
      <c r="BQ240" s="18"/>
      <c r="BS240" s="18"/>
      <c r="BT240" s="18"/>
      <c r="CA240" s="18"/>
      <c r="CD240" s="18"/>
      <c r="CI240" s="18"/>
      <c r="CN240" s="18"/>
      <c r="CP240" s="18"/>
      <c r="CT240" s="18"/>
      <c r="CV240" s="18"/>
      <c r="CX240" s="18"/>
      <c r="DI240" s="18"/>
    </row>
    <row r="241" spans="1:113" x14ac:dyDescent="0.3">
      <c r="A241">
        <v>242</v>
      </c>
      <c r="B241" t="s">
        <v>397</v>
      </c>
      <c r="C241" s="25"/>
      <c r="D241" s="12"/>
      <c r="E241" s="14"/>
      <c r="H241" s="16"/>
      <c r="I241" s="11"/>
      <c r="J241" s="39"/>
      <c r="K241" s="39"/>
      <c r="L241" s="39"/>
      <c r="M241" s="39"/>
      <c r="N241" s="42"/>
      <c r="O241" s="8"/>
      <c r="P241" s="9"/>
      <c r="Q241" s="9"/>
      <c r="R241" s="8"/>
      <c r="S241" s="9"/>
      <c r="T241" s="9"/>
      <c r="U241" s="8"/>
      <c r="V241" s="9"/>
      <c r="W241" s="9"/>
      <c r="X241" s="9"/>
      <c r="Y241" s="8"/>
      <c r="Z241" s="9"/>
      <c r="AA241" s="8"/>
      <c r="AC241" s="8"/>
      <c r="AP241" s="8"/>
      <c r="AR241" s="31"/>
      <c r="AU241" s="31"/>
      <c r="AV241" s="21"/>
      <c r="AW241" s="23"/>
      <c r="BJ241" s="18"/>
      <c r="BL241" s="54"/>
      <c r="BO241" s="18"/>
      <c r="BQ241" s="18"/>
      <c r="BS241" s="18"/>
      <c r="BT241" s="18"/>
      <c r="CA241" s="18"/>
      <c r="CD241" s="18"/>
      <c r="CI241" s="18"/>
      <c r="CN241" s="18"/>
      <c r="CP241" s="18"/>
      <c r="CT241" s="18"/>
      <c r="CV241" s="18"/>
      <c r="CX241" s="18"/>
      <c r="DI241" s="18"/>
    </row>
    <row r="242" spans="1:113" x14ac:dyDescent="0.3">
      <c r="A242">
        <v>243</v>
      </c>
      <c r="B242" t="s">
        <v>397</v>
      </c>
      <c r="C242" s="25"/>
      <c r="D242" s="12"/>
      <c r="E242" s="14"/>
      <c r="H242" s="16"/>
      <c r="I242" s="11"/>
      <c r="J242" s="39"/>
      <c r="K242" s="39"/>
      <c r="L242" s="39"/>
      <c r="M242" s="39"/>
      <c r="N242" s="42"/>
      <c r="O242" s="8"/>
      <c r="P242" s="9"/>
      <c r="Q242" s="9"/>
      <c r="R242" s="8"/>
      <c r="S242" s="9"/>
      <c r="T242" s="9"/>
      <c r="U242" s="8"/>
      <c r="V242" s="9"/>
      <c r="W242" s="9"/>
      <c r="X242" s="9"/>
      <c r="Y242" s="8"/>
      <c r="Z242" s="9"/>
      <c r="AA242" s="8"/>
      <c r="AC242" s="8"/>
      <c r="AP242" s="8"/>
      <c r="AR242" s="31"/>
      <c r="AU242" s="31"/>
      <c r="AV242" s="21"/>
      <c r="AW242" s="23"/>
      <c r="BJ242" s="18"/>
      <c r="BL242" s="54"/>
      <c r="BO242" s="18"/>
      <c r="BQ242" s="18"/>
      <c r="BS242" s="18"/>
      <c r="BT242" s="18"/>
      <c r="CA242" s="18"/>
      <c r="CD242" s="18"/>
      <c r="CI242" s="18"/>
      <c r="CN242" s="18"/>
      <c r="CP242" s="18"/>
      <c r="CT242" s="18"/>
      <c r="CV242" s="18"/>
      <c r="CX242" s="18"/>
      <c r="DI242" s="18"/>
    </row>
    <row r="243" spans="1:113" x14ac:dyDescent="0.3">
      <c r="A243">
        <v>244</v>
      </c>
      <c r="B243" t="s">
        <v>397</v>
      </c>
      <c r="C243" s="25"/>
      <c r="D243" s="12"/>
      <c r="E243" s="14"/>
      <c r="H243" s="16"/>
      <c r="I243" s="11"/>
      <c r="J243" s="39"/>
      <c r="K243" s="39"/>
      <c r="L243" s="39"/>
      <c r="M243" s="39"/>
      <c r="N243" s="42"/>
      <c r="O243" s="8"/>
      <c r="P243" s="9"/>
      <c r="Q243" s="9"/>
      <c r="R243" s="8"/>
      <c r="S243" s="9"/>
      <c r="T243" s="9"/>
      <c r="U243" s="8"/>
      <c r="V243" s="9"/>
      <c r="W243" s="9"/>
      <c r="X243" s="9"/>
      <c r="Y243" s="8"/>
      <c r="Z243" s="9"/>
      <c r="AA243" s="8"/>
      <c r="AC243" s="8"/>
      <c r="AP243" s="8"/>
      <c r="AR243" s="31"/>
      <c r="AU243" s="31"/>
      <c r="AV243" s="21"/>
      <c r="AW243" s="23"/>
      <c r="BJ243" s="18"/>
      <c r="BL243" s="54"/>
      <c r="BO243" s="18"/>
      <c r="BQ243" s="18"/>
      <c r="BS243" s="18"/>
      <c r="BT243" s="18"/>
      <c r="CA243" s="18"/>
      <c r="CD243" s="18"/>
      <c r="CI243" s="18"/>
      <c r="CN243" s="18"/>
      <c r="CP243" s="18"/>
      <c r="CT243" s="18"/>
      <c r="CV243" s="18"/>
      <c r="CX243" s="18"/>
      <c r="DI243" s="18"/>
    </row>
    <row r="244" spans="1:113" x14ac:dyDescent="0.3">
      <c r="A244">
        <v>245</v>
      </c>
      <c r="B244" t="s">
        <v>397</v>
      </c>
      <c r="C244" s="25"/>
      <c r="D244" s="12"/>
      <c r="E244" s="14"/>
      <c r="H244" s="16"/>
      <c r="I244" s="11"/>
      <c r="J244" s="39"/>
      <c r="K244" s="39"/>
      <c r="L244" s="39"/>
      <c r="M244" s="39"/>
      <c r="N244" s="42"/>
      <c r="O244" s="8"/>
      <c r="P244" s="9"/>
      <c r="Q244" s="9"/>
      <c r="R244" s="8"/>
      <c r="S244" s="9"/>
      <c r="T244" s="9"/>
      <c r="U244" s="8"/>
      <c r="V244" s="9"/>
      <c r="W244" s="9"/>
      <c r="X244" s="9"/>
      <c r="Y244" s="8"/>
      <c r="Z244" s="9"/>
      <c r="AA244" s="8"/>
      <c r="AC244" s="8"/>
      <c r="AP244" s="8"/>
      <c r="AR244" s="31"/>
      <c r="AU244" s="31"/>
      <c r="AV244" s="21"/>
      <c r="AW244" s="23"/>
      <c r="BJ244" s="18"/>
      <c r="BL244" s="54"/>
      <c r="BO244" s="18"/>
      <c r="BQ244" s="18"/>
      <c r="BS244" s="18"/>
      <c r="BT244" s="18"/>
      <c r="CA244" s="18"/>
      <c r="CD244" s="18"/>
      <c r="CI244" s="18"/>
      <c r="CN244" s="18"/>
      <c r="CP244" s="18"/>
      <c r="CT244" s="18"/>
      <c r="CV244" s="18"/>
      <c r="CX244" s="18"/>
      <c r="DI244" s="18"/>
    </row>
    <row r="245" spans="1:113" x14ac:dyDescent="0.3">
      <c r="A245">
        <v>246</v>
      </c>
      <c r="B245" t="s">
        <v>397</v>
      </c>
      <c r="C245" s="25"/>
      <c r="D245" s="12"/>
      <c r="E245" s="14"/>
      <c r="H245" s="16"/>
      <c r="I245" s="11"/>
      <c r="J245" s="39"/>
      <c r="K245" s="39"/>
      <c r="L245" s="39"/>
      <c r="M245" s="39"/>
      <c r="N245" s="42"/>
      <c r="O245" s="8"/>
      <c r="P245" s="9"/>
      <c r="Q245" s="9"/>
      <c r="R245" s="8"/>
      <c r="S245" s="9"/>
      <c r="T245" s="9"/>
      <c r="U245" s="8"/>
      <c r="V245" s="9"/>
      <c r="W245" s="9"/>
      <c r="X245" s="9"/>
      <c r="Y245" s="8"/>
      <c r="Z245" s="9"/>
      <c r="AA245" s="8"/>
      <c r="AC245" s="8"/>
      <c r="AP245" s="8"/>
      <c r="AR245" s="31"/>
      <c r="AU245" s="31"/>
      <c r="AV245" s="21"/>
      <c r="AW245" s="23"/>
      <c r="BJ245" s="18"/>
      <c r="BL245" s="54"/>
      <c r="BO245" s="18"/>
      <c r="BQ245" s="18"/>
      <c r="BS245" s="18"/>
      <c r="BT245" s="18"/>
      <c r="CA245" s="18"/>
      <c r="CD245" s="18"/>
      <c r="CI245" s="18"/>
      <c r="CN245" s="18"/>
      <c r="CP245" s="18"/>
      <c r="CT245" s="18"/>
      <c r="CV245" s="18"/>
      <c r="CX245" s="18"/>
      <c r="DI245" s="18"/>
    </row>
    <row r="246" spans="1:113" x14ac:dyDescent="0.3">
      <c r="A246">
        <v>247</v>
      </c>
      <c r="B246" t="s">
        <v>397</v>
      </c>
      <c r="C246" s="25"/>
      <c r="D246" s="12"/>
      <c r="E246" s="14"/>
      <c r="H246" s="16"/>
      <c r="I246" s="11"/>
      <c r="J246" s="39"/>
      <c r="K246" s="39"/>
      <c r="L246" s="39"/>
      <c r="M246" s="39"/>
      <c r="N246" s="42"/>
      <c r="O246" s="8"/>
      <c r="P246" s="9"/>
      <c r="Q246" s="9"/>
      <c r="R246" s="8"/>
      <c r="S246" s="9"/>
      <c r="T246" s="9"/>
      <c r="U246" s="8"/>
      <c r="V246" s="9"/>
      <c r="W246" s="9"/>
      <c r="X246" s="9"/>
      <c r="Y246" s="8"/>
      <c r="Z246" s="9"/>
      <c r="AA246" s="8"/>
      <c r="AC246" s="8"/>
      <c r="AP246" s="8"/>
      <c r="AR246" s="31"/>
      <c r="AU246" s="31"/>
      <c r="AV246" s="21"/>
      <c r="AW246" s="23"/>
      <c r="BJ246" s="18"/>
      <c r="BL246" s="54"/>
      <c r="BO246" s="18"/>
      <c r="BQ246" s="18"/>
      <c r="BS246" s="18"/>
      <c r="BT246" s="18"/>
      <c r="CA246" s="18"/>
      <c r="CD246" s="18"/>
      <c r="CI246" s="18"/>
      <c r="CN246" s="18"/>
      <c r="CP246" s="18"/>
      <c r="CT246" s="18"/>
      <c r="CV246" s="18"/>
      <c r="CX246" s="18"/>
      <c r="DI246" s="18"/>
    </row>
    <row r="247" spans="1:113" x14ac:dyDescent="0.3">
      <c r="A247">
        <v>248</v>
      </c>
      <c r="B247" t="s">
        <v>397</v>
      </c>
      <c r="C247" s="25"/>
      <c r="D247" s="12"/>
      <c r="E247" s="14"/>
      <c r="H247" s="16"/>
      <c r="I247" s="11"/>
      <c r="J247" s="39"/>
      <c r="K247" s="39"/>
      <c r="L247" s="39"/>
      <c r="M247" s="39"/>
      <c r="N247" s="42"/>
      <c r="O247" s="8"/>
      <c r="P247" s="9"/>
      <c r="Q247" s="9"/>
      <c r="R247" s="8"/>
      <c r="S247" s="9"/>
      <c r="T247" s="9"/>
      <c r="U247" s="8"/>
      <c r="V247" s="9"/>
      <c r="W247" s="9"/>
      <c r="X247" s="9"/>
      <c r="Y247" s="8"/>
      <c r="Z247" s="9"/>
      <c r="AA247" s="8"/>
      <c r="AC247" s="8"/>
      <c r="AP247" s="8"/>
      <c r="AR247" s="31"/>
      <c r="AU247" s="31"/>
      <c r="AV247" s="21"/>
      <c r="AW247" s="23"/>
      <c r="BJ247" s="18"/>
      <c r="BL247" s="54"/>
      <c r="BO247" s="18"/>
      <c r="BQ247" s="18"/>
      <c r="BS247" s="18"/>
      <c r="BT247" s="18"/>
      <c r="CA247" s="18"/>
      <c r="CD247" s="18"/>
      <c r="CI247" s="18"/>
      <c r="CN247" s="18"/>
      <c r="CP247" s="18"/>
      <c r="CT247" s="18"/>
      <c r="CV247" s="18"/>
      <c r="CX247" s="18"/>
      <c r="DI247" s="18"/>
    </row>
    <row r="248" spans="1:113" x14ac:dyDescent="0.3">
      <c r="A248">
        <v>249</v>
      </c>
      <c r="B248" t="s">
        <v>397</v>
      </c>
      <c r="C248" s="25"/>
      <c r="D248" s="12"/>
      <c r="E248" s="14"/>
      <c r="H248" s="16"/>
      <c r="I248" s="11"/>
      <c r="J248" s="39"/>
      <c r="K248" s="39"/>
      <c r="L248" s="39"/>
      <c r="M248" s="39"/>
      <c r="N248" s="42"/>
      <c r="O248" s="8"/>
      <c r="P248" s="9"/>
      <c r="Q248" s="9"/>
      <c r="R248" s="8"/>
      <c r="S248" s="9"/>
      <c r="T248" s="9"/>
      <c r="U248" s="8"/>
      <c r="V248" s="9"/>
      <c r="W248" s="9"/>
      <c r="X248" s="9"/>
      <c r="Y248" s="8"/>
      <c r="Z248" s="9"/>
      <c r="AA248" s="8"/>
      <c r="AC248" s="8"/>
      <c r="AP248" s="8"/>
      <c r="AR248" s="31"/>
      <c r="AU248" s="31"/>
      <c r="AV248" s="21"/>
      <c r="AW248" s="23"/>
      <c r="BJ248" s="18"/>
      <c r="BL248" s="54"/>
      <c r="BO248" s="18"/>
      <c r="BQ248" s="18"/>
      <c r="BS248" s="18"/>
      <c r="BT248" s="18"/>
      <c r="CA248" s="18"/>
      <c r="CD248" s="18"/>
      <c r="CI248" s="18"/>
      <c r="CN248" s="18"/>
      <c r="CP248" s="18"/>
      <c r="CT248" s="18"/>
      <c r="CV248" s="18"/>
      <c r="CX248" s="18"/>
      <c r="DI248" s="18"/>
    </row>
    <row r="249" spans="1:113" x14ac:dyDescent="0.3">
      <c r="A249">
        <v>250</v>
      </c>
      <c r="B249" t="s">
        <v>397</v>
      </c>
      <c r="C249" s="25"/>
      <c r="D249" s="12"/>
      <c r="E249" s="14"/>
      <c r="H249" s="16"/>
      <c r="I249" s="11"/>
      <c r="J249" s="39"/>
      <c r="K249" s="39"/>
      <c r="L249" s="39"/>
      <c r="M249" s="39"/>
      <c r="N249" s="42"/>
      <c r="O249" s="8"/>
      <c r="P249" s="9"/>
      <c r="Q249" s="9"/>
      <c r="R249" s="8"/>
      <c r="S249" s="9"/>
      <c r="T249" s="9"/>
      <c r="U249" s="8"/>
      <c r="V249" s="9"/>
      <c r="W249" s="9"/>
      <c r="X249" s="9"/>
      <c r="Y249" s="8"/>
      <c r="Z249" s="9"/>
      <c r="AA249" s="8"/>
      <c r="AC249" s="8"/>
      <c r="AP249" s="8"/>
      <c r="AR249" s="31"/>
      <c r="AU249" s="31"/>
      <c r="AV249" s="21"/>
      <c r="AW249" s="23"/>
      <c r="BJ249" s="18"/>
      <c r="BL249" s="54"/>
      <c r="BO249" s="18"/>
      <c r="BQ249" s="18"/>
      <c r="BS249" s="18"/>
      <c r="BT249" s="18"/>
      <c r="CA249" s="18"/>
      <c r="CD249" s="18"/>
      <c r="CI249" s="18"/>
      <c r="CN249" s="18"/>
      <c r="CP249" s="18"/>
      <c r="CT249" s="18"/>
      <c r="CV249" s="18"/>
      <c r="CX249" s="18"/>
      <c r="DI249" s="18"/>
    </row>
    <row r="250" spans="1:113" x14ac:dyDescent="0.3">
      <c r="A250">
        <v>251</v>
      </c>
      <c r="B250" t="s">
        <v>397</v>
      </c>
      <c r="C250" s="25"/>
      <c r="D250" s="12"/>
      <c r="E250" s="14"/>
      <c r="H250" s="16"/>
      <c r="I250" s="11"/>
      <c r="J250" s="39"/>
      <c r="K250" s="39"/>
      <c r="L250" s="39"/>
      <c r="M250" s="39"/>
      <c r="N250" s="42"/>
      <c r="O250" s="8"/>
      <c r="P250" s="9"/>
      <c r="Q250" s="9"/>
      <c r="R250" s="8"/>
      <c r="S250" s="9"/>
      <c r="T250" s="9"/>
      <c r="U250" s="8"/>
      <c r="V250" s="9"/>
      <c r="W250" s="9"/>
      <c r="X250" s="9"/>
      <c r="Y250" s="8"/>
      <c r="Z250" s="9"/>
      <c r="AA250" s="8"/>
      <c r="AC250" s="8"/>
      <c r="AP250" s="8"/>
      <c r="AR250" s="31"/>
      <c r="AU250" s="31"/>
      <c r="AV250" s="21"/>
      <c r="AW250" s="23"/>
      <c r="BJ250" s="18"/>
      <c r="BL250" s="54"/>
      <c r="BO250" s="18"/>
      <c r="BQ250" s="18"/>
      <c r="BS250" s="18"/>
      <c r="BT250" s="18"/>
      <c r="CA250" s="18"/>
      <c r="CD250" s="18"/>
      <c r="CI250" s="18"/>
      <c r="CN250" s="18"/>
      <c r="CP250" s="18"/>
      <c r="CT250" s="18"/>
      <c r="CV250" s="18"/>
      <c r="CX250" s="18"/>
      <c r="DI250" s="18"/>
    </row>
    <row r="251" spans="1:113" x14ac:dyDescent="0.3">
      <c r="A251">
        <v>252</v>
      </c>
      <c r="B251" t="s">
        <v>397</v>
      </c>
      <c r="C251" s="25"/>
      <c r="D251" s="12"/>
      <c r="E251" s="14"/>
      <c r="H251" s="16"/>
      <c r="I251" s="11"/>
      <c r="J251" s="39"/>
      <c r="K251" s="39"/>
      <c r="L251" s="39"/>
      <c r="M251" s="39"/>
      <c r="N251" s="42"/>
      <c r="O251" s="8"/>
      <c r="P251" s="9"/>
      <c r="Q251" s="9"/>
      <c r="R251" s="8"/>
      <c r="S251" s="9"/>
      <c r="T251" s="9"/>
      <c r="U251" s="8"/>
      <c r="V251" s="9"/>
      <c r="W251" s="9"/>
      <c r="X251" s="9"/>
      <c r="Y251" s="8"/>
      <c r="Z251" s="9"/>
      <c r="AA251" s="8"/>
      <c r="AC251" s="8"/>
      <c r="AP251" s="8"/>
      <c r="AR251" s="31"/>
      <c r="AU251" s="31"/>
      <c r="AV251" s="21"/>
      <c r="AW251" s="23"/>
      <c r="BJ251" s="18"/>
      <c r="BL251" s="54"/>
      <c r="BO251" s="18"/>
      <c r="BQ251" s="18"/>
      <c r="BS251" s="18"/>
      <c r="BT251" s="18"/>
      <c r="CA251" s="18"/>
      <c r="CD251" s="18"/>
      <c r="CI251" s="18"/>
      <c r="CN251" s="18"/>
      <c r="CP251" s="18"/>
      <c r="CT251" s="18"/>
      <c r="CV251" s="18"/>
      <c r="CX251" s="18"/>
      <c r="DI251" s="18"/>
    </row>
    <row r="252" spans="1:113" x14ac:dyDescent="0.3">
      <c r="A252">
        <v>253</v>
      </c>
      <c r="B252" t="s">
        <v>397</v>
      </c>
      <c r="C252" s="25"/>
      <c r="D252" s="12"/>
      <c r="E252" s="14"/>
      <c r="H252" s="16"/>
      <c r="I252" s="11"/>
      <c r="J252" s="39"/>
      <c r="K252" s="39"/>
      <c r="L252" s="39"/>
      <c r="M252" s="39"/>
      <c r="N252" s="42"/>
      <c r="O252" s="8"/>
      <c r="P252" s="9"/>
      <c r="Q252" s="9"/>
      <c r="R252" s="8"/>
      <c r="S252" s="9"/>
      <c r="T252" s="9"/>
      <c r="U252" s="8"/>
      <c r="V252" s="9"/>
      <c r="W252" s="9"/>
      <c r="X252" s="9"/>
      <c r="Y252" s="8"/>
      <c r="Z252" s="9"/>
      <c r="AA252" s="8"/>
      <c r="AC252" s="8"/>
      <c r="AP252" s="8"/>
      <c r="AR252" s="31"/>
      <c r="AU252" s="31"/>
      <c r="AV252" s="21"/>
      <c r="AW252" s="23"/>
      <c r="BJ252" s="18"/>
      <c r="BL252" s="54"/>
      <c r="BO252" s="18"/>
      <c r="BQ252" s="18"/>
      <c r="BS252" s="18"/>
      <c r="BT252" s="18"/>
      <c r="CA252" s="18"/>
      <c r="CD252" s="18"/>
      <c r="CI252" s="18"/>
      <c r="CN252" s="18"/>
      <c r="CP252" s="18"/>
      <c r="CT252" s="18"/>
      <c r="CV252" s="18"/>
      <c r="CX252" s="18"/>
      <c r="DI252" s="18"/>
    </row>
    <row r="253" spans="1:113" x14ac:dyDescent="0.3">
      <c r="A253">
        <v>254</v>
      </c>
      <c r="B253" t="s">
        <v>397</v>
      </c>
      <c r="C253" s="25"/>
      <c r="D253" s="12"/>
      <c r="E253" s="14"/>
      <c r="H253" s="16"/>
      <c r="I253" s="11"/>
      <c r="J253" s="39"/>
      <c r="K253" s="39"/>
      <c r="L253" s="39"/>
      <c r="M253" s="39"/>
      <c r="N253" s="42"/>
      <c r="O253" s="8"/>
      <c r="P253" s="9"/>
      <c r="Q253" s="9"/>
      <c r="R253" s="8"/>
      <c r="S253" s="9"/>
      <c r="T253" s="9"/>
      <c r="U253" s="8"/>
      <c r="V253" s="9"/>
      <c r="W253" s="9"/>
      <c r="X253" s="9"/>
      <c r="Y253" s="8"/>
      <c r="Z253" s="9"/>
      <c r="AA253" s="8"/>
      <c r="AC253" s="8"/>
      <c r="AP253" s="8"/>
      <c r="AR253" s="31"/>
      <c r="AU253" s="31"/>
      <c r="AV253" s="21"/>
      <c r="AW253" s="23"/>
      <c r="BJ253" s="18"/>
      <c r="BL253" s="54"/>
      <c r="BO253" s="18"/>
      <c r="BQ253" s="18"/>
      <c r="BS253" s="18"/>
      <c r="BT253" s="18"/>
      <c r="CA253" s="18"/>
      <c r="CD253" s="18"/>
      <c r="CI253" s="18"/>
      <c r="CN253" s="18"/>
      <c r="CP253" s="18"/>
      <c r="CT253" s="18"/>
      <c r="CV253" s="18"/>
      <c r="CX253" s="18"/>
      <c r="DI253" s="18"/>
    </row>
    <row r="254" spans="1:113" x14ac:dyDescent="0.3">
      <c r="A254">
        <v>255</v>
      </c>
      <c r="B254" t="s">
        <v>397</v>
      </c>
      <c r="C254" s="25"/>
      <c r="D254" s="12"/>
      <c r="E254" s="14"/>
      <c r="H254" s="16"/>
      <c r="I254" s="11"/>
      <c r="J254" s="39"/>
      <c r="K254" s="39"/>
      <c r="L254" s="39"/>
      <c r="M254" s="39"/>
      <c r="N254" s="42"/>
      <c r="O254" s="8"/>
      <c r="P254" s="9"/>
      <c r="Q254" s="9"/>
      <c r="R254" s="8"/>
      <c r="S254" s="9"/>
      <c r="T254" s="9"/>
      <c r="U254" s="8"/>
      <c r="V254" s="9"/>
      <c r="W254" s="9"/>
      <c r="X254" s="9"/>
      <c r="Y254" s="8"/>
      <c r="Z254" s="9"/>
      <c r="AA254" s="8"/>
      <c r="AC254" s="8"/>
      <c r="AP254" s="8"/>
      <c r="AR254" s="31"/>
      <c r="AU254" s="31"/>
      <c r="AV254" s="21"/>
      <c r="AW254" s="23"/>
      <c r="BJ254" s="18"/>
      <c r="BL254" s="54"/>
      <c r="BO254" s="18"/>
      <c r="BQ254" s="18"/>
      <c r="BS254" s="18"/>
      <c r="BT254" s="18"/>
      <c r="CA254" s="18"/>
      <c r="CD254" s="18"/>
      <c r="CI254" s="18"/>
      <c r="CN254" s="18"/>
      <c r="CP254" s="18"/>
      <c r="CT254" s="18"/>
      <c r="CV254" s="18"/>
      <c r="CX254" s="18"/>
      <c r="DI254" s="18"/>
    </row>
    <row r="255" spans="1:113" x14ac:dyDescent="0.3">
      <c r="A255">
        <v>256</v>
      </c>
      <c r="B255" t="s">
        <v>397</v>
      </c>
      <c r="C255" s="25"/>
      <c r="D255" s="12"/>
      <c r="E255" s="14"/>
      <c r="H255" s="16"/>
      <c r="I255" s="11"/>
      <c r="J255" s="39"/>
      <c r="K255" s="39"/>
      <c r="L255" s="39"/>
      <c r="M255" s="39"/>
      <c r="N255" s="42"/>
      <c r="O255" s="8"/>
      <c r="P255" s="9"/>
      <c r="Q255" s="9"/>
      <c r="R255" s="8"/>
      <c r="S255" s="9"/>
      <c r="T255" s="9"/>
      <c r="U255" s="8"/>
      <c r="V255" s="9"/>
      <c r="W255" s="9"/>
      <c r="X255" s="9"/>
      <c r="Y255" s="8"/>
      <c r="Z255" s="9"/>
      <c r="AA255" s="8"/>
      <c r="AC255" s="8"/>
      <c r="AP255" s="8"/>
      <c r="AR255" s="31"/>
      <c r="AU255" s="31"/>
      <c r="AV255" s="21"/>
      <c r="AW255" s="23"/>
      <c r="BJ255" s="18"/>
      <c r="BL255" s="54"/>
      <c r="BO255" s="18"/>
      <c r="BQ255" s="18"/>
      <c r="BS255" s="18"/>
      <c r="BT255" s="18"/>
      <c r="CA255" s="18"/>
      <c r="CD255" s="18"/>
      <c r="CI255" s="18"/>
      <c r="CN255" s="18"/>
      <c r="CP255" s="18"/>
      <c r="CT255" s="18"/>
      <c r="CV255" s="18"/>
      <c r="CX255" s="18"/>
      <c r="DI255" s="18"/>
    </row>
    <row r="256" spans="1:113" x14ac:dyDescent="0.3">
      <c r="A256">
        <v>257</v>
      </c>
      <c r="B256" t="s">
        <v>397</v>
      </c>
      <c r="C256" s="25"/>
      <c r="D256" s="12"/>
      <c r="E256" s="14"/>
      <c r="H256" s="16"/>
      <c r="I256" s="11"/>
      <c r="J256" s="39"/>
      <c r="K256" s="39"/>
      <c r="L256" s="39"/>
      <c r="M256" s="39"/>
      <c r="N256" s="42"/>
      <c r="O256" s="8"/>
      <c r="P256" s="9"/>
      <c r="Q256" s="9"/>
      <c r="R256" s="8"/>
      <c r="S256" s="9"/>
      <c r="T256" s="9"/>
      <c r="U256" s="8"/>
      <c r="V256" s="9"/>
      <c r="W256" s="9"/>
      <c r="X256" s="9"/>
      <c r="Y256" s="8"/>
      <c r="Z256" s="9"/>
      <c r="AA256" s="8"/>
      <c r="AC256" s="8"/>
      <c r="AP256" s="8"/>
      <c r="AR256" s="31"/>
      <c r="AU256" s="31"/>
      <c r="AV256" s="21"/>
      <c r="AW256" s="23"/>
      <c r="BJ256" s="18"/>
      <c r="BL256" s="54"/>
      <c r="BO256" s="18"/>
      <c r="BQ256" s="18"/>
      <c r="BS256" s="18"/>
      <c r="BT256" s="18"/>
      <c r="CA256" s="18"/>
      <c r="CD256" s="18"/>
      <c r="CI256" s="18"/>
      <c r="CN256" s="18"/>
      <c r="CP256" s="18"/>
      <c r="CT256" s="18"/>
      <c r="CV256" s="18"/>
      <c r="CX256" s="18"/>
      <c r="DI256" s="18"/>
    </row>
    <row r="257" spans="1:113" x14ac:dyDescent="0.3">
      <c r="A257">
        <v>258</v>
      </c>
      <c r="B257" t="s">
        <v>397</v>
      </c>
      <c r="C257" s="25"/>
      <c r="D257" s="12"/>
      <c r="E257" s="14"/>
      <c r="H257" s="16"/>
      <c r="I257" s="11"/>
      <c r="J257" s="39"/>
      <c r="K257" s="39"/>
      <c r="L257" s="39"/>
      <c r="M257" s="39"/>
      <c r="N257" s="42"/>
      <c r="O257" s="8"/>
      <c r="P257" s="9"/>
      <c r="Q257" s="9"/>
      <c r="R257" s="8"/>
      <c r="S257" s="9"/>
      <c r="T257" s="9"/>
      <c r="U257" s="8"/>
      <c r="V257" s="9"/>
      <c r="W257" s="9"/>
      <c r="X257" s="9"/>
      <c r="Y257" s="8"/>
      <c r="Z257" s="9"/>
      <c r="AA257" s="8"/>
      <c r="AC257" s="8"/>
      <c r="AP257" s="8"/>
      <c r="AR257" s="31"/>
      <c r="AU257" s="31"/>
      <c r="AV257" s="21"/>
      <c r="AW257" s="23"/>
      <c r="BJ257" s="18"/>
      <c r="BL257" s="54"/>
      <c r="BO257" s="18"/>
      <c r="BQ257" s="18"/>
      <c r="BS257" s="18"/>
      <c r="BT257" s="18"/>
      <c r="CA257" s="18"/>
      <c r="CD257" s="18"/>
      <c r="CI257" s="18"/>
      <c r="CN257" s="18"/>
      <c r="CP257" s="18"/>
      <c r="CT257" s="18"/>
      <c r="CV257" s="18"/>
      <c r="CX257" s="18"/>
      <c r="DI257" s="18"/>
    </row>
    <row r="258" spans="1:113" x14ac:dyDescent="0.3">
      <c r="A258">
        <v>259</v>
      </c>
      <c r="B258" t="s">
        <v>397</v>
      </c>
      <c r="C258" s="25"/>
      <c r="D258" s="12"/>
      <c r="E258" s="14"/>
      <c r="H258" s="16"/>
      <c r="I258" s="11"/>
      <c r="J258" s="39"/>
      <c r="K258" s="39"/>
      <c r="L258" s="39"/>
      <c r="M258" s="39"/>
      <c r="N258" s="42"/>
      <c r="O258" s="8"/>
      <c r="P258" s="9"/>
      <c r="Q258" s="9"/>
      <c r="R258" s="8"/>
      <c r="S258" s="9"/>
      <c r="T258" s="9"/>
      <c r="U258" s="8"/>
      <c r="V258" s="9"/>
      <c r="W258" s="9"/>
      <c r="X258" s="9"/>
      <c r="Y258" s="8"/>
      <c r="Z258" s="9"/>
      <c r="AA258" s="8"/>
      <c r="AC258" s="8"/>
      <c r="AP258" s="8"/>
      <c r="AR258" s="31"/>
      <c r="AU258" s="31"/>
      <c r="AV258" s="21"/>
      <c r="AW258" s="23"/>
      <c r="BJ258" s="18"/>
      <c r="BL258" s="54"/>
      <c r="BO258" s="18"/>
      <c r="BQ258" s="18"/>
      <c r="BS258" s="18"/>
      <c r="BT258" s="18"/>
      <c r="CA258" s="18"/>
      <c r="CD258" s="18"/>
      <c r="CI258" s="18"/>
      <c r="CN258" s="18"/>
      <c r="CP258" s="18"/>
      <c r="CT258" s="18"/>
      <c r="CV258" s="18"/>
      <c r="CX258" s="18"/>
      <c r="DI258" s="18"/>
    </row>
    <row r="259" spans="1:113" x14ac:dyDescent="0.3">
      <c r="A259">
        <v>260</v>
      </c>
      <c r="B259" t="s">
        <v>397</v>
      </c>
      <c r="C259" s="25"/>
      <c r="D259" s="12"/>
      <c r="E259" s="14"/>
      <c r="H259" s="16"/>
      <c r="I259" s="11"/>
      <c r="J259" s="39"/>
      <c r="K259" s="39"/>
      <c r="L259" s="39"/>
      <c r="M259" s="39"/>
      <c r="N259" s="42"/>
      <c r="O259" s="8"/>
      <c r="P259" s="9"/>
      <c r="Q259" s="9"/>
      <c r="R259" s="8"/>
      <c r="S259" s="9"/>
      <c r="T259" s="9"/>
      <c r="U259" s="8"/>
      <c r="V259" s="9"/>
      <c r="W259" s="9"/>
      <c r="X259" s="9"/>
      <c r="Y259" s="8"/>
      <c r="Z259" s="9"/>
      <c r="AA259" s="8"/>
      <c r="AC259" s="8"/>
      <c r="AP259" s="8"/>
      <c r="AR259" s="31"/>
      <c r="AU259" s="31"/>
      <c r="AV259" s="21"/>
      <c r="AW259" s="23"/>
      <c r="BJ259" s="18"/>
      <c r="BL259" s="54"/>
      <c r="BO259" s="18"/>
      <c r="BQ259" s="18"/>
      <c r="BS259" s="18"/>
      <c r="BT259" s="18"/>
      <c r="CA259" s="18"/>
      <c r="CD259" s="18"/>
      <c r="CI259" s="18"/>
      <c r="CN259" s="18"/>
      <c r="CP259" s="18"/>
      <c r="CT259" s="18"/>
      <c r="CV259" s="18"/>
      <c r="CX259" s="18"/>
      <c r="DI259" s="18"/>
    </row>
    <row r="260" spans="1:113" x14ac:dyDescent="0.3">
      <c r="A260">
        <v>261</v>
      </c>
      <c r="B260" t="s">
        <v>397</v>
      </c>
      <c r="C260" s="25"/>
      <c r="D260" s="12"/>
      <c r="E260" s="14"/>
      <c r="H260" s="16"/>
      <c r="I260" s="11"/>
      <c r="J260" s="39"/>
      <c r="K260" s="39"/>
      <c r="L260" s="39"/>
      <c r="M260" s="39"/>
      <c r="N260" s="42"/>
      <c r="O260" s="8"/>
      <c r="P260" s="9"/>
      <c r="Q260" s="9"/>
      <c r="R260" s="8"/>
      <c r="S260" s="9"/>
      <c r="T260" s="9"/>
      <c r="U260" s="8"/>
      <c r="V260" s="9"/>
      <c r="W260" s="9"/>
      <c r="X260" s="9"/>
      <c r="Y260" s="8"/>
      <c r="Z260" s="9"/>
      <c r="AA260" s="8"/>
      <c r="AC260" s="8"/>
      <c r="AP260" s="8"/>
      <c r="AR260" s="31"/>
      <c r="AU260" s="31"/>
      <c r="AV260" s="21"/>
      <c r="AW260" s="23"/>
      <c r="BJ260" s="18"/>
      <c r="BL260" s="54"/>
      <c r="BO260" s="18"/>
      <c r="BQ260" s="18"/>
      <c r="BS260" s="18"/>
      <c r="BT260" s="18"/>
      <c r="CA260" s="18"/>
      <c r="CD260" s="18"/>
      <c r="CI260" s="18"/>
      <c r="CN260" s="18"/>
      <c r="CP260" s="18"/>
      <c r="CT260" s="18"/>
      <c r="CV260" s="18"/>
      <c r="CX260" s="18"/>
      <c r="DI260" s="18"/>
    </row>
    <row r="261" spans="1:113" x14ac:dyDescent="0.3">
      <c r="A261">
        <v>262</v>
      </c>
      <c r="B261" t="s">
        <v>397</v>
      </c>
      <c r="C261" s="25"/>
      <c r="D261" s="12"/>
      <c r="E261" s="14"/>
      <c r="H261" s="16"/>
      <c r="I261" s="11"/>
      <c r="J261" s="39"/>
      <c r="K261" s="39"/>
      <c r="L261" s="39"/>
      <c r="M261" s="39"/>
      <c r="N261" s="42"/>
      <c r="O261" s="8"/>
      <c r="P261" s="9"/>
      <c r="Q261" s="9"/>
      <c r="R261" s="8"/>
      <c r="S261" s="9"/>
      <c r="T261" s="9"/>
      <c r="U261" s="8"/>
      <c r="V261" s="9"/>
      <c r="W261" s="9"/>
      <c r="X261" s="9"/>
      <c r="Y261" s="8"/>
      <c r="Z261" s="9"/>
      <c r="AA261" s="8"/>
      <c r="AC261" s="8"/>
      <c r="AP261" s="8"/>
      <c r="AR261" s="31"/>
      <c r="AU261" s="31"/>
      <c r="AV261" s="21"/>
      <c r="AW261" s="23"/>
      <c r="BJ261" s="18"/>
      <c r="BL261" s="54"/>
      <c r="BO261" s="18"/>
      <c r="BQ261" s="18"/>
      <c r="BS261" s="18"/>
      <c r="BT261" s="18"/>
      <c r="CA261" s="18"/>
      <c r="CD261" s="18"/>
      <c r="CI261" s="18"/>
      <c r="CN261" s="18"/>
      <c r="CP261" s="18"/>
      <c r="CT261" s="18"/>
      <c r="CV261" s="18"/>
      <c r="CX261" s="18"/>
      <c r="DI261" s="18"/>
    </row>
    <row r="262" spans="1:113" x14ac:dyDescent="0.3">
      <c r="A262">
        <v>263</v>
      </c>
      <c r="B262" t="s">
        <v>397</v>
      </c>
      <c r="C262" s="25"/>
      <c r="D262" s="12"/>
      <c r="E262" s="14"/>
      <c r="H262" s="16"/>
      <c r="I262" s="11"/>
      <c r="J262" s="39"/>
      <c r="K262" s="39"/>
      <c r="L262" s="39"/>
      <c r="M262" s="39"/>
      <c r="N262" s="42"/>
      <c r="O262" s="8"/>
      <c r="P262" s="9"/>
      <c r="Q262" s="9"/>
      <c r="R262" s="8"/>
      <c r="S262" s="9"/>
      <c r="T262" s="9"/>
      <c r="U262" s="8"/>
      <c r="V262" s="9"/>
      <c r="W262" s="9"/>
      <c r="X262" s="9"/>
      <c r="Y262" s="8"/>
      <c r="Z262" s="9"/>
      <c r="AA262" s="8"/>
      <c r="AC262" s="8"/>
      <c r="AP262" s="8"/>
      <c r="AR262" s="31"/>
      <c r="AU262" s="31"/>
      <c r="AV262" s="21"/>
      <c r="AW262" s="23"/>
      <c r="BJ262" s="18"/>
      <c r="BL262" s="54"/>
      <c r="BO262" s="18"/>
      <c r="BQ262" s="18"/>
      <c r="BS262" s="18"/>
      <c r="BT262" s="18"/>
      <c r="CA262" s="18"/>
      <c r="CD262" s="18"/>
      <c r="CI262" s="18"/>
      <c r="CN262" s="18"/>
      <c r="CP262" s="18"/>
      <c r="CT262" s="18"/>
      <c r="CV262" s="18"/>
      <c r="CX262" s="18"/>
      <c r="DI262" s="18"/>
    </row>
    <row r="263" spans="1:113" x14ac:dyDescent="0.3">
      <c r="A263">
        <v>264</v>
      </c>
      <c r="B263" t="s">
        <v>397</v>
      </c>
      <c r="C263" s="25"/>
      <c r="D263" s="12"/>
      <c r="E263" s="14"/>
      <c r="H263" s="16"/>
      <c r="I263" s="11"/>
      <c r="J263" s="39"/>
      <c r="K263" s="39"/>
      <c r="L263" s="39"/>
      <c r="M263" s="39"/>
      <c r="N263" s="42"/>
      <c r="O263" s="8"/>
      <c r="P263" s="9"/>
      <c r="Q263" s="9"/>
      <c r="R263" s="8"/>
      <c r="S263" s="9"/>
      <c r="T263" s="9"/>
      <c r="U263" s="8"/>
      <c r="V263" s="9"/>
      <c r="W263" s="9"/>
      <c r="X263" s="9"/>
      <c r="Y263" s="8"/>
      <c r="Z263" s="9"/>
      <c r="AA263" s="8"/>
      <c r="AC263" s="8"/>
      <c r="AP263" s="8"/>
      <c r="AR263" s="31"/>
      <c r="AU263" s="31"/>
      <c r="AV263" s="21"/>
      <c r="AW263" s="23"/>
      <c r="BJ263" s="18"/>
      <c r="BL263" s="54"/>
      <c r="BO263" s="18"/>
      <c r="BQ263" s="18"/>
      <c r="BS263" s="18"/>
      <c r="BT263" s="18"/>
      <c r="CA263" s="18"/>
      <c r="CD263" s="18"/>
      <c r="CI263" s="18"/>
      <c r="CN263" s="18"/>
      <c r="CP263" s="18"/>
      <c r="CT263" s="18"/>
      <c r="CV263" s="18"/>
      <c r="CX263" s="18"/>
      <c r="DI263" s="18"/>
    </row>
    <row r="264" spans="1:113" x14ac:dyDescent="0.3">
      <c r="A264">
        <v>265</v>
      </c>
      <c r="B264" t="s">
        <v>397</v>
      </c>
      <c r="C264" s="25"/>
      <c r="D264" s="12"/>
      <c r="E264" s="14"/>
      <c r="H264" s="16"/>
      <c r="I264" s="11"/>
      <c r="J264" s="39"/>
      <c r="K264" s="39"/>
      <c r="L264" s="39"/>
      <c r="M264" s="39"/>
      <c r="N264" s="42"/>
      <c r="O264" s="8"/>
      <c r="P264" s="9"/>
      <c r="Q264" s="9"/>
      <c r="R264" s="8"/>
      <c r="S264" s="9"/>
      <c r="T264" s="9"/>
      <c r="U264" s="8"/>
      <c r="V264" s="9"/>
      <c r="W264" s="9"/>
      <c r="X264" s="9"/>
      <c r="Y264" s="8"/>
      <c r="Z264" s="9"/>
      <c r="AA264" s="8"/>
      <c r="AC264" s="8"/>
      <c r="AP264" s="8"/>
      <c r="AR264" s="31"/>
      <c r="AU264" s="31"/>
      <c r="AV264" s="21"/>
      <c r="AW264" s="23"/>
      <c r="BJ264" s="18"/>
      <c r="BL264" s="54"/>
      <c r="BO264" s="18"/>
      <c r="BQ264" s="18"/>
      <c r="BS264" s="18"/>
      <c r="BT264" s="18"/>
      <c r="CA264" s="18"/>
      <c r="CD264" s="18"/>
      <c r="CI264" s="18"/>
      <c r="CN264" s="18"/>
      <c r="CP264" s="18"/>
      <c r="CT264" s="18"/>
      <c r="CV264" s="18"/>
      <c r="CX264" s="18"/>
      <c r="DI264" s="18"/>
    </row>
    <row r="265" spans="1:113" x14ac:dyDescent="0.3">
      <c r="A265">
        <v>266</v>
      </c>
      <c r="B265" t="s">
        <v>397</v>
      </c>
      <c r="C265" s="25"/>
      <c r="D265" s="12"/>
      <c r="E265" s="14"/>
      <c r="H265" s="16"/>
      <c r="I265" s="11"/>
      <c r="J265" s="39"/>
      <c r="K265" s="39"/>
      <c r="L265" s="39"/>
      <c r="M265" s="39"/>
      <c r="N265" s="42"/>
      <c r="O265" s="8"/>
      <c r="P265" s="9"/>
      <c r="Q265" s="9"/>
      <c r="R265" s="8"/>
      <c r="S265" s="9"/>
      <c r="T265" s="9"/>
      <c r="U265" s="8"/>
      <c r="V265" s="9"/>
      <c r="W265" s="9"/>
      <c r="X265" s="9"/>
      <c r="Y265" s="8"/>
      <c r="Z265" s="9"/>
      <c r="AA265" s="8"/>
      <c r="AC265" s="8"/>
      <c r="AP265" s="8"/>
      <c r="AR265" s="31"/>
      <c r="AU265" s="31"/>
      <c r="AV265" s="21"/>
      <c r="AW265" s="23"/>
      <c r="BJ265" s="18"/>
      <c r="BL265" s="54"/>
      <c r="BO265" s="18"/>
      <c r="BQ265" s="18"/>
      <c r="BS265" s="18"/>
      <c r="BT265" s="18"/>
      <c r="CA265" s="18"/>
      <c r="CD265" s="18"/>
      <c r="CI265" s="18"/>
      <c r="CN265" s="18"/>
      <c r="CP265" s="18"/>
      <c r="CT265" s="18"/>
      <c r="CV265" s="18"/>
      <c r="CX265" s="18"/>
      <c r="DI265" s="18"/>
    </row>
    <row r="266" spans="1:113" x14ac:dyDescent="0.3">
      <c r="A266">
        <v>267</v>
      </c>
      <c r="B266" t="s">
        <v>397</v>
      </c>
      <c r="C266" s="25"/>
      <c r="D266" s="12"/>
      <c r="E266" s="14"/>
      <c r="H266" s="16"/>
      <c r="I266" s="11"/>
      <c r="J266" s="39"/>
      <c r="K266" s="39"/>
      <c r="L266" s="39"/>
      <c r="M266" s="39"/>
      <c r="N266" s="42"/>
      <c r="O266" s="8"/>
      <c r="P266" s="9"/>
      <c r="Q266" s="9"/>
      <c r="R266" s="8"/>
      <c r="S266" s="9"/>
      <c r="T266" s="9"/>
      <c r="U266" s="8"/>
      <c r="V266" s="9"/>
      <c r="W266" s="9"/>
      <c r="X266" s="9"/>
      <c r="Y266" s="8"/>
      <c r="Z266" s="9"/>
      <c r="AA266" s="8"/>
      <c r="AC266" s="8"/>
      <c r="AP266" s="8"/>
      <c r="AR266" s="31"/>
      <c r="AU266" s="31"/>
      <c r="AV266" s="21"/>
      <c r="AW266" s="23"/>
      <c r="BJ266" s="18"/>
      <c r="BL266" s="54"/>
      <c r="BO266" s="18"/>
      <c r="BQ266" s="18"/>
      <c r="BS266" s="18"/>
      <c r="BT266" s="18"/>
      <c r="CA266" s="18"/>
      <c r="CD266" s="18"/>
      <c r="CI266" s="18"/>
      <c r="CN266" s="18"/>
      <c r="CP266" s="18"/>
      <c r="CT266" s="18"/>
      <c r="CV266" s="18"/>
      <c r="CX266" s="18"/>
      <c r="DI266" s="18"/>
    </row>
    <row r="267" spans="1:113" x14ac:dyDescent="0.3">
      <c r="A267">
        <v>268</v>
      </c>
      <c r="B267" t="s">
        <v>397</v>
      </c>
      <c r="C267" s="25"/>
      <c r="D267" s="12"/>
      <c r="E267" s="14"/>
      <c r="H267" s="16"/>
      <c r="I267" s="11"/>
      <c r="J267" s="39"/>
      <c r="K267" s="39"/>
      <c r="L267" s="39"/>
      <c r="M267" s="39"/>
      <c r="N267" s="42"/>
      <c r="O267" s="8"/>
      <c r="P267" s="9"/>
      <c r="Q267" s="9"/>
      <c r="R267" s="8"/>
      <c r="S267" s="9"/>
      <c r="T267" s="9"/>
      <c r="U267" s="8"/>
      <c r="V267" s="9"/>
      <c r="W267" s="9"/>
      <c r="X267" s="9"/>
      <c r="Y267" s="8"/>
      <c r="Z267" s="9"/>
      <c r="AA267" s="8"/>
      <c r="AC267" s="8"/>
      <c r="AP267" s="8"/>
      <c r="AR267" s="31"/>
      <c r="AU267" s="31"/>
      <c r="AV267" s="21"/>
      <c r="AW267" s="23"/>
      <c r="BJ267" s="18"/>
      <c r="BL267" s="54"/>
      <c r="BO267" s="18"/>
      <c r="BQ267" s="18"/>
      <c r="BS267" s="18"/>
      <c r="BT267" s="18"/>
      <c r="CA267" s="18"/>
      <c r="CD267" s="18"/>
      <c r="CI267" s="18"/>
      <c r="CN267" s="18"/>
      <c r="CP267" s="18"/>
      <c r="CT267" s="18"/>
      <c r="CV267" s="18"/>
      <c r="CX267" s="18"/>
      <c r="DI267" s="18"/>
    </row>
    <row r="268" spans="1:113" x14ac:dyDescent="0.3">
      <c r="A268">
        <v>269</v>
      </c>
      <c r="B268" t="s">
        <v>397</v>
      </c>
      <c r="C268" s="25"/>
      <c r="D268" s="12"/>
      <c r="E268" s="14"/>
      <c r="H268" s="16"/>
      <c r="I268" s="11"/>
      <c r="J268" s="39"/>
      <c r="K268" s="39"/>
      <c r="L268" s="39"/>
      <c r="M268" s="39"/>
      <c r="N268" s="42"/>
      <c r="O268" s="8"/>
      <c r="P268" s="9"/>
      <c r="Q268" s="9"/>
      <c r="R268" s="8"/>
      <c r="S268" s="9"/>
      <c r="T268" s="9"/>
      <c r="U268" s="8"/>
      <c r="V268" s="9"/>
      <c r="W268" s="9"/>
      <c r="X268" s="9"/>
      <c r="Y268" s="8"/>
      <c r="Z268" s="9"/>
      <c r="AA268" s="8"/>
      <c r="AC268" s="8"/>
      <c r="AP268" s="8"/>
      <c r="AR268" s="31"/>
      <c r="AU268" s="31"/>
      <c r="AV268" s="21"/>
      <c r="AW268" s="23"/>
      <c r="BJ268" s="18"/>
      <c r="BL268" s="54"/>
      <c r="BO268" s="18"/>
      <c r="BQ268" s="18"/>
      <c r="BS268" s="18"/>
      <c r="BT268" s="18"/>
      <c r="CA268" s="18"/>
      <c r="CD268" s="18"/>
      <c r="CI268" s="18"/>
      <c r="CN268" s="18"/>
      <c r="CP268" s="18"/>
      <c r="CT268" s="18"/>
      <c r="CV268" s="18"/>
      <c r="CX268" s="18"/>
      <c r="DI268" s="18"/>
    </row>
    <row r="269" spans="1:113" x14ac:dyDescent="0.3">
      <c r="A269">
        <v>270</v>
      </c>
      <c r="B269" t="s">
        <v>397</v>
      </c>
      <c r="C269" s="25"/>
      <c r="D269" s="12"/>
      <c r="E269" s="14"/>
      <c r="H269" s="16"/>
      <c r="I269" s="11"/>
      <c r="J269" s="39"/>
      <c r="K269" s="39"/>
      <c r="L269" s="39"/>
      <c r="M269" s="39"/>
      <c r="N269" s="42"/>
      <c r="O269" s="8"/>
      <c r="P269" s="9"/>
      <c r="Q269" s="9"/>
      <c r="R269" s="8"/>
      <c r="S269" s="9"/>
      <c r="T269" s="9"/>
      <c r="U269" s="8"/>
      <c r="V269" s="9"/>
      <c r="W269" s="9"/>
      <c r="X269" s="9"/>
      <c r="Y269" s="8"/>
      <c r="Z269" s="9"/>
      <c r="AA269" s="8"/>
      <c r="AC269" s="8"/>
      <c r="AP269" s="8"/>
      <c r="AR269" s="31"/>
      <c r="AU269" s="31"/>
      <c r="AV269" s="21"/>
      <c r="AW269" s="23"/>
      <c r="BJ269" s="18"/>
      <c r="BL269" s="54"/>
      <c r="BO269" s="18"/>
      <c r="BQ269" s="18"/>
      <c r="BS269" s="18"/>
      <c r="BT269" s="18"/>
      <c r="CA269" s="18"/>
      <c r="CD269" s="18"/>
      <c r="CI269" s="18"/>
      <c r="CN269" s="18"/>
      <c r="CP269" s="18"/>
      <c r="CT269" s="18"/>
      <c r="CV269" s="18"/>
      <c r="CX269" s="18"/>
      <c r="DI269" s="18"/>
    </row>
    <row r="270" spans="1:113" x14ac:dyDescent="0.3">
      <c r="A270">
        <v>271</v>
      </c>
      <c r="B270" t="s">
        <v>397</v>
      </c>
      <c r="C270" s="25"/>
      <c r="D270" s="12"/>
      <c r="E270" s="14"/>
      <c r="H270" s="16"/>
      <c r="I270" s="11"/>
      <c r="J270" s="39"/>
      <c r="K270" s="39"/>
      <c r="L270" s="39"/>
      <c r="M270" s="39"/>
      <c r="N270" s="42"/>
      <c r="O270" s="8"/>
      <c r="P270" s="9"/>
      <c r="Q270" s="9"/>
      <c r="R270" s="8"/>
      <c r="S270" s="9"/>
      <c r="T270" s="9"/>
      <c r="U270" s="8"/>
      <c r="V270" s="9"/>
      <c r="W270" s="9"/>
      <c r="X270" s="9"/>
      <c r="Y270" s="8"/>
      <c r="Z270" s="9"/>
      <c r="AA270" s="8"/>
      <c r="AC270" s="8"/>
      <c r="AP270" s="8"/>
      <c r="AR270" s="31"/>
      <c r="AU270" s="31"/>
      <c r="AV270" s="21"/>
      <c r="AW270" s="23"/>
      <c r="BJ270" s="18"/>
      <c r="BL270" s="54"/>
      <c r="BO270" s="18"/>
      <c r="BQ270" s="18"/>
      <c r="BS270" s="18"/>
      <c r="BT270" s="18"/>
      <c r="CA270" s="18"/>
      <c r="CD270" s="18"/>
      <c r="CI270" s="18"/>
      <c r="CN270" s="18"/>
      <c r="CP270" s="18"/>
      <c r="CT270" s="18"/>
      <c r="CV270" s="18"/>
      <c r="CX270" s="18"/>
      <c r="DI270" s="18"/>
    </row>
    <row r="271" spans="1:113" x14ac:dyDescent="0.3">
      <c r="A271">
        <v>272</v>
      </c>
      <c r="B271" t="s">
        <v>397</v>
      </c>
      <c r="C271" s="25"/>
      <c r="D271" s="12"/>
      <c r="E271" s="14"/>
      <c r="H271" s="16"/>
      <c r="I271" s="11"/>
      <c r="J271" s="39"/>
      <c r="K271" s="39"/>
      <c r="L271" s="39"/>
      <c r="M271" s="39"/>
      <c r="N271" s="42"/>
      <c r="O271" s="8"/>
      <c r="P271" s="9"/>
      <c r="Q271" s="9"/>
      <c r="R271" s="8"/>
      <c r="S271" s="9"/>
      <c r="T271" s="9"/>
      <c r="U271" s="8"/>
      <c r="V271" s="9"/>
      <c r="W271" s="9"/>
      <c r="X271" s="9"/>
      <c r="Y271" s="8"/>
      <c r="Z271" s="9"/>
      <c r="AA271" s="8"/>
      <c r="AC271" s="8"/>
      <c r="AP271" s="8"/>
      <c r="AR271" s="31"/>
      <c r="AU271" s="31"/>
      <c r="AV271" s="21"/>
      <c r="AW271" s="23"/>
      <c r="BJ271" s="18"/>
      <c r="BL271" s="54"/>
      <c r="BO271" s="18"/>
      <c r="BQ271" s="18"/>
      <c r="BS271" s="18"/>
      <c r="BT271" s="18"/>
      <c r="CA271" s="18"/>
      <c r="CD271" s="18"/>
      <c r="CI271" s="18"/>
      <c r="CN271" s="18"/>
      <c r="CP271" s="18"/>
      <c r="CT271" s="18"/>
      <c r="CV271" s="18"/>
      <c r="CX271" s="18"/>
      <c r="DI271" s="18"/>
    </row>
    <row r="272" spans="1:113" x14ac:dyDescent="0.3">
      <c r="A272">
        <v>273</v>
      </c>
      <c r="B272" t="s">
        <v>397</v>
      </c>
      <c r="C272" s="25"/>
      <c r="D272" s="12"/>
      <c r="E272" s="14"/>
      <c r="H272" s="16"/>
      <c r="I272" s="11"/>
      <c r="J272" s="39"/>
      <c r="K272" s="39"/>
      <c r="L272" s="39"/>
      <c r="M272" s="39"/>
      <c r="N272" s="42"/>
      <c r="O272" s="8"/>
      <c r="P272" s="9"/>
      <c r="Q272" s="9"/>
      <c r="R272" s="8"/>
      <c r="S272" s="9"/>
      <c r="T272" s="9"/>
      <c r="U272" s="8"/>
      <c r="V272" s="9"/>
      <c r="W272" s="9"/>
      <c r="X272" s="9"/>
      <c r="Y272" s="8"/>
      <c r="Z272" s="9"/>
      <c r="AA272" s="8"/>
      <c r="AC272" s="8"/>
      <c r="AP272" s="8"/>
      <c r="AR272" s="31"/>
      <c r="AU272" s="31"/>
      <c r="AV272" s="21"/>
      <c r="AW272" s="23"/>
      <c r="BJ272" s="18"/>
      <c r="BL272" s="54"/>
      <c r="BO272" s="18"/>
      <c r="BQ272" s="18"/>
      <c r="BS272" s="18"/>
      <c r="BT272" s="18"/>
      <c r="CA272" s="18"/>
      <c r="CD272" s="18"/>
      <c r="CI272" s="18"/>
      <c r="CN272" s="18"/>
      <c r="CP272" s="18"/>
      <c r="CT272" s="18"/>
      <c r="CV272" s="18"/>
      <c r="CX272" s="18"/>
      <c r="DI272" s="18"/>
    </row>
    <row r="273" spans="1:113" x14ac:dyDescent="0.3">
      <c r="A273">
        <v>274</v>
      </c>
      <c r="B273" t="s">
        <v>397</v>
      </c>
      <c r="C273" s="25"/>
      <c r="D273" s="12"/>
      <c r="E273" s="14"/>
      <c r="H273" s="16"/>
      <c r="I273" s="11"/>
      <c r="J273" s="39"/>
      <c r="K273" s="39"/>
      <c r="L273" s="39"/>
      <c r="M273" s="39"/>
      <c r="N273" s="42"/>
      <c r="O273" s="8"/>
      <c r="P273" s="9"/>
      <c r="Q273" s="9"/>
      <c r="R273" s="8"/>
      <c r="S273" s="9"/>
      <c r="T273" s="9"/>
      <c r="U273" s="8"/>
      <c r="V273" s="9"/>
      <c r="W273" s="9"/>
      <c r="X273" s="9"/>
      <c r="Y273" s="8"/>
      <c r="Z273" s="9"/>
      <c r="AA273" s="8"/>
      <c r="AC273" s="8"/>
      <c r="AP273" s="8"/>
      <c r="AR273" s="31"/>
      <c r="AU273" s="31"/>
      <c r="AV273" s="21"/>
      <c r="AW273" s="23"/>
      <c r="BJ273" s="18"/>
      <c r="BL273" s="54"/>
      <c r="BO273" s="18"/>
      <c r="BQ273" s="18"/>
      <c r="BS273" s="18"/>
      <c r="BT273" s="18"/>
      <c r="CA273" s="18"/>
      <c r="CD273" s="18"/>
      <c r="CI273" s="18"/>
      <c r="CN273" s="18"/>
      <c r="CP273" s="18"/>
      <c r="CT273" s="18"/>
      <c r="CV273" s="18"/>
      <c r="CX273" s="18"/>
      <c r="DI273" s="18"/>
    </row>
    <row r="274" spans="1:113" x14ac:dyDescent="0.3">
      <c r="A274">
        <v>275</v>
      </c>
      <c r="B274" t="s">
        <v>397</v>
      </c>
      <c r="C274" s="25"/>
      <c r="D274" s="12"/>
      <c r="E274" s="14"/>
      <c r="H274" s="16"/>
      <c r="I274" s="11"/>
      <c r="J274" s="39"/>
      <c r="K274" s="39"/>
      <c r="L274" s="39"/>
      <c r="M274" s="39"/>
      <c r="N274" s="42"/>
      <c r="O274" s="8"/>
      <c r="P274" s="9"/>
      <c r="Q274" s="9"/>
      <c r="R274" s="8"/>
      <c r="S274" s="9"/>
      <c r="T274" s="9"/>
      <c r="U274" s="8"/>
      <c r="V274" s="9"/>
      <c r="W274" s="9"/>
      <c r="X274" s="9"/>
      <c r="Y274" s="8"/>
      <c r="Z274" s="9"/>
      <c r="AA274" s="8"/>
      <c r="AC274" s="8"/>
      <c r="AP274" s="8"/>
      <c r="AR274" s="31"/>
      <c r="AU274" s="31"/>
      <c r="AV274" s="21"/>
      <c r="AW274" s="23"/>
      <c r="BJ274" s="18"/>
      <c r="BL274" s="54"/>
      <c r="BO274" s="18"/>
      <c r="BQ274" s="18"/>
      <c r="BS274" s="18"/>
      <c r="BT274" s="18"/>
      <c r="CA274" s="18"/>
      <c r="CD274" s="18"/>
      <c r="CI274" s="18"/>
      <c r="CN274" s="18"/>
      <c r="CP274" s="18"/>
      <c r="CT274" s="18"/>
      <c r="CV274" s="18"/>
      <c r="CX274" s="18"/>
      <c r="DI274" s="18"/>
    </row>
    <row r="275" spans="1:113" x14ac:dyDescent="0.3">
      <c r="A275">
        <v>276</v>
      </c>
      <c r="B275" t="s">
        <v>397</v>
      </c>
      <c r="C275" s="25"/>
      <c r="D275" s="12"/>
      <c r="E275" s="14"/>
      <c r="H275" s="16"/>
      <c r="I275" s="11"/>
      <c r="J275" s="39"/>
      <c r="K275" s="39"/>
      <c r="L275" s="39"/>
      <c r="M275" s="39"/>
      <c r="N275" s="42"/>
      <c r="O275" s="8"/>
      <c r="P275" s="9"/>
      <c r="Q275" s="9"/>
      <c r="R275" s="8"/>
      <c r="S275" s="9"/>
      <c r="T275" s="9"/>
      <c r="U275" s="8"/>
      <c r="V275" s="9"/>
      <c r="W275" s="9"/>
      <c r="X275" s="9"/>
      <c r="Y275" s="8"/>
      <c r="Z275" s="9"/>
      <c r="AA275" s="8"/>
      <c r="AC275" s="8"/>
      <c r="AP275" s="8"/>
      <c r="AR275" s="31"/>
      <c r="AU275" s="31"/>
      <c r="AV275" s="21"/>
      <c r="AW275" s="23"/>
      <c r="BJ275" s="18"/>
      <c r="BL275" s="54"/>
      <c r="BO275" s="18"/>
      <c r="BQ275" s="18"/>
      <c r="BS275" s="18"/>
      <c r="BT275" s="18"/>
      <c r="CA275" s="18"/>
      <c r="CD275" s="18"/>
      <c r="CI275" s="18"/>
      <c r="CN275" s="18"/>
      <c r="CP275" s="18"/>
      <c r="CT275" s="18"/>
      <c r="CV275" s="18"/>
      <c r="CX275" s="18"/>
      <c r="DI275" s="18"/>
    </row>
    <row r="276" spans="1:113" x14ac:dyDescent="0.3">
      <c r="A276">
        <v>277</v>
      </c>
      <c r="B276" t="s">
        <v>397</v>
      </c>
      <c r="C276" s="25"/>
      <c r="D276" s="12"/>
      <c r="E276" s="14"/>
      <c r="H276" s="16"/>
      <c r="I276" s="11"/>
      <c r="J276" s="39"/>
      <c r="K276" s="39"/>
      <c r="L276" s="39"/>
      <c r="M276" s="39"/>
      <c r="N276" s="42"/>
      <c r="O276" s="8"/>
      <c r="P276" s="9"/>
      <c r="Q276" s="9"/>
      <c r="R276" s="8"/>
      <c r="S276" s="9"/>
      <c r="T276" s="9"/>
      <c r="U276" s="8"/>
      <c r="V276" s="9"/>
      <c r="W276" s="9"/>
      <c r="X276" s="9"/>
      <c r="Y276" s="8"/>
      <c r="Z276" s="9"/>
      <c r="AA276" s="8"/>
      <c r="AC276" s="8"/>
      <c r="AP276" s="8"/>
      <c r="AR276" s="31"/>
      <c r="AU276" s="31"/>
      <c r="AV276" s="21"/>
      <c r="AW276" s="23"/>
      <c r="BJ276" s="18"/>
      <c r="BL276" s="54"/>
      <c r="BO276" s="18"/>
      <c r="BQ276" s="18"/>
      <c r="BS276" s="18"/>
      <c r="BT276" s="18"/>
      <c r="CA276" s="18"/>
      <c r="CD276" s="18"/>
      <c r="CI276" s="18"/>
      <c r="CN276" s="18"/>
      <c r="CP276" s="18"/>
      <c r="CT276" s="18"/>
      <c r="CV276" s="18"/>
      <c r="CX276" s="18"/>
      <c r="DI276" s="18"/>
    </row>
    <row r="277" spans="1:113" x14ac:dyDescent="0.3">
      <c r="A277">
        <v>278</v>
      </c>
      <c r="B277" t="s">
        <v>397</v>
      </c>
      <c r="C277" s="25"/>
      <c r="D277" s="12"/>
      <c r="E277" s="14"/>
      <c r="H277" s="16"/>
      <c r="I277" s="11"/>
      <c r="J277" s="39"/>
      <c r="K277" s="39"/>
      <c r="L277" s="39"/>
      <c r="M277" s="39"/>
      <c r="N277" s="42"/>
      <c r="O277" s="8"/>
      <c r="P277" s="9"/>
      <c r="Q277" s="9"/>
      <c r="R277" s="8"/>
      <c r="S277" s="9"/>
      <c r="T277" s="9"/>
      <c r="U277" s="8"/>
      <c r="V277" s="9"/>
      <c r="W277" s="9"/>
      <c r="X277" s="9"/>
      <c r="Y277" s="8"/>
      <c r="Z277" s="9"/>
      <c r="AA277" s="8"/>
      <c r="AC277" s="8"/>
      <c r="AP277" s="8"/>
      <c r="AR277" s="31"/>
      <c r="AU277" s="31"/>
      <c r="AV277" s="21"/>
      <c r="AW277" s="23"/>
      <c r="BJ277" s="18"/>
      <c r="BL277" s="54"/>
      <c r="BO277" s="18"/>
      <c r="BQ277" s="18"/>
      <c r="BS277" s="18"/>
      <c r="BT277" s="18"/>
      <c r="CA277" s="18"/>
      <c r="CD277" s="18"/>
      <c r="CI277" s="18"/>
      <c r="CN277" s="18"/>
      <c r="CP277" s="18"/>
      <c r="CT277" s="18"/>
      <c r="CV277" s="18"/>
      <c r="CX277" s="18"/>
      <c r="DI277" s="18"/>
    </row>
    <row r="278" spans="1:113" x14ac:dyDescent="0.3">
      <c r="A278">
        <v>279</v>
      </c>
      <c r="B278" t="s">
        <v>397</v>
      </c>
      <c r="C278" s="25"/>
      <c r="D278" s="12"/>
      <c r="E278" s="14"/>
      <c r="H278" s="16"/>
      <c r="I278" s="11"/>
      <c r="J278" s="39"/>
      <c r="K278" s="39"/>
      <c r="L278" s="39"/>
      <c r="M278" s="39"/>
      <c r="N278" s="42"/>
      <c r="O278" s="8"/>
      <c r="P278" s="9"/>
      <c r="Q278" s="9"/>
      <c r="R278" s="8"/>
      <c r="S278" s="9"/>
      <c r="T278" s="9"/>
      <c r="U278" s="8"/>
      <c r="V278" s="9"/>
      <c r="W278" s="9"/>
      <c r="X278" s="9"/>
      <c r="Y278" s="8"/>
      <c r="Z278" s="9"/>
      <c r="AA278" s="8"/>
      <c r="AC278" s="8"/>
      <c r="AP278" s="8"/>
      <c r="AR278" s="31"/>
      <c r="AU278" s="31"/>
      <c r="AV278" s="21"/>
      <c r="AW278" s="23"/>
      <c r="BJ278" s="18"/>
      <c r="BL278" s="54"/>
      <c r="BO278" s="18"/>
      <c r="BQ278" s="18"/>
      <c r="BS278" s="18"/>
      <c r="BT278" s="18"/>
      <c r="CA278" s="18"/>
      <c r="CD278" s="18"/>
      <c r="CI278" s="18"/>
      <c r="CN278" s="18"/>
      <c r="CP278" s="18"/>
      <c r="CT278" s="18"/>
      <c r="CV278" s="18"/>
      <c r="CX278" s="18"/>
      <c r="DI278" s="18"/>
    </row>
    <row r="279" spans="1:113" x14ac:dyDescent="0.3">
      <c r="A279">
        <v>280</v>
      </c>
      <c r="B279" t="s">
        <v>397</v>
      </c>
      <c r="C279" s="25"/>
      <c r="D279" s="12"/>
      <c r="E279" s="14"/>
      <c r="H279" s="16"/>
      <c r="I279" s="11"/>
      <c r="J279" s="39"/>
      <c r="K279" s="39"/>
      <c r="L279" s="39"/>
      <c r="M279" s="39"/>
      <c r="N279" s="42"/>
      <c r="O279" s="8"/>
      <c r="P279" s="9"/>
      <c r="Q279" s="9"/>
      <c r="R279" s="8"/>
      <c r="S279" s="9"/>
      <c r="T279" s="9"/>
      <c r="U279" s="8"/>
      <c r="V279" s="9"/>
      <c r="W279" s="9"/>
      <c r="X279" s="9"/>
      <c r="Y279" s="8"/>
      <c r="Z279" s="9"/>
      <c r="AA279" s="8"/>
      <c r="AC279" s="8"/>
      <c r="AP279" s="8"/>
      <c r="AR279" s="31"/>
      <c r="AU279" s="31"/>
      <c r="AV279" s="21"/>
      <c r="AW279" s="23"/>
      <c r="BJ279" s="18"/>
      <c r="BL279" s="54"/>
      <c r="BO279" s="18"/>
      <c r="BQ279" s="18"/>
      <c r="BS279" s="18"/>
      <c r="BT279" s="18"/>
      <c r="CA279" s="18"/>
      <c r="CD279" s="18"/>
      <c r="CI279" s="18"/>
      <c r="CN279" s="18"/>
      <c r="CP279" s="18"/>
      <c r="CT279" s="18"/>
      <c r="CV279" s="18"/>
      <c r="CX279" s="18"/>
      <c r="DI279" s="18"/>
    </row>
    <row r="280" spans="1:113" x14ac:dyDescent="0.3">
      <c r="A280">
        <v>281</v>
      </c>
      <c r="B280" t="s">
        <v>397</v>
      </c>
      <c r="C280" s="25"/>
      <c r="D280" s="12"/>
      <c r="E280" s="14"/>
      <c r="H280" s="16"/>
      <c r="I280" s="11"/>
      <c r="J280" s="39"/>
      <c r="K280" s="39"/>
      <c r="L280" s="39"/>
      <c r="M280" s="39"/>
      <c r="N280" s="42"/>
      <c r="O280" s="8"/>
      <c r="P280" s="9"/>
      <c r="Q280" s="9"/>
      <c r="R280" s="8"/>
      <c r="S280" s="9"/>
      <c r="T280" s="9"/>
      <c r="U280" s="8"/>
      <c r="V280" s="9"/>
      <c r="W280" s="9"/>
      <c r="X280" s="9"/>
      <c r="Y280" s="8"/>
      <c r="Z280" s="9"/>
      <c r="AA280" s="8"/>
      <c r="AC280" s="8"/>
      <c r="AP280" s="8"/>
      <c r="AR280" s="31"/>
      <c r="AU280" s="31"/>
      <c r="AV280" s="21"/>
      <c r="AW280" s="23"/>
      <c r="BJ280" s="18"/>
      <c r="BL280" s="54"/>
      <c r="BO280" s="18"/>
      <c r="BQ280" s="18"/>
      <c r="BS280" s="18"/>
      <c r="BT280" s="18"/>
      <c r="CA280" s="18"/>
      <c r="CD280" s="18"/>
      <c r="CI280" s="18"/>
      <c r="CN280" s="18"/>
      <c r="CP280" s="18"/>
      <c r="CT280" s="18"/>
      <c r="CV280" s="18"/>
      <c r="CX280" s="18"/>
      <c r="DI280" s="18"/>
    </row>
    <row r="281" spans="1:113" x14ac:dyDescent="0.3">
      <c r="A281">
        <v>282</v>
      </c>
      <c r="B281" t="s">
        <v>397</v>
      </c>
      <c r="C281" s="25"/>
      <c r="D281" s="12"/>
      <c r="E281" s="14"/>
      <c r="H281" s="16"/>
      <c r="I281" s="11"/>
      <c r="J281" s="39"/>
      <c r="K281" s="39"/>
      <c r="L281" s="39"/>
      <c r="M281" s="39"/>
      <c r="N281" s="42"/>
      <c r="O281" s="8"/>
      <c r="P281" s="9"/>
      <c r="Q281" s="9"/>
      <c r="R281" s="8"/>
      <c r="S281" s="9"/>
      <c r="T281" s="9"/>
      <c r="U281" s="8"/>
      <c r="V281" s="9"/>
      <c r="W281" s="9"/>
      <c r="X281" s="9"/>
      <c r="Y281" s="8"/>
      <c r="Z281" s="9"/>
      <c r="AA281" s="8"/>
      <c r="AC281" s="8"/>
      <c r="AP281" s="8"/>
      <c r="AR281" s="31"/>
      <c r="AU281" s="31"/>
      <c r="AV281" s="21"/>
      <c r="AW281" s="23"/>
      <c r="BJ281" s="18"/>
      <c r="BL281" s="54"/>
      <c r="BO281" s="18"/>
      <c r="BQ281" s="18"/>
      <c r="BS281" s="18"/>
      <c r="BT281" s="18"/>
      <c r="CA281" s="18"/>
      <c r="CD281" s="18"/>
      <c r="CI281" s="18"/>
      <c r="CN281" s="18"/>
      <c r="CP281" s="18"/>
      <c r="CT281" s="18"/>
      <c r="CV281" s="18"/>
      <c r="CX281" s="18"/>
      <c r="DI281" s="18"/>
    </row>
    <row r="282" spans="1:113" x14ac:dyDescent="0.3">
      <c r="A282">
        <v>283</v>
      </c>
      <c r="B282" t="s">
        <v>397</v>
      </c>
      <c r="C282" s="25"/>
      <c r="D282" s="12"/>
      <c r="E282" s="14"/>
      <c r="H282" s="16"/>
      <c r="I282" s="11"/>
      <c r="J282" s="39"/>
      <c r="K282" s="39"/>
      <c r="L282" s="39"/>
      <c r="M282" s="39"/>
      <c r="N282" s="42"/>
      <c r="O282" s="8"/>
      <c r="P282" s="9"/>
      <c r="Q282" s="9"/>
      <c r="R282" s="8"/>
      <c r="S282" s="9"/>
      <c r="T282" s="9"/>
      <c r="U282" s="8"/>
      <c r="V282" s="9"/>
      <c r="W282" s="9"/>
      <c r="X282" s="9"/>
      <c r="Y282" s="8"/>
      <c r="Z282" s="9"/>
      <c r="AA282" s="8"/>
      <c r="AC282" s="8"/>
      <c r="AP282" s="8"/>
      <c r="AR282" s="31"/>
      <c r="AU282" s="31"/>
      <c r="AV282" s="21"/>
      <c r="AW282" s="23"/>
      <c r="BJ282" s="18"/>
      <c r="BL282" s="54"/>
      <c r="BO282" s="18"/>
      <c r="BQ282" s="18"/>
      <c r="BS282" s="18"/>
      <c r="BT282" s="18"/>
      <c r="CA282" s="18"/>
      <c r="CD282" s="18"/>
      <c r="CI282" s="18"/>
      <c r="CN282" s="18"/>
      <c r="CP282" s="18"/>
      <c r="CT282" s="18"/>
      <c r="CV282" s="18"/>
      <c r="CX282" s="18"/>
      <c r="DI282" s="18"/>
    </row>
    <row r="283" spans="1:113" x14ac:dyDescent="0.3">
      <c r="A283">
        <v>284</v>
      </c>
      <c r="B283" t="s">
        <v>397</v>
      </c>
      <c r="C283" s="25"/>
      <c r="D283" s="12"/>
      <c r="E283" s="14"/>
      <c r="H283" s="16"/>
      <c r="I283" s="11"/>
      <c r="J283" s="39"/>
      <c r="K283" s="39"/>
      <c r="L283" s="39"/>
      <c r="M283" s="39"/>
      <c r="N283" s="42"/>
      <c r="O283" s="8"/>
      <c r="P283" s="9"/>
      <c r="Q283" s="9"/>
      <c r="R283" s="8"/>
      <c r="S283" s="9"/>
      <c r="T283" s="9"/>
      <c r="U283" s="8"/>
      <c r="V283" s="9"/>
      <c r="W283" s="9"/>
      <c r="X283" s="9"/>
      <c r="Y283" s="8"/>
      <c r="Z283" s="9"/>
      <c r="AA283" s="8"/>
      <c r="AC283" s="8"/>
      <c r="AP283" s="8"/>
      <c r="AR283" s="31"/>
      <c r="AU283" s="31"/>
      <c r="AV283" s="21"/>
      <c r="AW283" s="23"/>
      <c r="BJ283" s="18"/>
      <c r="BL283" s="54"/>
      <c r="BO283" s="18"/>
      <c r="BQ283" s="18"/>
      <c r="BS283" s="18"/>
      <c r="BT283" s="18"/>
      <c r="CA283" s="18"/>
      <c r="CD283" s="18"/>
      <c r="CI283" s="18"/>
      <c r="CN283" s="18"/>
      <c r="CP283" s="18"/>
      <c r="CT283" s="18"/>
      <c r="CV283" s="18"/>
      <c r="CX283" s="18"/>
      <c r="DI283" s="18"/>
    </row>
    <row r="284" spans="1:113" x14ac:dyDescent="0.3">
      <c r="A284">
        <v>285</v>
      </c>
      <c r="B284" t="s">
        <v>397</v>
      </c>
      <c r="C284" s="25"/>
      <c r="D284" s="12"/>
      <c r="E284" s="14"/>
      <c r="H284" s="16"/>
      <c r="I284" s="11"/>
      <c r="J284" s="39"/>
      <c r="K284" s="39"/>
      <c r="L284" s="39"/>
      <c r="M284" s="39"/>
      <c r="N284" s="42"/>
      <c r="O284" s="8"/>
      <c r="P284" s="9"/>
      <c r="Q284" s="9"/>
      <c r="R284" s="8"/>
      <c r="S284" s="9"/>
      <c r="T284" s="9"/>
      <c r="U284" s="8"/>
      <c r="V284" s="9"/>
      <c r="W284" s="9"/>
      <c r="X284" s="9"/>
      <c r="Y284" s="8"/>
      <c r="Z284" s="9"/>
      <c r="AA284" s="8"/>
      <c r="AC284" s="8"/>
      <c r="AP284" s="8"/>
      <c r="AR284" s="31"/>
      <c r="AU284" s="31"/>
      <c r="AV284" s="21"/>
      <c r="AW284" s="23"/>
      <c r="BJ284" s="18"/>
      <c r="BL284" s="54"/>
      <c r="BO284" s="18"/>
      <c r="BQ284" s="18"/>
      <c r="BS284" s="18"/>
      <c r="BT284" s="18"/>
      <c r="CA284" s="18"/>
      <c r="CD284" s="18"/>
      <c r="CI284" s="18"/>
      <c r="CN284" s="18"/>
      <c r="CP284" s="18"/>
      <c r="CT284" s="18"/>
      <c r="CV284" s="18"/>
      <c r="CX284" s="18"/>
      <c r="DI284" s="18"/>
    </row>
    <row r="285" spans="1:113" x14ac:dyDescent="0.3">
      <c r="A285">
        <v>286</v>
      </c>
      <c r="B285" t="s">
        <v>397</v>
      </c>
      <c r="C285" s="25"/>
      <c r="D285" s="12"/>
      <c r="E285" s="14"/>
      <c r="H285" s="16"/>
      <c r="I285" s="11"/>
      <c r="J285" s="39"/>
      <c r="K285" s="39"/>
      <c r="L285" s="39"/>
      <c r="M285" s="39"/>
      <c r="N285" s="42"/>
      <c r="O285" s="8"/>
      <c r="P285" s="9"/>
      <c r="Q285" s="9"/>
      <c r="R285" s="8"/>
      <c r="S285" s="9"/>
      <c r="T285" s="9"/>
      <c r="U285" s="8"/>
      <c r="V285" s="9"/>
      <c r="W285" s="9"/>
      <c r="X285" s="9"/>
      <c r="Y285" s="8"/>
      <c r="Z285" s="9"/>
      <c r="AA285" s="8"/>
      <c r="AC285" s="8"/>
      <c r="AP285" s="8"/>
      <c r="AR285" s="31"/>
      <c r="AU285" s="31"/>
      <c r="AV285" s="21"/>
      <c r="AW285" s="23"/>
      <c r="BJ285" s="18"/>
      <c r="BL285" s="54"/>
      <c r="BO285" s="18"/>
      <c r="BQ285" s="18"/>
      <c r="BS285" s="18"/>
      <c r="BT285" s="18"/>
      <c r="CA285" s="18"/>
      <c r="CD285" s="18"/>
      <c r="CI285" s="18"/>
      <c r="CN285" s="18"/>
      <c r="CP285" s="18"/>
      <c r="CT285" s="18"/>
      <c r="CV285" s="18"/>
      <c r="CX285" s="18"/>
      <c r="DI285" s="18"/>
    </row>
    <row r="286" spans="1:113" x14ac:dyDescent="0.3">
      <c r="A286">
        <v>287</v>
      </c>
      <c r="B286" t="s">
        <v>397</v>
      </c>
      <c r="C286" s="25"/>
      <c r="D286" s="12"/>
      <c r="E286" s="14"/>
      <c r="H286" s="16"/>
      <c r="I286" s="11"/>
      <c r="J286" s="39"/>
      <c r="K286" s="39"/>
      <c r="L286" s="39"/>
      <c r="M286" s="39"/>
      <c r="N286" s="42"/>
      <c r="O286" s="8"/>
      <c r="P286" s="9"/>
      <c r="Q286" s="9"/>
      <c r="R286" s="8"/>
      <c r="S286" s="9"/>
      <c r="T286" s="9"/>
      <c r="U286" s="8"/>
      <c r="V286" s="9"/>
      <c r="W286" s="9"/>
      <c r="X286" s="9"/>
      <c r="Y286" s="8"/>
      <c r="Z286" s="9"/>
      <c r="AA286" s="8"/>
      <c r="AC286" s="8"/>
      <c r="AP286" s="8"/>
      <c r="AR286" s="31"/>
      <c r="AU286" s="31"/>
      <c r="AV286" s="21"/>
      <c r="AW286" s="23"/>
      <c r="BJ286" s="18"/>
      <c r="BL286" s="54"/>
      <c r="BO286" s="18"/>
      <c r="BQ286" s="18"/>
      <c r="BS286" s="18"/>
      <c r="BT286" s="18"/>
      <c r="CA286" s="18"/>
      <c r="CD286" s="18"/>
      <c r="CI286" s="18"/>
      <c r="CN286" s="18"/>
      <c r="CP286" s="18"/>
      <c r="CT286" s="18"/>
      <c r="CV286" s="18"/>
      <c r="CX286" s="18"/>
      <c r="DI286" s="18"/>
    </row>
    <row r="287" spans="1:113" x14ac:dyDescent="0.3">
      <c r="A287">
        <v>288</v>
      </c>
      <c r="B287" t="s">
        <v>397</v>
      </c>
      <c r="C287" s="25"/>
      <c r="D287" s="12"/>
      <c r="E287" s="14"/>
      <c r="H287" s="16"/>
      <c r="I287" s="11"/>
      <c r="J287" s="39"/>
      <c r="K287" s="39"/>
      <c r="L287" s="39"/>
      <c r="M287" s="39"/>
      <c r="N287" s="42"/>
      <c r="O287" s="8"/>
      <c r="P287" s="9"/>
      <c r="Q287" s="9"/>
      <c r="R287" s="8"/>
      <c r="S287" s="9"/>
      <c r="T287" s="9"/>
      <c r="U287" s="8"/>
      <c r="V287" s="9"/>
      <c r="W287" s="9"/>
      <c r="X287" s="9"/>
      <c r="Y287" s="8"/>
      <c r="Z287" s="9"/>
      <c r="AA287" s="8"/>
      <c r="AC287" s="8"/>
      <c r="AP287" s="8"/>
      <c r="AR287" s="31"/>
      <c r="AU287" s="31"/>
      <c r="AV287" s="21"/>
      <c r="AW287" s="23"/>
      <c r="BJ287" s="18"/>
      <c r="BL287" s="54"/>
      <c r="BO287" s="18"/>
      <c r="BQ287" s="18"/>
      <c r="BS287" s="18"/>
      <c r="BT287" s="18"/>
      <c r="CA287" s="18"/>
      <c r="CD287" s="18"/>
      <c r="CI287" s="18"/>
      <c r="CN287" s="18"/>
      <c r="CP287" s="18"/>
      <c r="CT287" s="18"/>
      <c r="CV287" s="18"/>
      <c r="CX287" s="18"/>
      <c r="DI287" s="18"/>
    </row>
    <row r="288" spans="1:113" x14ac:dyDescent="0.3">
      <c r="A288">
        <v>289</v>
      </c>
      <c r="B288" t="s">
        <v>397</v>
      </c>
      <c r="C288" s="25"/>
      <c r="D288" s="12"/>
      <c r="E288" s="14"/>
      <c r="H288" s="16"/>
      <c r="I288" s="11"/>
      <c r="J288" s="39"/>
      <c r="K288" s="39"/>
      <c r="L288" s="39"/>
      <c r="M288" s="39"/>
      <c r="N288" s="42"/>
      <c r="O288" s="8"/>
      <c r="P288" s="9"/>
      <c r="Q288" s="9"/>
      <c r="R288" s="8"/>
      <c r="S288" s="9"/>
      <c r="T288" s="9"/>
      <c r="U288" s="8"/>
      <c r="V288" s="9"/>
      <c r="W288" s="9"/>
      <c r="X288" s="9"/>
      <c r="Y288" s="8"/>
      <c r="Z288" s="9"/>
      <c r="AA288" s="8"/>
      <c r="AC288" s="8"/>
      <c r="AP288" s="8"/>
      <c r="AR288" s="31"/>
      <c r="AU288" s="31"/>
      <c r="AV288" s="21"/>
      <c r="AW288" s="23"/>
      <c r="BJ288" s="18"/>
      <c r="BL288" s="54"/>
      <c r="BO288" s="18"/>
      <c r="BQ288" s="18"/>
      <c r="BS288" s="18"/>
      <c r="BT288" s="18"/>
      <c r="CA288" s="18"/>
      <c r="CD288" s="18"/>
      <c r="CI288" s="18"/>
      <c r="CN288" s="18"/>
      <c r="CP288" s="18"/>
      <c r="CT288" s="18"/>
      <c r="CV288" s="18"/>
      <c r="CX288" s="18"/>
      <c r="DI288" s="18"/>
    </row>
    <row r="289" spans="1:113" x14ac:dyDescent="0.3">
      <c r="A289">
        <v>290</v>
      </c>
      <c r="B289" t="s">
        <v>397</v>
      </c>
      <c r="C289" s="25"/>
      <c r="D289" s="12"/>
      <c r="E289" s="14"/>
      <c r="H289" s="16"/>
      <c r="I289" s="11"/>
      <c r="J289" s="39"/>
      <c r="K289" s="39"/>
      <c r="L289" s="39"/>
      <c r="M289" s="39"/>
      <c r="N289" s="42"/>
      <c r="O289" s="8"/>
      <c r="P289" s="9"/>
      <c r="Q289" s="9"/>
      <c r="R289" s="8"/>
      <c r="S289" s="9"/>
      <c r="T289" s="9"/>
      <c r="U289" s="8"/>
      <c r="V289" s="9"/>
      <c r="W289" s="9"/>
      <c r="X289" s="9"/>
      <c r="Y289" s="8"/>
      <c r="Z289" s="9"/>
      <c r="AA289" s="8"/>
      <c r="AC289" s="8"/>
      <c r="AP289" s="8"/>
      <c r="AR289" s="31"/>
      <c r="AU289" s="31"/>
      <c r="AV289" s="21"/>
      <c r="AW289" s="23"/>
      <c r="BJ289" s="18"/>
      <c r="BL289" s="54"/>
      <c r="BO289" s="18"/>
      <c r="BQ289" s="18"/>
      <c r="BS289" s="18"/>
      <c r="BT289" s="18"/>
      <c r="CA289" s="18"/>
      <c r="CD289" s="18"/>
      <c r="CI289" s="18"/>
      <c r="CN289" s="18"/>
      <c r="CP289" s="18"/>
      <c r="CT289" s="18"/>
      <c r="CV289" s="18"/>
      <c r="CX289" s="18"/>
      <c r="DI289" s="18"/>
    </row>
    <row r="290" spans="1:113" x14ac:dyDescent="0.3">
      <c r="A290">
        <v>291</v>
      </c>
      <c r="B290" t="s">
        <v>397</v>
      </c>
      <c r="C290" s="25"/>
      <c r="D290" s="12"/>
      <c r="E290" s="14"/>
      <c r="H290" s="16"/>
      <c r="I290" s="11"/>
      <c r="J290" s="39"/>
      <c r="K290" s="39"/>
      <c r="L290" s="39"/>
      <c r="M290" s="39"/>
      <c r="N290" s="42"/>
      <c r="O290" s="8"/>
      <c r="P290" s="9"/>
      <c r="Q290" s="9"/>
      <c r="R290" s="8"/>
      <c r="S290" s="9"/>
      <c r="T290" s="9"/>
      <c r="U290" s="8"/>
      <c r="V290" s="9"/>
      <c r="W290" s="9"/>
      <c r="X290" s="9"/>
      <c r="Y290" s="8"/>
      <c r="Z290" s="9"/>
      <c r="AA290" s="8"/>
      <c r="AC290" s="8"/>
      <c r="AP290" s="8"/>
      <c r="AR290" s="31"/>
      <c r="AU290" s="31"/>
      <c r="AV290" s="21"/>
      <c r="AW290" s="23"/>
      <c r="BJ290" s="18"/>
      <c r="BL290" s="54"/>
      <c r="BO290" s="18"/>
      <c r="BQ290" s="18"/>
      <c r="BS290" s="18"/>
      <c r="BT290" s="18"/>
      <c r="CA290" s="18"/>
      <c r="CD290" s="18"/>
      <c r="CI290" s="18"/>
      <c r="CN290" s="18"/>
      <c r="CP290" s="18"/>
      <c r="CT290" s="18"/>
      <c r="CV290" s="18"/>
      <c r="CX290" s="18"/>
      <c r="DI290" s="18"/>
    </row>
    <row r="291" spans="1:113" x14ac:dyDescent="0.3">
      <c r="A291">
        <v>292</v>
      </c>
      <c r="B291" t="s">
        <v>397</v>
      </c>
      <c r="C291" s="25"/>
      <c r="D291" s="12"/>
      <c r="E291" s="14"/>
      <c r="H291" s="16"/>
      <c r="I291" s="11"/>
      <c r="J291" s="39"/>
      <c r="K291" s="39"/>
      <c r="L291" s="39"/>
      <c r="M291" s="39"/>
      <c r="N291" s="42"/>
      <c r="O291" s="8"/>
      <c r="P291" s="9"/>
      <c r="Q291" s="9"/>
      <c r="R291" s="8"/>
      <c r="S291" s="9"/>
      <c r="T291" s="9"/>
      <c r="U291" s="8"/>
      <c r="V291" s="9"/>
      <c r="W291" s="9"/>
      <c r="X291" s="9"/>
      <c r="Y291" s="8"/>
      <c r="Z291" s="9"/>
      <c r="AA291" s="8"/>
      <c r="AC291" s="8"/>
      <c r="AP291" s="8"/>
      <c r="AR291" s="31"/>
      <c r="AU291" s="31"/>
      <c r="AV291" s="21"/>
      <c r="AW291" s="23"/>
      <c r="BJ291" s="18"/>
      <c r="BL291" s="54"/>
      <c r="BO291" s="18"/>
      <c r="BQ291" s="18"/>
      <c r="BS291" s="18"/>
      <c r="BT291" s="18"/>
      <c r="CA291" s="18"/>
      <c r="CD291" s="18"/>
      <c r="CI291" s="18"/>
      <c r="CN291" s="18"/>
      <c r="CP291" s="18"/>
      <c r="CT291" s="18"/>
      <c r="CV291" s="18"/>
      <c r="CX291" s="18"/>
      <c r="DI291" s="18"/>
    </row>
    <row r="292" spans="1:113" x14ac:dyDescent="0.3">
      <c r="A292">
        <v>293</v>
      </c>
      <c r="B292" t="s">
        <v>397</v>
      </c>
      <c r="C292" s="25"/>
      <c r="D292" s="12"/>
      <c r="E292" s="14"/>
      <c r="H292" s="16"/>
      <c r="I292" s="11"/>
      <c r="J292" s="39"/>
      <c r="K292" s="39"/>
      <c r="L292" s="39"/>
      <c r="M292" s="39"/>
      <c r="N292" s="42"/>
      <c r="O292" s="8"/>
      <c r="P292" s="9"/>
      <c r="Q292" s="9"/>
      <c r="R292" s="8"/>
      <c r="S292" s="9"/>
      <c r="T292" s="9"/>
      <c r="U292" s="8"/>
      <c r="V292" s="9"/>
      <c r="W292" s="9"/>
      <c r="X292" s="9"/>
      <c r="Y292" s="8"/>
      <c r="Z292" s="9"/>
      <c r="AA292" s="8"/>
      <c r="AC292" s="8"/>
      <c r="AP292" s="8"/>
      <c r="AR292" s="31"/>
      <c r="AU292" s="31"/>
      <c r="AV292" s="21"/>
      <c r="AW292" s="23"/>
      <c r="BJ292" s="18"/>
      <c r="BL292" s="54"/>
      <c r="BO292" s="18"/>
      <c r="BQ292" s="18"/>
      <c r="BS292" s="18"/>
      <c r="BT292" s="18"/>
      <c r="CA292" s="18"/>
      <c r="CD292" s="18"/>
      <c r="CI292" s="18"/>
      <c r="CN292" s="18"/>
      <c r="CP292" s="18"/>
      <c r="CT292" s="18"/>
      <c r="CV292" s="18"/>
      <c r="CX292" s="18"/>
      <c r="DI292" s="18"/>
    </row>
    <row r="293" spans="1:113" x14ac:dyDescent="0.3">
      <c r="A293">
        <v>294</v>
      </c>
      <c r="B293" t="s">
        <v>397</v>
      </c>
      <c r="C293" s="25"/>
      <c r="D293" s="12"/>
      <c r="E293" s="14"/>
      <c r="H293" s="16"/>
      <c r="I293" s="11"/>
      <c r="J293" s="39"/>
      <c r="K293" s="39"/>
      <c r="L293" s="39"/>
      <c r="M293" s="39"/>
      <c r="N293" s="42"/>
      <c r="O293" s="8"/>
      <c r="P293" s="9"/>
      <c r="Q293" s="9"/>
      <c r="R293" s="8"/>
      <c r="S293" s="9"/>
      <c r="T293" s="9"/>
      <c r="U293" s="8"/>
      <c r="V293" s="9"/>
      <c r="W293" s="9"/>
      <c r="X293" s="9"/>
      <c r="Y293" s="8"/>
      <c r="Z293" s="9"/>
      <c r="AA293" s="8"/>
      <c r="AC293" s="8"/>
      <c r="AP293" s="8"/>
      <c r="AR293" s="31"/>
      <c r="AU293" s="31"/>
      <c r="AV293" s="21"/>
      <c r="AW293" s="23"/>
      <c r="BJ293" s="18"/>
      <c r="BL293" s="54"/>
      <c r="BO293" s="18"/>
      <c r="BQ293" s="18"/>
      <c r="BS293" s="18"/>
      <c r="BT293" s="18"/>
      <c r="CA293" s="18"/>
      <c r="CD293" s="18"/>
      <c r="CI293" s="18"/>
      <c r="CN293" s="18"/>
      <c r="CP293" s="18"/>
      <c r="CT293" s="18"/>
      <c r="CV293" s="18"/>
      <c r="CX293" s="18"/>
      <c r="DI293" s="18"/>
    </row>
    <row r="294" spans="1:113" x14ac:dyDescent="0.3">
      <c r="A294">
        <v>295</v>
      </c>
      <c r="B294" t="s">
        <v>397</v>
      </c>
      <c r="C294" s="25"/>
      <c r="D294" s="12"/>
      <c r="E294" s="14"/>
      <c r="H294" s="16"/>
      <c r="I294" s="11"/>
      <c r="J294" s="39"/>
      <c r="K294" s="39"/>
      <c r="L294" s="39"/>
      <c r="M294" s="39"/>
      <c r="N294" s="42"/>
      <c r="O294" s="8"/>
      <c r="P294" s="9"/>
      <c r="Q294" s="9"/>
      <c r="R294" s="8"/>
      <c r="S294" s="9"/>
      <c r="T294" s="9"/>
      <c r="U294" s="8"/>
      <c r="V294" s="9"/>
      <c r="W294" s="9"/>
      <c r="X294" s="9"/>
      <c r="Y294" s="8"/>
      <c r="Z294" s="9"/>
      <c r="AA294" s="8"/>
      <c r="AC294" s="8"/>
      <c r="AP294" s="8"/>
      <c r="AR294" s="31"/>
      <c r="AU294" s="31"/>
      <c r="AV294" s="21"/>
      <c r="AW294" s="23"/>
      <c r="BJ294" s="18"/>
      <c r="BL294" s="54"/>
      <c r="BO294" s="18"/>
      <c r="BQ294" s="18"/>
      <c r="BS294" s="18"/>
      <c r="BT294" s="18"/>
      <c r="CA294" s="18"/>
      <c r="CD294" s="18"/>
      <c r="CI294" s="18"/>
      <c r="CN294" s="18"/>
      <c r="CP294" s="18"/>
      <c r="CT294" s="18"/>
      <c r="CV294" s="18"/>
      <c r="CX294" s="18"/>
      <c r="DI294" s="18"/>
    </row>
    <row r="295" spans="1:113" x14ac:dyDescent="0.3">
      <c r="A295">
        <v>296</v>
      </c>
      <c r="B295" t="s">
        <v>397</v>
      </c>
      <c r="C295" s="25"/>
      <c r="D295" s="12"/>
      <c r="E295" s="14"/>
      <c r="H295" s="16"/>
      <c r="I295" s="11"/>
      <c r="J295" s="39"/>
      <c r="K295" s="39"/>
      <c r="L295" s="39"/>
      <c r="M295" s="39"/>
      <c r="N295" s="42"/>
      <c r="O295" s="8"/>
      <c r="P295" s="9"/>
      <c r="Q295" s="9"/>
      <c r="R295" s="8"/>
      <c r="S295" s="9"/>
      <c r="T295" s="9"/>
      <c r="U295" s="8"/>
      <c r="V295" s="9"/>
      <c r="W295" s="9"/>
      <c r="X295" s="9"/>
      <c r="Y295" s="8"/>
      <c r="Z295" s="9"/>
      <c r="AA295" s="8"/>
      <c r="AC295" s="8"/>
      <c r="AP295" s="8"/>
      <c r="AR295" s="31"/>
      <c r="AU295" s="31"/>
      <c r="AV295" s="21"/>
      <c r="AW295" s="23"/>
      <c r="BJ295" s="18"/>
      <c r="BL295" s="54"/>
      <c r="BO295" s="18"/>
      <c r="BQ295" s="18"/>
      <c r="BS295" s="18"/>
      <c r="BT295" s="18"/>
      <c r="CA295" s="18"/>
      <c r="CD295" s="18"/>
      <c r="CI295" s="18"/>
      <c r="CN295" s="18"/>
      <c r="CP295" s="18"/>
      <c r="CT295" s="18"/>
      <c r="CV295" s="18"/>
      <c r="CX295" s="18"/>
      <c r="DI295" s="18"/>
    </row>
    <row r="296" spans="1:113" x14ac:dyDescent="0.3">
      <c r="A296">
        <v>297</v>
      </c>
      <c r="B296" t="s">
        <v>397</v>
      </c>
      <c r="C296" s="25"/>
      <c r="D296" s="12"/>
      <c r="E296" s="14"/>
      <c r="H296" s="16"/>
      <c r="I296" s="11"/>
      <c r="J296" s="39"/>
      <c r="K296" s="39"/>
      <c r="L296" s="39"/>
      <c r="M296" s="39"/>
      <c r="N296" s="42"/>
      <c r="O296" s="8"/>
      <c r="P296" s="9"/>
      <c r="Q296" s="9"/>
      <c r="R296" s="8"/>
      <c r="S296" s="9"/>
      <c r="T296" s="9"/>
      <c r="U296" s="8"/>
      <c r="V296" s="9"/>
      <c r="W296" s="9"/>
      <c r="X296" s="9"/>
      <c r="Y296" s="8"/>
      <c r="Z296" s="9"/>
      <c r="AA296" s="8"/>
      <c r="AC296" s="8"/>
      <c r="AP296" s="8"/>
      <c r="AR296" s="31"/>
      <c r="AU296" s="31"/>
      <c r="AV296" s="21"/>
      <c r="AW296" s="23"/>
      <c r="BJ296" s="18"/>
      <c r="BL296" s="54"/>
      <c r="BO296" s="18"/>
      <c r="BQ296" s="18"/>
      <c r="BS296" s="18"/>
      <c r="BT296" s="18"/>
      <c r="CA296" s="18"/>
      <c r="CD296" s="18"/>
      <c r="CI296" s="18"/>
      <c r="CN296" s="18"/>
      <c r="CP296" s="18"/>
      <c r="CT296" s="18"/>
      <c r="CV296" s="18"/>
      <c r="CX296" s="18"/>
      <c r="DI296" s="18"/>
    </row>
    <row r="297" spans="1:113" x14ac:dyDescent="0.3">
      <c r="A297">
        <v>298</v>
      </c>
      <c r="B297" t="s">
        <v>397</v>
      </c>
      <c r="C297" s="25"/>
      <c r="D297" s="12"/>
      <c r="E297" s="14"/>
      <c r="H297" s="16"/>
      <c r="I297" s="11"/>
      <c r="J297" s="39"/>
      <c r="K297" s="39"/>
      <c r="L297" s="39"/>
      <c r="M297" s="39"/>
      <c r="N297" s="42"/>
      <c r="O297" s="8"/>
      <c r="P297" s="9"/>
      <c r="Q297" s="9"/>
      <c r="R297" s="8"/>
      <c r="S297" s="9"/>
      <c r="T297" s="9"/>
      <c r="U297" s="8"/>
      <c r="V297" s="9"/>
      <c r="W297" s="9"/>
      <c r="X297" s="9"/>
      <c r="Y297" s="8"/>
      <c r="Z297" s="9"/>
      <c r="AA297" s="8"/>
      <c r="AC297" s="8"/>
      <c r="AP297" s="8"/>
      <c r="AR297" s="31"/>
      <c r="AU297" s="31"/>
      <c r="AV297" s="21"/>
      <c r="AW297" s="23"/>
      <c r="BJ297" s="18"/>
      <c r="BL297" s="54"/>
      <c r="BO297" s="18"/>
      <c r="BQ297" s="18"/>
      <c r="BS297" s="18"/>
      <c r="BT297" s="18"/>
      <c r="CA297" s="18"/>
      <c r="CD297" s="18"/>
      <c r="CI297" s="18"/>
      <c r="CN297" s="18"/>
      <c r="CP297" s="18"/>
      <c r="CT297" s="18"/>
      <c r="CV297" s="18"/>
      <c r="CX297" s="18"/>
      <c r="DI297" s="18"/>
    </row>
    <row r="298" spans="1:113" x14ac:dyDescent="0.3">
      <c r="A298">
        <v>299</v>
      </c>
      <c r="B298" t="s">
        <v>397</v>
      </c>
      <c r="C298" s="25"/>
      <c r="D298" s="12"/>
      <c r="E298" s="14"/>
      <c r="H298" s="16"/>
      <c r="I298" s="11"/>
      <c r="J298" s="39"/>
      <c r="K298" s="39"/>
      <c r="L298" s="39"/>
      <c r="M298" s="39"/>
      <c r="N298" s="42"/>
      <c r="O298" s="8"/>
      <c r="P298" s="9"/>
      <c r="Q298" s="9"/>
      <c r="R298" s="8"/>
      <c r="S298" s="9"/>
      <c r="T298" s="9"/>
      <c r="U298" s="8"/>
      <c r="V298" s="9"/>
      <c r="W298" s="9"/>
      <c r="X298" s="9"/>
      <c r="Y298" s="8"/>
      <c r="Z298" s="9"/>
      <c r="AA298" s="8"/>
      <c r="AC298" s="8"/>
      <c r="AP298" s="8"/>
      <c r="AR298" s="31"/>
      <c r="AU298" s="31"/>
      <c r="AV298" s="21"/>
      <c r="AW298" s="23"/>
      <c r="BJ298" s="18"/>
      <c r="BL298" s="54"/>
      <c r="BO298" s="18"/>
      <c r="BQ298" s="18"/>
      <c r="BS298" s="18"/>
      <c r="BT298" s="18"/>
      <c r="CA298" s="18"/>
      <c r="CD298" s="18"/>
      <c r="CI298" s="18"/>
      <c r="CN298" s="18"/>
      <c r="CP298" s="18"/>
      <c r="CT298" s="18"/>
      <c r="CV298" s="18"/>
      <c r="CX298" s="18"/>
      <c r="DI298" s="18"/>
    </row>
    <row r="299" spans="1:113" x14ac:dyDescent="0.3">
      <c r="A299">
        <v>300</v>
      </c>
      <c r="B299" t="s">
        <v>397</v>
      </c>
      <c r="C299" s="25"/>
      <c r="D299" s="12"/>
      <c r="E299" s="14"/>
      <c r="H299" s="16"/>
      <c r="I299" s="11"/>
      <c r="J299" s="39"/>
      <c r="K299" s="39"/>
      <c r="L299" s="39"/>
      <c r="M299" s="39"/>
      <c r="N299" s="42"/>
      <c r="O299" s="8"/>
      <c r="P299" s="9"/>
      <c r="Q299" s="9"/>
      <c r="R299" s="8"/>
      <c r="S299" s="9"/>
      <c r="T299" s="9"/>
      <c r="U299" s="8"/>
      <c r="V299" s="9"/>
      <c r="W299" s="9"/>
      <c r="X299" s="9"/>
      <c r="Y299" s="8"/>
      <c r="Z299" s="9"/>
      <c r="AA299" s="8"/>
      <c r="AC299" s="8"/>
      <c r="AP299" s="8"/>
      <c r="AR299" s="31"/>
      <c r="AU299" s="31"/>
      <c r="AV299" s="21"/>
      <c r="AW299" s="23"/>
      <c r="BJ299" s="18"/>
      <c r="BL299" s="54"/>
      <c r="BO299" s="18"/>
      <c r="BQ299" s="18"/>
      <c r="BS299" s="18"/>
      <c r="BT299" s="18"/>
      <c r="CA299" s="18"/>
      <c r="CD299" s="18"/>
      <c r="CI299" s="18"/>
      <c r="CN299" s="18"/>
      <c r="CP299" s="18"/>
      <c r="CT299" s="18"/>
      <c r="CV299" s="18"/>
      <c r="CX299" s="18"/>
      <c r="DI299" s="18"/>
    </row>
    <row r="300" spans="1:113" x14ac:dyDescent="0.3">
      <c r="A300">
        <v>301</v>
      </c>
      <c r="B300" t="s">
        <v>397</v>
      </c>
      <c r="C300" s="25"/>
      <c r="D300" s="12"/>
      <c r="E300" s="14"/>
      <c r="H300" s="16"/>
      <c r="I300" s="11"/>
      <c r="J300" s="39"/>
      <c r="K300" s="39"/>
      <c r="L300" s="39"/>
      <c r="M300" s="39"/>
      <c r="N300" s="42"/>
      <c r="O300" s="8"/>
      <c r="P300" s="9"/>
      <c r="Q300" s="9"/>
      <c r="R300" s="8"/>
      <c r="S300" s="9"/>
      <c r="T300" s="9"/>
      <c r="U300" s="8"/>
      <c r="V300" s="9"/>
      <c r="W300" s="9"/>
      <c r="X300" s="9"/>
      <c r="Y300" s="8"/>
      <c r="Z300" s="9"/>
      <c r="AA300" s="8"/>
      <c r="AC300" s="8"/>
      <c r="AP300" s="8"/>
      <c r="AR300" s="31"/>
      <c r="AU300" s="31"/>
      <c r="AV300" s="21"/>
      <c r="AW300" s="23"/>
      <c r="BJ300" s="18"/>
      <c r="BL300" s="54"/>
      <c r="BO300" s="18"/>
      <c r="BQ300" s="18"/>
      <c r="BS300" s="18"/>
      <c r="BT300" s="18"/>
      <c r="CA300" s="18"/>
      <c r="CD300" s="18"/>
      <c r="CI300" s="18"/>
      <c r="CN300" s="18"/>
      <c r="CP300" s="18"/>
      <c r="CT300" s="18"/>
      <c r="CV300" s="18"/>
      <c r="CX300" s="18"/>
      <c r="DI300" s="18"/>
    </row>
    <row r="301" spans="1:113" x14ac:dyDescent="0.3">
      <c r="A301">
        <v>302</v>
      </c>
      <c r="B301" t="s">
        <v>397</v>
      </c>
      <c r="C301" s="25"/>
      <c r="D301" s="12"/>
      <c r="E301" s="14"/>
      <c r="H301" s="16"/>
      <c r="I301" s="11"/>
      <c r="J301" s="39"/>
      <c r="K301" s="39"/>
      <c r="L301" s="39"/>
      <c r="M301" s="39"/>
      <c r="N301" s="42"/>
      <c r="O301" s="8"/>
      <c r="P301" s="9"/>
      <c r="Q301" s="9"/>
      <c r="R301" s="8"/>
      <c r="S301" s="9"/>
      <c r="T301" s="9"/>
      <c r="U301" s="8"/>
      <c r="V301" s="9"/>
      <c r="W301" s="9"/>
      <c r="X301" s="9"/>
      <c r="Y301" s="8"/>
      <c r="Z301" s="9"/>
      <c r="AA301" s="8"/>
      <c r="AC301" s="8"/>
      <c r="AP301" s="8"/>
      <c r="AR301" s="31"/>
      <c r="AU301" s="31"/>
      <c r="AV301" s="21"/>
      <c r="AW301" s="23"/>
      <c r="BJ301" s="18"/>
      <c r="BL301" s="54"/>
      <c r="BO301" s="18"/>
      <c r="BQ301" s="18"/>
      <c r="BS301" s="18"/>
      <c r="BT301" s="18"/>
      <c r="CA301" s="18"/>
      <c r="CD301" s="18"/>
      <c r="CI301" s="18"/>
      <c r="CN301" s="18"/>
      <c r="CP301" s="18"/>
      <c r="CT301" s="18"/>
      <c r="CV301" s="18"/>
      <c r="CX301" s="18"/>
      <c r="DI301" s="18"/>
    </row>
    <row r="302" spans="1:113" x14ac:dyDescent="0.3">
      <c r="A302">
        <v>303</v>
      </c>
      <c r="B302" t="s">
        <v>397</v>
      </c>
      <c r="C302" s="25"/>
      <c r="D302" s="12"/>
      <c r="E302" s="14"/>
      <c r="H302" s="16"/>
      <c r="I302" s="11"/>
      <c r="J302" s="39"/>
      <c r="K302" s="39"/>
      <c r="L302" s="39"/>
      <c r="M302" s="39"/>
      <c r="N302" s="42"/>
      <c r="O302" s="8"/>
      <c r="P302" s="9"/>
      <c r="Q302" s="9"/>
      <c r="R302" s="8"/>
      <c r="S302" s="9"/>
      <c r="T302" s="9"/>
      <c r="U302" s="8"/>
      <c r="V302" s="9"/>
      <c r="W302" s="9"/>
      <c r="X302" s="9"/>
      <c r="Y302" s="8"/>
      <c r="Z302" s="9"/>
      <c r="AA302" s="8"/>
      <c r="AC302" s="8"/>
      <c r="AP302" s="8"/>
      <c r="AR302" s="31"/>
      <c r="AU302" s="31"/>
      <c r="AV302" s="21"/>
      <c r="AW302" s="23"/>
      <c r="BJ302" s="18"/>
      <c r="BL302" s="54"/>
      <c r="BO302" s="18"/>
      <c r="BQ302" s="18"/>
      <c r="BS302" s="18"/>
      <c r="BT302" s="18"/>
      <c r="CA302" s="18"/>
      <c r="CD302" s="18"/>
      <c r="CI302" s="18"/>
      <c r="CN302" s="18"/>
      <c r="CP302" s="18"/>
      <c r="CT302" s="18"/>
      <c r="CV302" s="18"/>
      <c r="CX302" s="18"/>
      <c r="DI302" s="18"/>
    </row>
    <row r="303" spans="1:113" x14ac:dyDescent="0.3">
      <c r="A303">
        <v>304</v>
      </c>
      <c r="B303" t="s">
        <v>397</v>
      </c>
      <c r="C303" s="25"/>
      <c r="D303" s="12"/>
      <c r="E303" s="14"/>
      <c r="H303" s="16"/>
      <c r="I303" s="11"/>
      <c r="J303" s="39"/>
      <c r="K303" s="39"/>
      <c r="L303" s="39"/>
      <c r="M303" s="39"/>
      <c r="N303" s="42"/>
      <c r="O303" s="8"/>
      <c r="P303" s="9"/>
      <c r="Q303" s="9"/>
      <c r="R303" s="8"/>
      <c r="S303" s="9"/>
      <c r="T303" s="9"/>
      <c r="U303" s="8"/>
      <c r="V303" s="9"/>
      <c r="W303" s="9"/>
      <c r="X303" s="9"/>
      <c r="Y303" s="8"/>
      <c r="Z303" s="9"/>
      <c r="AA303" s="8"/>
      <c r="AC303" s="8"/>
      <c r="AP303" s="8"/>
      <c r="AR303" s="31"/>
      <c r="AU303" s="31"/>
      <c r="AV303" s="21"/>
      <c r="AW303" s="23"/>
      <c r="BJ303" s="18"/>
      <c r="BL303" s="54"/>
      <c r="BO303" s="18"/>
      <c r="BQ303" s="18"/>
      <c r="BS303" s="18"/>
      <c r="BT303" s="18"/>
      <c r="CA303" s="18"/>
      <c r="CD303" s="18"/>
      <c r="CI303" s="18"/>
      <c r="CN303" s="18"/>
      <c r="CP303" s="18"/>
      <c r="CT303" s="18"/>
      <c r="CV303" s="18"/>
      <c r="CX303" s="18"/>
      <c r="DI303" s="18"/>
    </row>
    <row r="304" spans="1:113" x14ac:dyDescent="0.3">
      <c r="A304">
        <v>305</v>
      </c>
      <c r="B304" t="s">
        <v>397</v>
      </c>
      <c r="C304" s="25"/>
      <c r="D304" s="12"/>
      <c r="E304" s="14"/>
      <c r="H304" s="16"/>
      <c r="I304" s="11"/>
      <c r="J304" s="39"/>
      <c r="K304" s="39"/>
      <c r="L304" s="39"/>
      <c r="M304" s="39"/>
      <c r="N304" s="42"/>
      <c r="O304" s="8"/>
      <c r="P304" s="9"/>
      <c r="Q304" s="9"/>
      <c r="R304" s="8"/>
      <c r="S304" s="9"/>
      <c r="T304" s="9"/>
      <c r="U304" s="8"/>
      <c r="V304" s="9"/>
      <c r="W304" s="9"/>
      <c r="X304" s="9"/>
      <c r="Y304" s="8"/>
      <c r="Z304" s="9"/>
      <c r="AA304" s="8"/>
      <c r="AC304" s="8"/>
      <c r="AP304" s="8"/>
      <c r="AR304" s="31"/>
      <c r="AU304" s="31"/>
      <c r="AV304" s="21"/>
      <c r="AW304" s="23"/>
      <c r="BJ304" s="18"/>
      <c r="BL304" s="54"/>
      <c r="BO304" s="18"/>
      <c r="BQ304" s="18"/>
      <c r="BS304" s="18"/>
      <c r="BT304" s="18"/>
      <c r="CA304" s="18"/>
      <c r="CD304" s="18"/>
      <c r="CI304" s="18"/>
      <c r="CN304" s="18"/>
      <c r="CP304" s="18"/>
      <c r="CT304" s="18"/>
      <c r="CV304" s="18"/>
      <c r="CX304" s="18"/>
      <c r="DI304" s="18"/>
    </row>
    <row r="305" spans="1:113" x14ac:dyDescent="0.3">
      <c r="A305">
        <v>306</v>
      </c>
      <c r="B305" t="s">
        <v>397</v>
      </c>
      <c r="C305" s="25"/>
      <c r="D305" s="12"/>
      <c r="E305" s="14"/>
      <c r="H305" s="16"/>
      <c r="I305" s="11"/>
      <c r="J305" s="39"/>
      <c r="K305" s="39"/>
      <c r="L305" s="39"/>
      <c r="M305" s="39"/>
      <c r="N305" s="42"/>
      <c r="O305" s="8"/>
      <c r="P305" s="9"/>
      <c r="Q305" s="9"/>
      <c r="R305" s="8"/>
      <c r="S305" s="9"/>
      <c r="T305" s="9"/>
      <c r="U305" s="8"/>
      <c r="V305" s="9"/>
      <c r="W305" s="9"/>
      <c r="X305" s="9"/>
      <c r="Y305" s="8"/>
      <c r="Z305" s="9"/>
      <c r="AA305" s="8"/>
      <c r="AC305" s="8"/>
      <c r="AP305" s="8"/>
      <c r="AR305" s="31"/>
      <c r="AU305" s="31"/>
      <c r="AV305" s="21"/>
      <c r="AW305" s="23"/>
      <c r="BJ305" s="18"/>
      <c r="BL305" s="54"/>
      <c r="BO305" s="18"/>
      <c r="BQ305" s="18"/>
      <c r="BS305" s="18"/>
      <c r="BT305" s="18"/>
      <c r="CA305" s="18"/>
      <c r="CD305" s="18"/>
      <c r="CI305" s="18"/>
      <c r="CN305" s="18"/>
      <c r="CP305" s="18"/>
      <c r="CT305" s="18"/>
      <c r="CV305" s="18"/>
      <c r="CX305" s="18"/>
      <c r="DI305" s="18"/>
    </row>
    <row r="306" spans="1:113" x14ac:dyDescent="0.3">
      <c r="A306">
        <v>307</v>
      </c>
      <c r="B306" t="s">
        <v>397</v>
      </c>
      <c r="C306" s="25"/>
      <c r="D306" s="12"/>
      <c r="E306" s="14"/>
      <c r="H306" s="16"/>
      <c r="I306" s="11"/>
      <c r="J306" s="39"/>
      <c r="K306" s="39"/>
      <c r="L306" s="39"/>
      <c r="M306" s="39"/>
      <c r="N306" s="42"/>
      <c r="O306" s="8"/>
      <c r="P306" s="9"/>
      <c r="Q306" s="9"/>
      <c r="R306" s="8"/>
      <c r="S306" s="9"/>
      <c r="T306" s="9"/>
      <c r="U306" s="8"/>
      <c r="V306" s="9"/>
      <c r="W306" s="9"/>
      <c r="X306" s="9"/>
      <c r="Y306" s="8"/>
      <c r="Z306" s="9"/>
      <c r="AA306" s="8"/>
      <c r="AC306" s="8"/>
      <c r="AP306" s="8"/>
      <c r="AR306" s="31"/>
      <c r="AU306" s="31"/>
      <c r="AV306" s="21"/>
      <c r="AW306" s="23"/>
      <c r="BJ306" s="18"/>
      <c r="BL306" s="54"/>
      <c r="BO306" s="18"/>
      <c r="BQ306" s="18"/>
      <c r="BS306" s="18"/>
      <c r="BT306" s="18"/>
      <c r="CA306" s="18"/>
      <c r="CD306" s="18"/>
      <c r="CI306" s="18"/>
      <c r="CN306" s="18"/>
      <c r="CP306" s="18"/>
      <c r="CT306" s="18"/>
      <c r="CV306" s="18"/>
      <c r="CX306" s="18"/>
      <c r="DI306" s="18"/>
    </row>
    <row r="307" spans="1:113" x14ac:dyDescent="0.3">
      <c r="A307">
        <v>308</v>
      </c>
      <c r="B307" t="s">
        <v>397</v>
      </c>
      <c r="C307" s="25"/>
      <c r="D307" s="12"/>
      <c r="E307" s="14"/>
      <c r="H307" s="16"/>
      <c r="I307" s="11"/>
      <c r="J307" s="39"/>
      <c r="K307" s="39"/>
      <c r="L307" s="39"/>
      <c r="M307" s="39"/>
      <c r="N307" s="42"/>
      <c r="O307" s="8"/>
      <c r="P307" s="9"/>
      <c r="Q307" s="9"/>
      <c r="R307" s="8"/>
      <c r="S307" s="9"/>
      <c r="T307" s="9"/>
      <c r="U307" s="8"/>
      <c r="V307" s="9"/>
      <c r="W307" s="9"/>
      <c r="X307" s="9"/>
      <c r="Y307" s="8"/>
      <c r="Z307" s="9"/>
      <c r="AA307" s="8"/>
      <c r="AC307" s="8"/>
      <c r="AP307" s="8"/>
      <c r="AR307" s="31"/>
      <c r="AU307" s="31"/>
      <c r="AV307" s="21"/>
      <c r="AW307" s="23"/>
      <c r="BJ307" s="18"/>
      <c r="BL307" s="54"/>
      <c r="BO307" s="18"/>
      <c r="BQ307" s="18"/>
      <c r="BS307" s="18"/>
      <c r="BT307" s="18"/>
      <c r="CA307" s="18"/>
      <c r="CD307" s="18"/>
      <c r="CI307" s="18"/>
      <c r="CN307" s="18"/>
      <c r="CP307" s="18"/>
      <c r="CT307" s="18"/>
      <c r="CV307" s="18"/>
      <c r="CX307" s="18"/>
      <c r="DI307" s="18"/>
    </row>
    <row r="308" spans="1:113" x14ac:dyDescent="0.3">
      <c r="A308">
        <v>309</v>
      </c>
      <c r="B308" t="s">
        <v>397</v>
      </c>
      <c r="C308" s="25"/>
      <c r="D308" s="12"/>
      <c r="E308" s="14"/>
      <c r="H308" s="16"/>
      <c r="I308" s="11"/>
      <c r="J308" s="39"/>
      <c r="K308" s="39"/>
      <c r="L308" s="39"/>
      <c r="M308" s="39"/>
      <c r="N308" s="42"/>
      <c r="O308" s="8"/>
      <c r="P308" s="9"/>
      <c r="Q308" s="9"/>
      <c r="R308" s="8"/>
      <c r="S308" s="9"/>
      <c r="T308" s="9"/>
      <c r="U308" s="8"/>
      <c r="V308" s="9"/>
      <c r="W308" s="9"/>
      <c r="X308" s="9"/>
      <c r="Y308" s="8"/>
      <c r="Z308" s="9"/>
      <c r="AA308" s="8"/>
      <c r="AC308" s="8"/>
      <c r="AP308" s="8"/>
      <c r="AR308" s="31"/>
      <c r="AU308" s="31"/>
      <c r="AV308" s="21"/>
      <c r="AW308" s="23"/>
      <c r="BJ308" s="18"/>
      <c r="BL308" s="54"/>
      <c r="BO308" s="18"/>
      <c r="BQ308" s="18"/>
      <c r="BS308" s="18"/>
      <c r="BT308" s="18"/>
      <c r="CA308" s="18"/>
      <c r="CD308" s="18"/>
      <c r="CI308" s="18"/>
      <c r="CN308" s="18"/>
      <c r="CP308" s="18"/>
      <c r="CT308" s="18"/>
      <c r="CV308" s="18"/>
      <c r="CX308" s="18"/>
      <c r="DI308" s="18"/>
    </row>
    <row r="309" spans="1:113" x14ac:dyDescent="0.3">
      <c r="A309">
        <v>310</v>
      </c>
      <c r="B309" t="s">
        <v>397</v>
      </c>
      <c r="C309" s="25"/>
      <c r="D309" s="12"/>
      <c r="E309" s="14"/>
      <c r="H309" s="16"/>
      <c r="I309" s="11"/>
      <c r="J309" s="39"/>
      <c r="K309" s="39"/>
      <c r="L309" s="39"/>
      <c r="M309" s="39"/>
      <c r="N309" s="42"/>
      <c r="O309" s="8"/>
      <c r="P309" s="9"/>
      <c r="Q309" s="9"/>
      <c r="R309" s="8"/>
      <c r="S309" s="9"/>
      <c r="T309" s="9"/>
      <c r="U309" s="8"/>
      <c r="V309" s="9"/>
      <c r="W309" s="9"/>
      <c r="X309" s="9"/>
      <c r="Y309" s="8"/>
      <c r="Z309" s="9"/>
      <c r="AA309" s="8"/>
      <c r="AC309" s="8"/>
      <c r="AP309" s="8"/>
      <c r="AR309" s="31"/>
      <c r="AU309" s="31"/>
      <c r="AV309" s="21"/>
      <c r="AW309" s="23"/>
      <c r="BJ309" s="18"/>
      <c r="BL309" s="54"/>
      <c r="BO309" s="18"/>
      <c r="BQ309" s="18"/>
      <c r="BS309" s="18"/>
      <c r="BT309" s="18"/>
      <c r="CA309" s="18"/>
      <c r="CD309" s="18"/>
      <c r="CI309" s="18"/>
      <c r="CN309" s="18"/>
      <c r="CP309" s="18"/>
      <c r="CT309" s="18"/>
      <c r="CV309" s="18"/>
      <c r="CX309" s="18"/>
      <c r="DI309" s="18"/>
    </row>
    <row r="310" spans="1:113" x14ac:dyDescent="0.3">
      <c r="A310">
        <v>311</v>
      </c>
      <c r="B310" t="s">
        <v>397</v>
      </c>
      <c r="C310" s="25"/>
      <c r="D310" s="12"/>
      <c r="E310" s="14"/>
      <c r="H310" s="16"/>
      <c r="I310" s="11"/>
      <c r="J310" s="39"/>
      <c r="K310" s="39"/>
      <c r="L310" s="39"/>
      <c r="M310" s="39"/>
      <c r="N310" s="42"/>
      <c r="O310" s="8"/>
      <c r="P310" s="9"/>
      <c r="Q310" s="9"/>
      <c r="R310" s="8"/>
      <c r="S310" s="9"/>
      <c r="T310" s="9"/>
      <c r="U310" s="8"/>
      <c r="V310" s="9"/>
      <c r="W310" s="9"/>
      <c r="X310" s="9"/>
      <c r="Y310" s="8"/>
      <c r="Z310" s="9"/>
      <c r="AA310" s="8"/>
      <c r="AC310" s="8"/>
      <c r="AP310" s="8"/>
      <c r="AR310" s="31"/>
      <c r="AU310" s="31"/>
      <c r="AV310" s="21"/>
      <c r="AW310" s="23"/>
      <c r="BJ310" s="18"/>
      <c r="BL310" s="54"/>
      <c r="BO310" s="18"/>
      <c r="BQ310" s="18"/>
      <c r="BS310" s="18"/>
      <c r="BT310" s="18"/>
      <c r="CA310" s="18"/>
      <c r="CD310" s="18"/>
      <c r="CI310" s="18"/>
      <c r="CN310" s="18"/>
      <c r="CP310" s="18"/>
      <c r="CT310" s="18"/>
      <c r="CV310" s="18"/>
      <c r="CX310" s="18"/>
      <c r="DI310" s="18"/>
    </row>
    <row r="311" spans="1:113" x14ac:dyDescent="0.3">
      <c r="A311">
        <v>312</v>
      </c>
      <c r="B311" t="s">
        <v>397</v>
      </c>
      <c r="C311" s="25"/>
      <c r="D311" s="12"/>
      <c r="E311" s="14"/>
      <c r="H311" s="16"/>
      <c r="I311" s="11"/>
      <c r="J311" s="39"/>
      <c r="K311" s="39"/>
      <c r="L311" s="39"/>
      <c r="M311" s="39"/>
      <c r="N311" s="42"/>
      <c r="O311" s="8"/>
      <c r="P311" s="9"/>
      <c r="Q311" s="9"/>
      <c r="R311" s="8"/>
      <c r="S311" s="9"/>
      <c r="T311" s="9"/>
      <c r="U311" s="8"/>
      <c r="V311" s="9"/>
      <c r="W311" s="9"/>
      <c r="X311" s="9"/>
      <c r="Y311" s="8"/>
      <c r="Z311" s="9"/>
      <c r="AA311" s="8"/>
      <c r="AC311" s="8"/>
      <c r="AP311" s="8"/>
      <c r="AR311" s="31"/>
      <c r="AU311" s="31"/>
      <c r="AV311" s="21"/>
      <c r="AW311" s="23"/>
      <c r="BJ311" s="18"/>
      <c r="BL311" s="54"/>
      <c r="BO311" s="18"/>
      <c r="BQ311" s="18"/>
      <c r="BS311" s="18"/>
      <c r="BT311" s="18"/>
      <c r="CA311" s="18"/>
      <c r="CD311" s="18"/>
      <c r="CI311" s="18"/>
      <c r="CN311" s="18"/>
      <c r="CP311" s="18"/>
      <c r="CT311" s="18"/>
      <c r="CV311" s="18"/>
      <c r="CX311" s="18"/>
      <c r="DI311" s="18"/>
    </row>
    <row r="312" spans="1:113" x14ac:dyDescent="0.3">
      <c r="A312">
        <v>313</v>
      </c>
      <c r="B312" t="s">
        <v>397</v>
      </c>
      <c r="C312" s="25"/>
      <c r="D312" s="12"/>
      <c r="E312" s="14"/>
      <c r="H312" s="16"/>
      <c r="I312" s="11"/>
      <c r="J312" s="39"/>
      <c r="K312" s="39"/>
      <c r="L312" s="39"/>
      <c r="M312" s="39"/>
      <c r="N312" s="42"/>
      <c r="O312" s="8"/>
      <c r="P312" s="9"/>
      <c r="Q312" s="9"/>
      <c r="R312" s="8"/>
      <c r="S312" s="9"/>
      <c r="T312" s="9"/>
      <c r="U312" s="8"/>
      <c r="V312" s="9"/>
      <c r="W312" s="9"/>
      <c r="X312" s="9"/>
      <c r="Y312" s="8"/>
      <c r="Z312" s="9"/>
      <c r="AA312" s="8"/>
      <c r="AC312" s="8"/>
      <c r="AP312" s="8"/>
      <c r="AR312" s="31"/>
      <c r="AU312" s="31"/>
      <c r="AV312" s="21"/>
      <c r="AW312" s="23"/>
      <c r="BJ312" s="18"/>
      <c r="BL312" s="54"/>
      <c r="BO312" s="18"/>
      <c r="BQ312" s="18"/>
      <c r="BS312" s="18"/>
      <c r="BT312" s="18"/>
      <c r="CA312" s="18"/>
      <c r="CD312" s="18"/>
      <c r="CI312" s="18"/>
      <c r="CN312" s="18"/>
      <c r="CP312" s="18"/>
      <c r="CT312" s="18"/>
      <c r="CV312" s="18"/>
      <c r="CX312" s="18"/>
      <c r="DI312" s="18"/>
    </row>
    <row r="313" spans="1:113" x14ac:dyDescent="0.3">
      <c r="A313">
        <v>314</v>
      </c>
      <c r="B313" t="s">
        <v>397</v>
      </c>
      <c r="C313" s="25"/>
      <c r="D313" s="12"/>
      <c r="E313" s="14"/>
      <c r="H313" s="16"/>
      <c r="I313" s="11"/>
      <c r="J313" s="39"/>
      <c r="K313" s="39"/>
      <c r="L313" s="39"/>
      <c r="M313" s="39"/>
      <c r="N313" s="42"/>
      <c r="O313" s="8"/>
      <c r="P313" s="9"/>
      <c r="Q313" s="9"/>
      <c r="R313" s="8"/>
      <c r="S313" s="9"/>
      <c r="T313" s="9"/>
      <c r="U313" s="8"/>
      <c r="V313" s="9"/>
      <c r="W313" s="9"/>
      <c r="X313" s="9"/>
      <c r="Y313" s="8"/>
      <c r="Z313" s="9"/>
      <c r="AA313" s="8"/>
      <c r="AC313" s="8"/>
      <c r="AP313" s="8"/>
      <c r="AR313" s="31"/>
      <c r="AU313" s="31"/>
      <c r="AV313" s="21"/>
      <c r="AW313" s="23"/>
      <c r="BJ313" s="18"/>
      <c r="BL313" s="54"/>
      <c r="BO313" s="18"/>
      <c r="BQ313" s="18"/>
      <c r="BS313" s="18"/>
      <c r="BT313" s="18"/>
      <c r="CA313" s="18"/>
      <c r="CD313" s="18"/>
      <c r="CI313" s="18"/>
      <c r="CN313" s="18"/>
      <c r="CP313" s="18"/>
      <c r="CT313" s="18"/>
      <c r="CV313" s="18"/>
      <c r="CX313" s="18"/>
      <c r="DI313" s="18"/>
    </row>
    <row r="314" spans="1:113" x14ac:dyDescent="0.3">
      <c r="A314">
        <v>315</v>
      </c>
      <c r="B314" t="s">
        <v>397</v>
      </c>
      <c r="C314" s="25"/>
      <c r="D314" s="12"/>
      <c r="E314" s="14"/>
      <c r="H314" s="16"/>
      <c r="I314" s="11"/>
      <c r="J314" s="39"/>
      <c r="K314" s="39"/>
      <c r="L314" s="39"/>
      <c r="M314" s="39"/>
      <c r="N314" s="42"/>
      <c r="O314" s="8"/>
      <c r="P314" s="9"/>
      <c r="Q314" s="9"/>
      <c r="R314" s="8"/>
      <c r="S314" s="9"/>
      <c r="T314" s="9"/>
      <c r="U314" s="8"/>
      <c r="V314" s="9"/>
      <c r="W314" s="9"/>
      <c r="X314" s="9"/>
      <c r="Y314" s="8"/>
      <c r="Z314" s="9"/>
      <c r="AA314" s="8"/>
      <c r="AC314" s="8"/>
      <c r="AP314" s="8"/>
      <c r="AR314" s="31"/>
      <c r="AU314" s="31"/>
      <c r="AV314" s="21"/>
      <c r="AW314" s="23"/>
      <c r="BJ314" s="18"/>
      <c r="BL314" s="54"/>
      <c r="BO314" s="18"/>
      <c r="BQ314" s="18"/>
      <c r="BS314" s="18"/>
      <c r="BT314" s="18"/>
      <c r="CA314" s="18"/>
      <c r="CD314" s="18"/>
      <c r="CI314" s="18"/>
      <c r="CN314" s="18"/>
      <c r="CP314" s="18"/>
      <c r="CT314" s="18"/>
      <c r="CV314" s="18"/>
      <c r="CX314" s="18"/>
      <c r="DI314" s="18"/>
    </row>
    <row r="315" spans="1:113" x14ac:dyDescent="0.3">
      <c r="A315">
        <v>316</v>
      </c>
      <c r="B315" t="s">
        <v>397</v>
      </c>
      <c r="C315" s="25"/>
      <c r="D315" s="12"/>
      <c r="E315" s="14"/>
      <c r="H315" s="16"/>
      <c r="I315" s="11"/>
      <c r="J315" s="39"/>
      <c r="K315" s="39"/>
      <c r="L315" s="39"/>
      <c r="M315" s="39"/>
      <c r="N315" s="42"/>
      <c r="O315" s="8"/>
      <c r="P315" s="9"/>
      <c r="Q315" s="9"/>
      <c r="R315" s="8"/>
      <c r="S315" s="9"/>
      <c r="T315" s="9"/>
      <c r="U315" s="8"/>
      <c r="V315" s="9"/>
      <c r="W315" s="9"/>
      <c r="X315" s="9"/>
      <c r="Y315" s="8"/>
      <c r="Z315" s="9"/>
      <c r="AA315" s="8"/>
      <c r="AC315" s="8"/>
      <c r="AP315" s="8"/>
      <c r="AR315" s="31"/>
      <c r="AU315" s="31"/>
      <c r="AV315" s="21"/>
      <c r="AW315" s="23"/>
      <c r="BJ315" s="18"/>
      <c r="BL315" s="54"/>
      <c r="BO315" s="18"/>
      <c r="BQ315" s="18"/>
      <c r="BS315" s="18"/>
      <c r="BT315" s="18"/>
      <c r="CA315" s="18"/>
      <c r="CD315" s="18"/>
      <c r="CI315" s="18"/>
      <c r="CN315" s="18"/>
      <c r="CP315" s="18"/>
      <c r="CT315" s="18"/>
      <c r="CV315" s="18"/>
      <c r="CX315" s="18"/>
      <c r="DI315" s="18"/>
    </row>
    <row r="316" spans="1:113" x14ac:dyDescent="0.3">
      <c r="A316">
        <v>317</v>
      </c>
      <c r="B316" t="s">
        <v>397</v>
      </c>
      <c r="C316" s="25"/>
      <c r="D316" s="12"/>
      <c r="E316" s="14"/>
      <c r="H316" s="16"/>
      <c r="I316" s="11"/>
      <c r="J316" s="39"/>
      <c r="K316" s="39"/>
      <c r="L316" s="39"/>
      <c r="M316" s="39"/>
      <c r="N316" s="42"/>
      <c r="O316" s="8"/>
      <c r="P316" s="9"/>
      <c r="Q316" s="9"/>
      <c r="R316" s="8"/>
      <c r="S316" s="9"/>
      <c r="T316" s="9"/>
      <c r="U316" s="8"/>
      <c r="V316" s="9"/>
      <c r="W316" s="9"/>
      <c r="X316" s="9"/>
      <c r="Y316" s="8"/>
      <c r="Z316" s="9"/>
      <c r="AA316" s="8"/>
      <c r="AC316" s="8"/>
      <c r="AP316" s="8"/>
      <c r="AR316" s="31"/>
      <c r="AU316" s="31"/>
      <c r="AV316" s="21"/>
      <c r="AW316" s="23"/>
      <c r="BJ316" s="18"/>
      <c r="BL316" s="54"/>
      <c r="BO316" s="18"/>
      <c r="BQ316" s="18"/>
      <c r="BS316" s="18"/>
      <c r="BT316" s="18"/>
      <c r="CA316" s="18"/>
      <c r="CD316" s="18"/>
      <c r="CI316" s="18"/>
      <c r="CN316" s="18"/>
      <c r="CP316" s="18"/>
      <c r="CT316" s="18"/>
      <c r="CV316" s="18"/>
      <c r="CX316" s="18"/>
      <c r="DI316" s="18"/>
    </row>
    <row r="317" spans="1:113" x14ac:dyDescent="0.3">
      <c r="A317">
        <v>318</v>
      </c>
      <c r="B317" t="s">
        <v>397</v>
      </c>
      <c r="C317" s="25"/>
      <c r="D317" s="12"/>
      <c r="E317" s="14"/>
      <c r="H317" s="16"/>
      <c r="I317" s="11"/>
      <c r="J317" s="39"/>
      <c r="K317" s="39"/>
      <c r="L317" s="39"/>
      <c r="M317" s="39"/>
      <c r="N317" s="42"/>
      <c r="O317" s="8"/>
      <c r="P317" s="9"/>
      <c r="Q317" s="9"/>
      <c r="R317" s="8"/>
      <c r="S317" s="9"/>
      <c r="T317" s="9"/>
      <c r="U317" s="8"/>
      <c r="V317" s="9"/>
      <c r="W317" s="9"/>
      <c r="X317" s="9"/>
      <c r="Y317" s="8"/>
      <c r="Z317" s="9"/>
      <c r="AA317" s="8"/>
      <c r="AC317" s="8"/>
      <c r="AP317" s="8"/>
      <c r="AR317" s="31"/>
      <c r="AU317" s="31"/>
      <c r="AV317" s="21"/>
      <c r="AW317" s="23"/>
      <c r="BJ317" s="18"/>
      <c r="BL317" s="54"/>
      <c r="BO317" s="18"/>
      <c r="BQ317" s="18"/>
      <c r="BS317" s="18"/>
      <c r="BT317" s="18"/>
      <c r="CA317" s="18"/>
      <c r="CD317" s="18"/>
      <c r="CI317" s="18"/>
      <c r="CN317" s="18"/>
      <c r="CP317" s="18"/>
      <c r="CT317" s="18"/>
      <c r="CV317" s="18"/>
      <c r="CX317" s="18"/>
      <c r="DI317" s="18"/>
    </row>
    <row r="318" spans="1:113" x14ac:dyDescent="0.3">
      <c r="A318">
        <v>319</v>
      </c>
      <c r="B318" t="s">
        <v>397</v>
      </c>
      <c r="C318" s="25"/>
      <c r="D318" s="12"/>
      <c r="E318" s="14"/>
      <c r="H318" s="16"/>
      <c r="I318" s="11"/>
      <c r="J318" s="39"/>
      <c r="K318" s="39"/>
      <c r="L318" s="39"/>
      <c r="M318" s="39"/>
      <c r="N318" s="42"/>
      <c r="O318" s="8"/>
      <c r="P318" s="9"/>
      <c r="Q318" s="9"/>
      <c r="R318" s="8"/>
      <c r="S318" s="9"/>
      <c r="T318" s="9"/>
      <c r="U318" s="8"/>
      <c r="V318" s="9"/>
      <c r="W318" s="9"/>
      <c r="X318" s="9"/>
      <c r="Y318" s="8"/>
      <c r="Z318" s="9"/>
      <c r="AA318" s="8"/>
      <c r="AC318" s="8"/>
      <c r="AP318" s="8"/>
      <c r="AR318" s="31"/>
      <c r="AU318" s="31"/>
      <c r="AV318" s="21"/>
      <c r="AW318" s="23"/>
      <c r="BJ318" s="18"/>
      <c r="BL318" s="54"/>
      <c r="BO318" s="18"/>
      <c r="BQ318" s="18"/>
      <c r="BS318" s="18"/>
      <c r="BT318" s="18"/>
      <c r="CA318" s="18"/>
      <c r="CD318" s="18"/>
      <c r="CI318" s="18"/>
      <c r="CN318" s="18"/>
      <c r="CP318" s="18"/>
      <c r="CT318" s="18"/>
      <c r="CV318" s="18"/>
      <c r="CX318" s="18"/>
      <c r="DI318" s="18"/>
    </row>
    <row r="319" spans="1:113" x14ac:dyDescent="0.3">
      <c r="A319">
        <v>320</v>
      </c>
      <c r="B319" t="s">
        <v>397</v>
      </c>
      <c r="C319" s="25"/>
      <c r="D319" s="12"/>
      <c r="E319" s="14"/>
      <c r="H319" s="16"/>
      <c r="I319" s="11"/>
      <c r="J319" s="39"/>
      <c r="K319" s="39"/>
      <c r="L319" s="39"/>
      <c r="M319" s="39"/>
      <c r="N319" s="42"/>
      <c r="O319" s="8"/>
      <c r="P319" s="9"/>
      <c r="Q319" s="9"/>
      <c r="R319" s="8"/>
      <c r="S319" s="9"/>
      <c r="T319" s="9"/>
      <c r="U319" s="8"/>
      <c r="V319" s="9"/>
      <c r="W319" s="9"/>
      <c r="X319" s="9"/>
      <c r="Y319" s="8"/>
      <c r="Z319" s="9"/>
      <c r="AA319" s="8"/>
      <c r="AC319" s="8"/>
      <c r="AP319" s="8"/>
      <c r="AR319" s="31"/>
      <c r="AU319" s="31"/>
      <c r="AV319" s="21"/>
      <c r="AW319" s="23"/>
      <c r="BJ319" s="18"/>
      <c r="BL319" s="54"/>
      <c r="BO319" s="18"/>
      <c r="BQ319" s="18"/>
      <c r="BS319" s="18"/>
      <c r="BT319" s="18"/>
      <c r="CA319" s="18"/>
      <c r="CD319" s="18"/>
      <c r="CI319" s="18"/>
      <c r="CN319" s="18"/>
      <c r="CP319" s="18"/>
      <c r="CT319" s="18"/>
      <c r="CV319" s="18"/>
      <c r="CX319" s="18"/>
      <c r="DI319" s="18"/>
    </row>
    <row r="320" spans="1:113" x14ac:dyDescent="0.3">
      <c r="A320">
        <v>321</v>
      </c>
      <c r="B320" t="s">
        <v>397</v>
      </c>
      <c r="C320" s="25"/>
      <c r="D320" s="12"/>
      <c r="E320" s="14"/>
      <c r="H320" s="16"/>
      <c r="I320" s="11"/>
      <c r="J320" s="39"/>
      <c r="K320" s="39"/>
      <c r="L320" s="39"/>
      <c r="M320" s="39"/>
      <c r="N320" s="42"/>
      <c r="O320" s="8"/>
      <c r="P320" s="9"/>
      <c r="Q320" s="9"/>
      <c r="R320" s="8"/>
      <c r="S320" s="9"/>
      <c r="T320" s="9"/>
      <c r="U320" s="8"/>
      <c r="V320" s="9"/>
      <c r="W320" s="9"/>
      <c r="X320" s="9"/>
      <c r="Y320" s="8"/>
      <c r="Z320" s="9"/>
      <c r="AA320" s="8"/>
      <c r="AC320" s="8"/>
      <c r="AP320" s="8"/>
      <c r="AR320" s="31"/>
      <c r="AU320" s="31"/>
      <c r="AV320" s="21"/>
      <c r="AW320" s="23"/>
      <c r="BJ320" s="18"/>
      <c r="BL320" s="54"/>
      <c r="BO320" s="18"/>
      <c r="BQ320" s="18"/>
      <c r="BS320" s="18"/>
      <c r="BT320" s="18"/>
      <c r="CA320" s="18"/>
      <c r="CD320" s="18"/>
      <c r="CI320" s="18"/>
      <c r="CN320" s="18"/>
      <c r="CP320" s="18"/>
      <c r="CT320" s="18"/>
      <c r="CV320" s="18"/>
      <c r="CX320" s="18"/>
      <c r="DI320" s="18"/>
    </row>
    <row r="321" spans="1:113" x14ac:dyDescent="0.3">
      <c r="A321">
        <v>322</v>
      </c>
      <c r="B321" t="s">
        <v>397</v>
      </c>
      <c r="C321" s="25"/>
      <c r="D321" s="12"/>
      <c r="E321" s="14"/>
      <c r="H321" s="16"/>
      <c r="I321" s="11"/>
      <c r="J321" s="39"/>
      <c r="K321" s="39"/>
      <c r="L321" s="39"/>
      <c r="M321" s="39"/>
      <c r="N321" s="42"/>
      <c r="O321" s="8"/>
      <c r="P321" s="9"/>
      <c r="Q321" s="9"/>
      <c r="R321" s="8"/>
      <c r="S321" s="9"/>
      <c r="T321" s="9"/>
      <c r="U321" s="8"/>
      <c r="V321" s="9"/>
      <c r="W321" s="9"/>
      <c r="X321" s="9"/>
      <c r="Y321" s="8"/>
      <c r="Z321" s="9"/>
      <c r="AA321" s="8"/>
      <c r="AC321" s="8"/>
      <c r="AP321" s="8"/>
      <c r="AR321" s="31"/>
      <c r="AU321" s="31"/>
      <c r="AV321" s="21"/>
      <c r="AW321" s="23"/>
      <c r="BJ321" s="18"/>
      <c r="BL321" s="54"/>
      <c r="BO321" s="18"/>
      <c r="BQ321" s="18"/>
      <c r="BS321" s="18"/>
      <c r="BT321" s="18"/>
      <c r="CA321" s="18"/>
      <c r="CD321" s="18"/>
      <c r="CI321" s="18"/>
      <c r="CN321" s="18"/>
      <c r="CP321" s="18"/>
      <c r="CT321" s="18"/>
      <c r="CV321" s="18"/>
      <c r="CX321" s="18"/>
      <c r="DI321" s="18"/>
    </row>
    <row r="322" spans="1:113" x14ac:dyDescent="0.3">
      <c r="A322">
        <v>323</v>
      </c>
      <c r="B322" t="s">
        <v>397</v>
      </c>
      <c r="C322" s="25"/>
      <c r="D322" s="12"/>
      <c r="E322" s="14"/>
      <c r="H322" s="16"/>
      <c r="I322" s="11"/>
      <c r="J322" s="39"/>
      <c r="K322" s="39"/>
      <c r="L322" s="39"/>
      <c r="M322" s="39"/>
      <c r="N322" s="42"/>
      <c r="O322" s="8"/>
      <c r="P322" s="9"/>
      <c r="Q322" s="9"/>
      <c r="R322" s="8"/>
      <c r="S322" s="9"/>
      <c r="T322" s="9"/>
      <c r="U322" s="8"/>
      <c r="V322" s="9"/>
      <c r="W322" s="9"/>
      <c r="X322" s="9"/>
      <c r="Y322" s="8"/>
      <c r="Z322" s="9"/>
      <c r="AA322" s="8"/>
      <c r="AC322" s="8"/>
      <c r="AP322" s="8"/>
      <c r="AR322" s="31"/>
      <c r="AU322" s="31"/>
      <c r="AV322" s="21"/>
      <c r="AW322" s="23"/>
      <c r="BJ322" s="18"/>
      <c r="BL322" s="54"/>
      <c r="BO322" s="18"/>
      <c r="BQ322" s="18"/>
      <c r="BS322" s="18"/>
      <c r="BT322" s="18"/>
      <c r="CA322" s="18"/>
      <c r="CD322" s="18"/>
      <c r="CI322" s="18"/>
      <c r="CN322" s="18"/>
      <c r="CP322" s="18"/>
      <c r="CT322" s="18"/>
      <c r="CV322" s="18"/>
      <c r="CX322" s="18"/>
      <c r="DI322" s="18"/>
    </row>
    <row r="323" spans="1:113" x14ac:dyDescent="0.3">
      <c r="A323">
        <v>324</v>
      </c>
      <c r="B323" t="s">
        <v>397</v>
      </c>
      <c r="C323" s="25"/>
      <c r="D323" s="12"/>
      <c r="E323" s="14"/>
      <c r="H323" s="16"/>
      <c r="I323" s="11"/>
      <c r="J323" s="39"/>
      <c r="K323" s="39"/>
      <c r="L323" s="39"/>
      <c r="M323" s="39"/>
      <c r="N323" s="42"/>
      <c r="O323" s="8"/>
      <c r="P323" s="9"/>
      <c r="Q323" s="9"/>
      <c r="R323" s="8"/>
      <c r="S323" s="9"/>
      <c r="T323" s="9"/>
      <c r="U323" s="8"/>
      <c r="V323" s="9"/>
      <c r="W323" s="9"/>
      <c r="X323" s="9"/>
      <c r="Y323" s="8"/>
      <c r="Z323" s="9"/>
      <c r="AA323" s="8"/>
      <c r="AC323" s="8"/>
      <c r="AP323" s="8"/>
      <c r="AR323" s="31"/>
      <c r="AU323" s="31"/>
      <c r="AV323" s="21"/>
      <c r="AW323" s="23"/>
      <c r="BJ323" s="18"/>
      <c r="BL323" s="54"/>
      <c r="BO323" s="18"/>
      <c r="BQ323" s="18"/>
      <c r="BS323" s="18"/>
      <c r="BT323" s="18"/>
      <c r="CA323" s="18"/>
      <c r="CD323" s="18"/>
      <c r="CI323" s="18"/>
      <c r="CN323" s="18"/>
      <c r="CP323" s="18"/>
      <c r="CT323" s="18"/>
      <c r="CV323" s="18"/>
      <c r="CX323" s="18"/>
      <c r="DI323" s="18"/>
    </row>
    <row r="324" spans="1:113" x14ac:dyDescent="0.3">
      <c r="A324">
        <v>325</v>
      </c>
      <c r="B324" t="s">
        <v>397</v>
      </c>
      <c r="C324" s="25"/>
      <c r="D324" s="12"/>
      <c r="E324" s="14"/>
      <c r="H324" s="16"/>
      <c r="I324" s="11"/>
      <c r="J324" s="39"/>
      <c r="K324" s="39"/>
      <c r="L324" s="39"/>
      <c r="M324" s="39"/>
      <c r="N324" s="42"/>
      <c r="O324" s="8"/>
      <c r="P324" s="9"/>
      <c r="Q324" s="9"/>
      <c r="R324" s="8"/>
      <c r="S324" s="9"/>
      <c r="T324" s="9"/>
      <c r="U324" s="8"/>
      <c r="V324" s="9"/>
      <c r="W324" s="9"/>
      <c r="X324" s="9"/>
      <c r="Y324" s="8"/>
      <c r="Z324" s="9"/>
      <c r="AA324" s="8"/>
      <c r="AC324" s="8"/>
      <c r="AP324" s="8"/>
      <c r="AR324" s="31"/>
      <c r="AU324" s="31"/>
      <c r="AV324" s="21"/>
      <c r="AW324" s="23"/>
      <c r="BJ324" s="18"/>
      <c r="BL324" s="54"/>
      <c r="BO324" s="18"/>
      <c r="BQ324" s="18"/>
      <c r="BS324" s="18"/>
      <c r="BT324" s="18"/>
      <c r="CA324" s="18"/>
      <c r="CD324" s="18"/>
      <c r="CI324" s="18"/>
      <c r="CN324" s="18"/>
      <c r="CP324" s="18"/>
      <c r="CT324" s="18"/>
      <c r="CV324" s="18"/>
      <c r="CX324" s="18"/>
      <c r="DI324" s="18"/>
    </row>
    <row r="325" spans="1:113" x14ac:dyDescent="0.3">
      <c r="A325">
        <v>326</v>
      </c>
      <c r="B325" t="s">
        <v>397</v>
      </c>
      <c r="C325" s="25"/>
      <c r="D325" s="12"/>
      <c r="E325" s="14"/>
      <c r="H325" s="16"/>
      <c r="I325" s="11"/>
      <c r="J325" s="39"/>
      <c r="K325" s="39"/>
      <c r="L325" s="39"/>
      <c r="M325" s="39"/>
      <c r="N325" s="42"/>
      <c r="O325" s="8"/>
      <c r="P325" s="9"/>
      <c r="Q325" s="9"/>
      <c r="R325" s="8"/>
      <c r="S325" s="9"/>
      <c r="T325" s="9"/>
      <c r="U325" s="8"/>
      <c r="V325" s="9"/>
      <c r="W325" s="9"/>
      <c r="X325" s="9"/>
      <c r="Y325" s="8"/>
      <c r="Z325" s="9"/>
      <c r="AA325" s="8"/>
      <c r="AC325" s="8"/>
      <c r="AP325" s="8"/>
      <c r="AR325" s="31"/>
      <c r="AU325" s="31"/>
      <c r="AV325" s="21"/>
      <c r="AW325" s="23"/>
      <c r="BJ325" s="18"/>
      <c r="BL325" s="54"/>
      <c r="BO325" s="18"/>
      <c r="BQ325" s="18"/>
      <c r="BS325" s="18"/>
      <c r="BT325" s="18"/>
      <c r="CA325" s="18"/>
      <c r="CD325" s="18"/>
      <c r="CI325" s="18"/>
      <c r="CN325" s="18"/>
      <c r="CP325" s="18"/>
      <c r="CT325" s="18"/>
      <c r="CV325" s="18"/>
      <c r="CX325" s="18"/>
      <c r="DI325" s="18"/>
    </row>
    <row r="326" spans="1:113" x14ac:dyDescent="0.3">
      <c r="A326">
        <v>327</v>
      </c>
      <c r="B326" t="s">
        <v>397</v>
      </c>
      <c r="C326" s="25"/>
      <c r="D326" s="12"/>
      <c r="E326" s="14"/>
      <c r="H326" s="16"/>
      <c r="I326" s="11"/>
      <c r="J326" s="39"/>
      <c r="K326" s="39"/>
      <c r="L326" s="39"/>
      <c r="M326" s="39"/>
      <c r="N326" s="42"/>
      <c r="O326" s="8"/>
      <c r="P326" s="9"/>
      <c r="Q326" s="9"/>
      <c r="R326" s="8"/>
      <c r="S326" s="9"/>
      <c r="T326" s="9"/>
      <c r="U326" s="8"/>
      <c r="V326" s="9"/>
      <c r="W326" s="9"/>
      <c r="X326" s="9"/>
      <c r="Y326" s="8"/>
      <c r="Z326" s="9"/>
      <c r="AA326" s="8"/>
      <c r="AC326" s="8"/>
      <c r="AP326" s="8"/>
      <c r="AR326" s="31"/>
      <c r="AU326" s="31"/>
      <c r="AV326" s="21"/>
      <c r="AW326" s="23"/>
      <c r="BJ326" s="18"/>
      <c r="BL326" s="54"/>
      <c r="BO326" s="18"/>
      <c r="BQ326" s="18"/>
      <c r="BS326" s="18"/>
      <c r="BT326" s="18"/>
      <c r="CA326" s="18"/>
      <c r="CD326" s="18"/>
      <c r="CI326" s="18"/>
      <c r="CN326" s="18"/>
      <c r="CP326" s="18"/>
      <c r="CT326" s="18"/>
      <c r="CV326" s="18"/>
      <c r="CX326" s="18"/>
      <c r="DI326" s="18"/>
    </row>
    <row r="327" spans="1:113" x14ac:dyDescent="0.3">
      <c r="A327">
        <v>328</v>
      </c>
      <c r="B327" t="s">
        <v>397</v>
      </c>
      <c r="C327" s="25"/>
      <c r="D327" s="12"/>
      <c r="E327" s="14"/>
      <c r="H327" s="16"/>
      <c r="I327" s="11"/>
      <c r="J327" s="39"/>
      <c r="K327" s="39"/>
      <c r="L327" s="39"/>
      <c r="M327" s="39"/>
      <c r="N327" s="42"/>
      <c r="O327" s="8"/>
      <c r="P327" s="9"/>
      <c r="Q327" s="9"/>
      <c r="R327" s="8"/>
      <c r="S327" s="9"/>
      <c r="T327" s="9"/>
      <c r="U327" s="8"/>
      <c r="V327" s="9"/>
      <c r="W327" s="9"/>
      <c r="X327" s="9"/>
      <c r="Y327" s="8"/>
      <c r="Z327" s="9"/>
      <c r="AA327" s="8"/>
      <c r="AC327" s="8"/>
      <c r="AP327" s="8"/>
      <c r="AR327" s="31"/>
      <c r="AU327" s="31"/>
      <c r="AV327" s="21"/>
      <c r="AW327" s="23"/>
      <c r="BJ327" s="18"/>
      <c r="BL327" s="54"/>
      <c r="BO327" s="18"/>
      <c r="BQ327" s="18"/>
      <c r="BS327" s="18"/>
      <c r="BT327" s="18"/>
      <c r="CA327" s="18"/>
      <c r="CD327" s="18"/>
      <c r="CI327" s="18"/>
      <c r="CN327" s="18"/>
      <c r="CP327" s="18"/>
      <c r="CT327" s="18"/>
      <c r="CV327" s="18"/>
      <c r="CX327" s="18"/>
      <c r="DI327" s="18"/>
    </row>
    <row r="328" spans="1:113" x14ac:dyDescent="0.3">
      <c r="A328">
        <v>329</v>
      </c>
      <c r="B328" t="s">
        <v>397</v>
      </c>
      <c r="C328" s="25"/>
      <c r="D328" s="12"/>
      <c r="E328" s="14"/>
      <c r="H328" s="16"/>
      <c r="I328" s="11"/>
      <c r="J328" s="39"/>
      <c r="K328" s="39"/>
      <c r="L328" s="39"/>
      <c r="M328" s="39"/>
      <c r="N328" s="42"/>
      <c r="O328" s="8"/>
      <c r="P328" s="9"/>
      <c r="Q328" s="9"/>
      <c r="R328" s="8"/>
      <c r="S328" s="9"/>
      <c r="T328" s="9"/>
      <c r="U328" s="8"/>
      <c r="V328" s="9"/>
      <c r="W328" s="9"/>
      <c r="X328" s="9"/>
      <c r="Y328" s="8"/>
      <c r="Z328" s="9"/>
      <c r="AA328" s="8"/>
      <c r="AC328" s="8"/>
      <c r="AP328" s="8"/>
      <c r="AR328" s="31"/>
      <c r="AU328" s="31"/>
      <c r="AV328" s="21"/>
      <c r="AW328" s="23"/>
      <c r="BJ328" s="18"/>
      <c r="BL328" s="54"/>
      <c r="BO328" s="18"/>
      <c r="BQ328" s="18"/>
      <c r="BS328" s="18"/>
      <c r="BT328" s="18"/>
      <c r="CA328" s="18"/>
      <c r="CD328" s="18"/>
      <c r="CI328" s="18"/>
      <c r="CN328" s="18"/>
      <c r="CP328" s="18"/>
      <c r="CT328" s="18"/>
      <c r="CV328" s="18"/>
      <c r="CX328" s="18"/>
      <c r="DI328" s="18"/>
    </row>
    <row r="329" spans="1:113" x14ac:dyDescent="0.3">
      <c r="A329">
        <v>330</v>
      </c>
      <c r="B329" t="s">
        <v>397</v>
      </c>
      <c r="C329" s="25"/>
      <c r="D329" s="12"/>
      <c r="E329" s="14"/>
      <c r="H329" s="16"/>
      <c r="I329" s="11"/>
      <c r="J329" s="39"/>
      <c r="K329" s="39"/>
      <c r="L329" s="39"/>
      <c r="M329" s="39"/>
      <c r="N329" s="42"/>
      <c r="O329" s="8"/>
      <c r="P329" s="9"/>
      <c r="Q329" s="9"/>
      <c r="R329" s="8"/>
      <c r="S329" s="9"/>
      <c r="T329" s="9"/>
      <c r="U329" s="8"/>
      <c r="V329" s="9"/>
      <c r="W329" s="9"/>
      <c r="X329" s="9"/>
      <c r="Y329" s="8"/>
      <c r="Z329" s="9"/>
      <c r="AA329" s="8"/>
      <c r="AC329" s="8"/>
      <c r="AP329" s="8"/>
      <c r="AR329" s="31"/>
      <c r="AU329" s="31"/>
      <c r="AV329" s="21"/>
      <c r="AW329" s="23"/>
      <c r="BJ329" s="18"/>
      <c r="BL329" s="54"/>
      <c r="BO329" s="18"/>
      <c r="BQ329" s="18"/>
      <c r="BS329" s="18"/>
      <c r="BT329" s="18"/>
      <c r="CA329" s="18"/>
      <c r="CD329" s="18"/>
      <c r="CI329" s="18"/>
      <c r="CN329" s="18"/>
      <c r="CP329" s="18"/>
      <c r="CT329" s="18"/>
      <c r="CV329" s="18"/>
      <c r="CX329" s="18"/>
      <c r="DI329" s="18"/>
    </row>
    <row r="330" spans="1:113" x14ac:dyDescent="0.3">
      <c r="A330">
        <v>331</v>
      </c>
      <c r="B330" t="s">
        <v>397</v>
      </c>
      <c r="C330" s="25"/>
      <c r="D330" s="12"/>
      <c r="E330" s="14"/>
      <c r="H330" s="16"/>
      <c r="I330" s="11"/>
      <c r="J330" s="39"/>
      <c r="K330" s="39"/>
      <c r="L330" s="39"/>
      <c r="M330" s="39"/>
      <c r="N330" s="42"/>
      <c r="O330" s="8"/>
      <c r="P330" s="9"/>
      <c r="Q330" s="9"/>
      <c r="R330" s="8"/>
      <c r="S330" s="9"/>
      <c r="T330" s="9"/>
      <c r="U330" s="8"/>
      <c r="V330" s="9"/>
      <c r="W330" s="9"/>
      <c r="X330" s="9"/>
      <c r="Y330" s="8"/>
      <c r="Z330" s="9"/>
      <c r="AA330" s="8"/>
      <c r="AC330" s="8"/>
      <c r="AP330" s="8"/>
      <c r="AR330" s="31"/>
      <c r="AU330" s="31"/>
      <c r="AV330" s="21"/>
      <c r="AW330" s="23"/>
      <c r="BJ330" s="18"/>
      <c r="BL330" s="54"/>
      <c r="BO330" s="18"/>
      <c r="BQ330" s="18"/>
      <c r="BS330" s="18"/>
      <c r="BT330" s="18"/>
      <c r="CA330" s="18"/>
      <c r="CD330" s="18"/>
      <c r="CI330" s="18"/>
      <c r="CN330" s="18"/>
      <c r="CP330" s="18"/>
      <c r="CT330" s="18"/>
      <c r="CV330" s="18"/>
      <c r="CX330" s="18"/>
      <c r="DI330" s="18"/>
    </row>
    <row r="331" spans="1:113" x14ac:dyDescent="0.3">
      <c r="A331">
        <v>332</v>
      </c>
      <c r="B331" t="s">
        <v>397</v>
      </c>
      <c r="C331" s="25"/>
      <c r="D331" s="12"/>
      <c r="E331" s="14"/>
      <c r="H331" s="16"/>
      <c r="I331" s="11"/>
      <c r="J331" s="39"/>
      <c r="K331" s="39"/>
      <c r="L331" s="39"/>
      <c r="M331" s="39"/>
      <c r="N331" s="42"/>
      <c r="O331" s="8"/>
      <c r="P331" s="9"/>
      <c r="Q331" s="9"/>
      <c r="R331" s="8"/>
      <c r="S331" s="9"/>
      <c r="T331" s="9"/>
      <c r="U331" s="8"/>
      <c r="V331" s="9"/>
      <c r="W331" s="9"/>
      <c r="X331" s="9"/>
      <c r="Y331" s="8"/>
      <c r="Z331" s="9"/>
      <c r="AA331" s="8"/>
      <c r="AC331" s="8"/>
      <c r="AP331" s="8"/>
      <c r="AR331" s="31"/>
      <c r="AU331" s="31"/>
      <c r="AV331" s="21"/>
      <c r="AW331" s="23"/>
      <c r="BJ331" s="18"/>
      <c r="BL331" s="54"/>
      <c r="BO331" s="18"/>
      <c r="BQ331" s="18"/>
      <c r="BS331" s="18"/>
      <c r="BT331" s="18"/>
      <c r="CA331" s="18"/>
      <c r="CD331" s="18"/>
      <c r="CI331" s="18"/>
      <c r="CN331" s="18"/>
      <c r="CP331" s="18"/>
      <c r="CT331" s="18"/>
      <c r="CV331" s="18"/>
      <c r="CX331" s="18"/>
      <c r="DI331" s="18"/>
    </row>
    <row r="332" spans="1:113" x14ac:dyDescent="0.3">
      <c r="A332">
        <v>333</v>
      </c>
      <c r="B332" t="s">
        <v>397</v>
      </c>
      <c r="C332" s="25"/>
      <c r="D332" s="12"/>
      <c r="E332" s="14"/>
      <c r="H332" s="16"/>
      <c r="I332" s="11"/>
      <c r="J332" s="39"/>
      <c r="K332" s="39"/>
      <c r="L332" s="39"/>
      <c r="M332" s="39"/>
      <c r="N332" s="42"/>
      <c r="O332" s="8"/>
      <c r="P332" s="9"/>
      <c r="Q332" s="9"/>
      <c r="R332" s="8"/>
      <c r="S332" s="9"/>
      <c r="T332" s="9"/>
      <c r="U332" s="8"/>
      <c r="V332" s="9"/>
      <c r="W332" s="9"/>
      <c r="X332" s="9"/>
      <c r="Y332" s="8"/>
      <c r="Z332" s="9"/>
      <c r="AA332" s="8"/>
      <c r="AC332" s="8"/>
      <c r="AP332" s="8"/>
      <c r="AR332" s="31"/>
      <c r="AU332" s="31"/>
      <c r="AV332" s="21"/>
      <c r="AW332" s="23"/>
      <c r="BJ332" s="18"/>
      <c r="BL332" s="54"/>
      <c r="BO332" s="18"/>
      <c r="BQ332" s="18"/>
      <c r="BS332" s="18"/>
      <c r="BT332" s="18"/>
      <c r="CA332" s="18"/>
      <c r="CD332" s="18"/>
      <c r="CI332" s="18"/>
      <c r="CN332" s="18"/>
      <c r="CP332" s="18"/>
      <c r="CT332" s="18"/>
      <c r="CV332" s="18"/>
      <c r="CX332" s="18"/>
      <c r="DI332" s="18"/>
    </row>
    <row r="333" spans="1:113" x14ac:dyDescent="0.3">
      <c r="A333">
        <v>334</v>
      </c>
      <c r="B333" t="s">
        <v>397</v>
      </c>
      <c r="C333" s="25"/>
      <c r="D333" s="12"/>
      <c r="E333" s="14"/>
      <c r="H333" s="16"/>
      <c r="I333" s="11"/>
      <c r="J333" s="39"/>
      <c r="K333" s="39"/>
      <c r="L333" s="39"/>
      <c r="M333" s="39"/>
      <c r="N333" s="42"/>
      <c r="O333" s="8"/>
      <c r="P333" s="9"/>
      <c r="Q333" s="9"/>
      <c r="R333" s="8"/>
      <c r="S333" s="9"/>
      <c r="T333" s="9"/>
      <c r="U333" s="8"/>
      <c r="V333" s="9"/>
      <c r="W333" s="9"/>
      <c r="X333" s="9"/>
      <c r="Y333" s="8"/>
      <c r="Z333" s="9"/>
      <c r="AA333" s="8"/>
      <c r="AC333" s="8"/>
      <c r="AP333" s="8"/>
      <c r="AR333" s="31"/>
      <c r="AU333" s="31"/>
      <c r="AV333" s="21"/>
      <c r="AW333" s="23"/>
      <c r="BJ333" s="18"/>
      <c r="BL333" s="54"/>
      <c r="BO333" s="18"/>
      <c r="BQ333" s="18"/>
      <c r="BS333" s="18"/>
      <c r="BT333" s="18"/>
      <c r="CA333" s="18"/>
      <c r="CD333" s="18"/>
      <c r="CI333" s="18"/>
      <c r="CN333" s="18"/>
      <c r="CP333" s="18"/>
      <c r="CT333" s="18"/>
      <c r="CV333" s="18"/>
      <c r="CX333" s="18"/>
      <c r="DI333" s="18"/>
    </row>
    <row r="334" spans="1:113" x14ac:dyDescent="0.3">
      <c r="A334">
        <v>335</v>
      </c>
      <c r="B334" t="s">
        <v>397</v>
      </c>
      <c r="C334" s="25"/>
      <c r="D334" s="12"/>
      <c r="E334" s="14"/>
      <c r="H334" s="16"/>
      <c r="I334" s="11"/>
      <c r="J334" s="39"/>
      <c r="K334" s="39"/>
      <c r="L334" s="39"/>
      <c r="M334" s="39"/>
      <c r="N334" s="42"/>
      <c r="O334" s="8"/>
      <c r="P334" s="9"/>
      <c r="Q334" s="9"/>
      <c r="R334" s="8"/>
      <c r="S334" s="9"/>
      <c r="T334" s="9"/>
      <c r="U334" s="8"/>
      <c r="V334" s="9"/>
      <c r="W334" s="9"/>
      <c r="X334" s="9"/>
      <c r="Y334" s="8"/>
      <c r="Z334" s="9"/>
      <c r="AA334" s="8"/>
      <c r="AC334" s="8"/>
      <c r="AP334" s="8"/>
      <c r="AR334" s="31"/>
      <c r="AU334" s="31"/>
      <c r="AV334" s="21"/>
      <c r="AW334" s="23"/>
      <c r="BJ334" s="18"/>
      <c r="BL334" s="54"/>
      <c r="BO334" s="18"/>
      <c r="BQ334" s="18"/>
      <c r="BS334" s="18"/>
      <c r="BT334" s="18"/>
      <c r="CA334" s="18"/>
      <c r="CD334" s="18"/>
      <c r="CI334" s="18"/>
      <c r="CN334" s="18"/>
      <c r="CP334" s="18"/>
      <c r="CT334" s="18"/>
      <c r="CV334" s="18"/>
      <c r="CX334" s="18"/>
      <c r="DI334" s="18"/>
    </row>
    <row r="335" spans="1:113" x14ac:dyDescent="0.3">
      <c r="A335">
        <v>336</v>
      </c>
      <c r="B335" t="s">
        <v>397</v>
      </c>
      <c r="C335" s="25"/>
      <c r="D335" s="12"/>
      <c r="E335" s="14"/>
      <c r="H335" s="16"/>
      <c r="I335" s="11"/>
      <c r="J335" s="39"/>
      <c r="K335" s="39"/>
      <c r="L335" s="39"/>
      <c r="M335" s="39"/>
      <c r="N335" s="42"/>
      <c r="O335" s="8"/>
      <c r="P335" s="9"/>
      <c r="Q335" s="9"/>
      <c r="R335" s="8"/>
      <c r="S335" s="9"/>
      <c r="T335" s="9"/>
      <c r="U335" s="8"/>
      <c r="V335" s="9"/>
      <c r="W335" s="9"/>
      <c r="X335" s="9"/>
      <c r="Y335" s="8"/>
      <c r="Z335" s="9"/>
      <c r="AA335" s="8"/>
      <c r="AC335" s="8"/>
      <c r="AP335" s="8"/>
      <c r="AR335" s="31"/>
      <c r="AU335" s="31"/>
      <c r="AV335" s="21"/>
      <c r="AW335" s="23"/>
      <c r="BJ335" s="18"/>
      <c r="BL335" s="54"/>
      <c r="BO335" s="18"/>
      <c r="BQ335" s="18"/>
      <c r="BS335" s="18"/>
      <c r="BT335" s="18"/>
      <c r="CA335" s="18"/>
      <c r="CD335" s="18"/>
      <c r="CI335" s="18"/>
      <c r="CN335" s="18"/>
      <c r="CP335" s="18"/>
      <c r="CT335" s="18"/>
      <c r="CV335" s="18"/>
      <c r="CX335" s="18"/>
      <c r="DI335" s="18"/>
    </row>
    <row r="336" spans="1:113" x14ac:dyDescent="0.3">
      <c r="A336">
        <v>337</v>
      </c>
      <c r="B336" t="s">
        <v>397</v>
      </c>
      <c r="C336" s="25"/>
      <c r="D336" s="12"/>
      <c r="E336" s="14"/>
      <c r="H336" s="16"/>
      <c r="I336" s="11"/>
      <c r="J336" s="39"/>
      <c r="K336" s="39"/>
      <c r="L336" s="39"/>
      <c r="M336" s="39"/>
      <c r="N336" s="42"/>
      <c r="O336" s="8"/>
      <c r="P336" s="9"/>
      <c r="Q336" s="9"/>
      <c r="R336" s="8"/>
      <c r="S336" s="9"/>
      <c r="T336" s="9"/>
      <c r="U336" s="8"/>
      <c r="V336" s="9"/>
      <c r="W336" s="9"/>
      <c r="X336" s="9"/>
      <c r="Y336" s="8"/>
      <c r="Z336" s="9"/>
      <c r="AA336" s="8"/>
      <c r="AC336" s="8"/>
      <c r="AP336" s="8"/>
      <c r="AR336" s="31"/>
      <c r="AU336" s="31"/>
      <c r="AV336" s="21"/>
      <c r="AW336" s="23"/>
      <c r="BJ336" s="18"/>
      <c r="BL336" s="54"/>
      <c r="BO336" s="18"/>
      <c r="BQ336" s="18"/>
      <c r="BS336" s="18"/>
      <c r="BT336" s="18"/>
      <c r="CA336" s="18"/>
      <c r="CD336" s="18"/>
      <c r="CI336" s="18"/>
      <c r="CN336" s="18"/>
      <c r="CP336" s="18"/>
      <c r="CT336" s="18"/>
      <c r="CV336" s="18"/>
      <c r="CX336" s="18"/>
      <c r="DI336" s="18"/>
    </row>
    <row r="337" spans="1:113" x14ac:dyDescent="0.3">
      <c r="A337">
        <v>338</v>
      </c>
      <c r="B337" t="s">
        <v>397</v>
      </c>
      <c r="C337" s="25"/>
      <c r="D337" s="12"/>
      <c r="E337" s="14"/>
      <c r="H337" s="16"/>
      <c r="I337" s="11"/>
      <c r="J337" s="39"/>
      <c r="K337" s="39"/>
      <c r="L337" s="39"/>
      <c r="M337" s="39"/>
      <c r="N337" s="42"/>
      <c r="O337" s="8"/>
      <c r="P337" s="9"/>
      <c r="Q337" s="9"/>
      <c r="R337" s="8"/>
      <c r="S337" s="9"/>
      <c r="T337" s="9"/>
      <c r="U337" s="8"/>
      <c r="V337" s="9"/>
      <c r="W337" s="9"/>
      <c r="X337" s="9"/>
      <c r="Y337" s="8"/>
      <c r="Z337" s="9"/>
      <c r="AA337" s="8"/>
      <c r="AC337" s="8"/>
      <c r="AP337" s="8"/>
      <c r="AR337" s="31"/>
      <c r="AU337" s="31"/>
      <c r="AV337" s="21"/>
      <c r="AW337" s="23"/>
      <c r="BJ337" s="18"/>
      <c r="BL337" s="54"/>
      <c r="BO337" s="18"/>
      <c r="BQ337" s="18"/>
      <c r="BS337" s="18"/>
      <c r="BT337" s="18"/>
      <c r="CA337" s="18"/>
      <c r="CD337" s="18"/>
      <c r="CI337" s="18"/>
      <c r="CN337" s="18"/>
      <c r="CP337" s="18"/>
      <c r="CT337" s="18"/>
      <c r="CV337" s="18"/>
      <c r="CX337" s="18"/>
      <c r="DI337" s="18"/>
    </row>
    <row r="338" spans="1:113" x14ac:dyDescent="0.3">
      <c r="A338">
        <v>339</v>
      </c>
      <c r="B338" t="s">
        <v>397</v>
      </c>
      <c r="C338" s="25"/>
      <c r="D338" s="12"/>
      <c r="E338" s="14"/>
      <c r="H338" s="16"/>
      <c r="I338" s="11"/>
      <c r="J338" s="39"/>
      <c r="K338" s="39"/>
      <c r="L338" s="39"/>
      <c r="M338" s="39"/>
      <c r="N338" s="42"/>
      <c r="O338" s="8"/>
      <c r="P338" s="9"/>
      <c r="Q338" s="9"/>
      <c r="R338" s="8"/>
      <c r="S338" s="9"/>
      <c r="T338" s="9"/>
      <c r="U338" s="8"/>
      <c r="V338" s="9"/>
      <c r="W338" s="9"/>
      <c r="X338" s="9"/>
      <c r="Y338" s="8"/>
      <c r="Z338" s="9"/>
      <c r="AA338" s="8"/>
      <c r="AC338" s="8"/>
      <c r="AP338" s="8"/>
      <c r="AR338" s="31"/>
      <c r="AU338" s="31"/>
      <c r="AV338" s="21"/>
      <c r="AW338" s="23"/>
      <c r="BJ338" s="18"/>
      <c r="BL338" s="54"/>
      <c r="BO338" s="18"/>
      <c r="BQ338" s="18"/>
      <c r="BS338" s="18"/>
      <c r="BT338" s="18"/>
      <c r="CA338" s="18"/>
      <c r="CD338" s="18"/>
      <c r="CI338" s="18"/>
      <c r="CN338" s="18"/>
      <c r="CP338" s="18"/>
      <c r="CT338" s="18"/>
      <c r="CV338" s="18"/>
      <c r="CX338" s="18"/>
      <c r="DI338" s="18"/>
    </row>
    <row r="339" spans="1:113" x14ac:dyDescent="0.3">
      <c r="A339">
        <v>340</v>
      </c>
      <c r="B339" t="s">
        <v>397</v>
      </c>
      <c r="C339" s="25"/>
      <c r="D339" s="12"/>
      <c r="E339" s="14"/>
      <c r="H339" s="16"/>
      <c r="I339" s="11"/>
      <c r="J339" s="39"/>
      <c r="K339" s="39"/>
      <c r="L339" s="39"/>
      <c r="M339" s="39"/>
      <c r="N339" s="42"/>
      <c r="O339" s="8"/>
      <c r="P339" s="9"/>
      <c r="Q339" s="9"/>
      <c r="R339" s="8"/>
      <c r="S339" s="9"/>
      <c r="T339" s="9"/>
      <c r="U339" s="8"/>
      <c r="V339" s="9"/>
      <c r="W339" s="9"/>
      <c r="X339" s="9"/>
      <c r="Y339" s="8"/>
      <c r="Z339" s="9"/>
      <c r="AA339" s="8"/>
      <c r="AC339" s="8"/>
      <c r="AP339" s="8"/>
      <c r="AR339" s="31"/>
      <c r="AU339" s="31"/>
      <c r="AV339" s="21"/>
      <c r="AW339" s="23"/>
      <c r="BJ339" s="18"/>
      <c r="BL339" s="54"/>
      <c r="BO339" s="18"/>
      <c r="BQ339" s="18"/>
      <c r="BS339" s="18"/>
      <c r="BT339" s="18"/>
      <c r="CA339" s="18"/>
      <c r="CD339" s="18"/>
      <c r="CI339" s="18"/>
      <c r="CN339" s="18"/>
      <c r="CP339" s="18"/>
      <c r="CT339" s="18"/>
      <c r="CV339" s="18"/>
      <c r="CX339" s="18"/>
      <c r="DI339" s="18"/>
    </row>
    <row r="340" spans="1:113" x14ac:dyDescent="0.3">
      <c r="A340">
        <v>341</v>
      </c>
      <c r="B340" t="s">
        <v>397</v>
      </c>
      <c r="C340" s="25"/>
      <c r="D340" s="12"/>
      <c r="E340" s="14"/>
      <c r="H340" s="16"/>
      <c r="I340" s="11"/>
      <c r="J340" s="39"/>
      <c r="K340" s="39"/>
      <c r="L340" s="39"/>
      <c r="M340" s="39"/>
      <c r="N340" s="42"/>
      <c r="O340" s="8"/>
      <c r="P340" s="9"/>
      <c r="Q340" s="9"/>
      <c r="R340" s="8"/>
      <c r="S340" s="9"/>
      <c r="T340" s="9"/>
      <c r="U340" s="8"/>
      <c r="V340" s="9"/>
      <c r="W340" s="9"/>
      <c r="X340" s="9"/>
      <c r="Y340" s="8"/>
      <c r="Z340" s="9"/>
      <c r="AA340" s="8"/>
      <c r="AC340" s="8"/>
      <c r="AP340" s="8"/>
      <c r="AR340" s="31"/>
      <c r="AU340" s="31"/>
      <c r="AV340" s="21"/>
      <c r="AW340" s="23"/>
      <c r="BJ340" s="18"/>
      <c r="BL340" s="54"/>
      <c r="BO340" s="18"/>
      <c r="BQ340" s="18"/>
      <c r="BS340" s="18"/>
      <c r="BT340" s="18"/>
      <c r="CA340" s="18"/>
      <c r="CD340" s="18"/>
      <c r="CI340" s="18"/>
      <c r="CN340" s="18"/>
      <c r="CP340" s="18"/>
      <c r="CT340" s="18"/>
      <c r="CV340" s="18"/>
      <c r="CX340" s="18"/>
      <c r="DI340" s="18"/>
    </row>
    <row r="341" spans="1:113" x14ac:dyDescent="0.3">
      <c r="A341">
        <v>342</v>
      </c>
      <c r="B341" t="s">
        <v>397</v>
      </c>
      <c r="C341" s="25"/>
      <c r="D341" s="12"/>
      <c r="E341" s="14"/>
      <c r="H341" s="16"/>
      <c r="I341" s="11"/>
      <c r="J341" s="39"/>
      <c r="K341" s="39"/>
      <c r="L341" s="39"/>
      <c r="M341" s="39"/>
      <c r="N341" s="42"/>
      <c r="O341" s="8"/>
      <c r="P341" s="9"/>
      <c r="Q341" s="9"/>
      <c r="R341" s="8"/>
      <c r="S341" s="9"/>
      <c r="T341" s="9"/>
      <c r="U341" s="8"/>
      <c r="V341" s="9"/>
      <c r="W341" s="9"/>
      <c r="X341" s="9"/>
      <c r="Y341" s="8"/>
      <c r="Z341" s="9"/>
      <c r="AA341" s="8"/>
      <c r="AC341" s="8"/>
      <c r="AP341" s="8"/>
      <c r="AR341" s="31"/>
      <c r="AU341" s="31"/>
      <c r="AV341" s="21"/>
      <c r="AW341" s="23"/>
      <c r="BJ341" s="18"/>
      <c r="BL341" s="54"/>
      <c r="BO341" s="18"/>
      <c r="BQ341" s="18"/>
      <c r="BS341" s="18"/>
      <c r="BT341" s="18"/>
      <c r="CA341" s="18"/>
      <c r="CD341" s="18"/>
      <c r="CI341" s="18"/>
      <c r="CN341" s="18"/>
      <c r="CP341" s="18"/>
      <c r="CT341" s="18"/>
      <c r="CV341" s="18"/>
      <c r="CX341" s="18"/>
      <c r="DI341" s="18"/>
    </row>
    <row r="342" spans="1:113" x14ac:dyDescent="0.3">
      <c r="A342">
        <v>343</v>
      </c>
      <c r="B342" t="s">
        <v>397</v>
      </c>
      <c r="C342" s="25"/>
      <c r="D342" s="12"/>
      <c r="E342" s="14"/>
      <c r="H342" s="16"/>
      <c r="I342" s="11"/>
      <c r="J342" s="39"/>
      <c r="K342" s="39"/>
      <c r="L342" s="39"/>
      <c r="M342" s="39"/>
      <c r="N342" s="42"/>
      <c r="O342" s="8"/>
      <c r="P342" s="9"/>
      <c r="Q342" s="9"/>
      <c r="R342" s="8"/>
      <c r="S342" s="9"/>
      <c r="T342" s="9"/>
      <c r="U342" s="8"/>
      <c r="V342" s="9"/>
      <c r="W342" s="9"/>
      <c r="X342" s="9"/>
      <c r="Y342" s="8"/>
      <c r="Z342" s="9"/>
      <c r="AA342" s="8"/>
      <c r="AC342" s="8"/>
      <c r="AP342" s="8"/>
      <c r="AR342" s="31"/>
      <c r="AU342" s="31"/>
      <c r="AV342" s="21"/>
      <c r="AW342" s="23"/>
      <c r="BJ342" s="18"/>
      <c r="BL342" s="54"/>
      <c r="BO342" s="18"/>
      <c r="BQ342" s="18"/>
      <c r="BS342" s="18"/>
      <c r="BT342" s="18"/>
      <c r="CA342" s="18"/>
      <c r="CD342" s="18"/>
      <c r="CI342" s="18"/>
      <c r="CN342" s="18"/>
      <c r="CP342" s="18"/>
      <c r="CT342" s="18"/>
      <c r="CV342" s="18"/>
      <c r="CX342" s="18"/>
      <c r="DI342" s="18"/>
    </row>
    <row r="343" spans="1:113" x14ac:dyDescent="0.3">
      <c r="A343">
        <v>344</v>
      </c>
      <c r="B343" t="s">
        <v>397</v>
      </c>
      <c r="C343" s="25"/>
      <c r="D343" s="12"/>
      <c r="E343" s="14"/>
      <c r="H343" s="16"/>
      <c r="I343" s="11"/>
      <c r="J343" s="39"/>
      <c r="K343" s="39"/>
      <c r="L343" s="39"/>
      <c r="M343" s="39"/>
      <c r="N343" s="42"/>
      <c r="O343" s="8"/>
      <c r="P343" s="9"/>
      <c r="Q343" s="9"/>
      <c r="R343" s="8"/>
      <c r="S343" s="9"/>
      <c r="T343" s="9"/>
      <c r="U343" s="8"/>
      <c r="V343" s="9"/>
      <c r="W343" s="9"/>
      <c r="X343" s="9"/>
      <c r="Y343" s="8"/>
      <c r="Z343" s="9"/>
      <c r="AA343" s="8"/>
      <c r="AC343" s="8"/>
      <c r="AP343" s="8"/>
      <c r="AR343" s="31"/>
      <c r="AU343" s="31"/>
      <c r="AV343" s="21"/>
      <c r="AW343" s="23"/>
      <c r="BJ343" s="18"/>
      <c r="BL343" s="54"/>
      <c r="BO343" s="18"/>
      <c r="BQ343" s="18"/>
      <c r="BS343" s="18"/>
      <c r="BT343" s="18"/>
      <c r="CA343" s="18"/>
      <c r="CD343" s="18"/>
      <c r="CI343" s="18"/>
      <c r="CN343" s="18"/>
      <c r="CP343" s="18"/>
      <c r="CT343" s="18"/>
      <c r="CV343" s="18"/>
      <c r="CX343" s="18"/>
      <c r="DI343" s="18"/>
    </row>
    <row r="344" spans="1:113" x14ac:dyDescent="0.3">
      <c r="A344">
        <v>345</v>
      </c>
      <c r="B344" t="s">
        <v>397</v>
      </c>
      <c r="C344" s="25"/>
      <c r="D344" s="12"/>
      <c r="E344" s="14"/>
      <c r="H344" s="16"/>
      <c r="I344" s="11"/>
      <c r="J344" s="39"/>
      <c r="K344" s="39"/>
      <c r="L344" s="39"/>
      <c r="M344" s="39"/>
      <c r="N344" s="42"/>
      <c r="O344" s="8"/>
      <c r="P344" s="9"/>
      <c r="Q344" s="9"/>
      <c r="R344" s="8"/>
      <c r="S344" s="9"/>
      <c r="T344" s="9"/>
      <c r="U344" s="8"/>
      <c r="V344" s="9"/>
      <c r="W344" s="9"/>
      <c r="X344" s="9"/>
      <c r="Y344" s="8"/>
      <c r="Z344" s="9"/>
      <c r="AA344" s="8"/>
      <c r="AC344" s="8"/>
      <c r="AP344" s="8"/>
      <c r="AR344" s="31"/>
      <c r="AU344" s="31"/>
      <c r="AV344" s="21"/>
      <c r="AW344" s="23"/>
      <c r="BJ344" s="18"/>
      <c r="BL344" s="54"/>
      <c r="BO344" s="18"/>
      <c r="BQ344" s="18"/>
      <c r="BS344" s="18"/>
      <c r="BT344" s="18"/>
      <c r="CA344" s="18"/>
      <c r="CD344" s="18"/>
      <c r="CI344" s="18"/>
      <c r="CN344" s="18"/>
      <c r="CP344" s="18"/>
      <c r="CT344" s="18"/>
      <c r="CV344" s="18"/>
      <c r="CX344" s="18"/>
      <c r="DI344" s="18"/>
    </row>
    <row r="345" spans="1:113" x14ac:dyDescent="0.3">
      <c r="A345">
        <v>346</v>
      </c>
      <c r="B345" t="s">
        <v>397</v>
      </c>
      <c r="C345" s="25"/>
      <c r="D345" s="12"/>
      <c r="E345" s="14"/>
      <c r="H345" s="16"/>
      <c r="I345" s="11"/>
      <c r="J345" s="39"/>
      <c r="K345" s="39"/>
      <c r="L345" s="39"/>
      <c r="M345" s="39"/>
      <c r="N345" s="42"/>
      <c r="O345" s="8"/>
      <c r="P345" s="9"/>
      <c r="Q345" s="9"/>
      <c r="R345" s="8"/>
      <c r="S345" s="9"/>
      <c r="T345" s="9"/>
      <c r="U345" s="8"/>
      <c r="V345" s="9"/>
      <c r="W345" s="9"/>
      <c r="X345" s="9"/>
      <c r="Y345" s="8"/>
      <c r="Z345" s="9"/>
      <c r="AA345" s="8"/>
      <c r="AC345" s="8"/>
      <c r="AP345" s="8"/>
      <c r="AR345" s="31"/>
      <c r="AU345" s="31"/>
      <c r="AV345" s="21"/>
      <c r="AW345" s="23"/>
      <c r="BJ345" s="18"/>
      <c r="BL345" s="54"/>
      <c r="BO345" s="18"/>
      <c r="BQ345" s="18"/>
      <c r="BS345" s="18"/>
      <c r="BT345" s="18"/>
      <c r="CA345" s="18"/>
      <c r="CD345" s="18"/>
      <c r="CI345" s="18"/>
      <c r="CN345" s="18"/>
      <c r="CP345" s="18"/>
      <c r="CT345" s="18"/>
      <c r="CV345" s="18"/>
      <c r="CX345" s="18"/>
      <c r="DI345" s="18"/>
    </row>
    <row r="346" spans="1:113" x14ac:dyDescent="0.3">
      <c r="A346">
        <v>347</v>
      </c>
      <c r="B346" t="s">
        <v>397</v>
      </c>
      <c r="C346" s="25"/>
      <c r="D346" s="12"/>
      <c r="E346" s="14"/>
      <c r="H346" s="16"/>
      <c r="I346" s="11"/>
      <c r="J346" s="39"/>
      <c r="K346" s="39"/>
      <c r="L346" s="39"/>
      <c r="M346" s="39"/>
      <c r="N346" s="42"/>
      <c r="O346" s="8"/>
      <c r="P346" s="9"/>
      <c r="Q346" s="9"/>
      <c r="R346" s="8"/>
      <c r="S346" s="9"/>
      <c r="T346" s="9"/>
      <c r="U346" s="8"/>
      <c r="V346" s="9"/>
      <c r="W346" s="9"/>
      <c r="X346" s="9"/>
      <c r="Y346" s="8"/>
      <c r="Z346" s="9"/>
      <c r="AA346" s="8"/>
      <c r="AC346" s="8"/>
      <c r="AP346" s="8"/>
      <c r="AR346" s="31"/>
      <c r="AU346" s="31"/>
      <c r="AV346" s="21"/>
      <c r="AW346" s="23"/>
      <c r="BJ346" s="18"/>
      <c r="BL346" s="54"/>
      <c r="BO346" s="18"/>
      <c r="BQ346" s="18"/>
      <c r="BS346" s="18"/>
      <c r="BT346" s="18"/>
      <c r="CA346" s="18"/>
      <c r="CD346" s="18"/>
      <c r="CI346" s="18"/>
      <c r="CN346" s="18"/>
      <c r="CP346" s="18"/>
      <c r="CT346" s="18"/>
      <c r="CV346" s="18"/>
      <c r="CX346" s="18"/>
      <c r="DI346" s="18"/>
    </row>
    <row r="347" spans="1:113" x14ac:dyDescent="0.3">
      <c r="A347">
        <v>348</v>
      </c>
      <c r="B347" t="s">
        <v>397</v>
      </c>
      <c r="C347" s="25"/>
      <c r="D347" s="12"/>
      <c r="E347" s="14"/>
      <c r="H347" s="16"/>
      <c r="I347" s="11"/>
      <c r="J347" s="39"/>
      <c r="K347" s="39"/>
      <c r="L347" s="39"/>
      <c r="M347" s="39"/>
      <c r="N347" s="42"/>
      <c r="O347" s="8"/>
      <c r="P347" s="9"/>
      <c r="Q347" s="9"/>
      <c r="R347" s="8"/>
      <c r="S347" s="9"/>
      <c r="T347" s="9"/>
      <c r="U347" s="8"/>
      <c r="V347" s="9"/>
      <c r="W347" s="9"/>
      <c r="X347" s="9"/>
      <c r="Y347" s="8"/>
      <c r="Z347" s="9"/>
      <c r="AA347" s="8"/>
      <c r="AC347" s="8"/>
      <c r="AP347" s="8"/>
      <c r="AR347" s="31"/>
      <c r="AU347" s="31"/>
      <c r="AV347" s="21"/>
      <c r="AW347" s="23"/>
      <c r="BJ347" s="18"/>
      <c r="BL347" s="54"/>
      <c r="BO347" s="18"/>
      <c r="BQ347" s="18"/>
      <c r="BS347" s="18"/>
      <c r="BT347" s="18"/>
      <c r="CA347" s="18"/>
      <c r="CD347" s="18"/>
      <c r="CI347" s="18"/>
      <c r="CN347" s="18"/>
      <c r="CP347" s="18"/>
      <c r="CT347" s="18"/>
      <c r="CV347" s="18"/>
      <c r="CX347" s="18"/>
      <c r="DI347" s="18"/>
    </row>
    <row r="348" spans="1:113" x14ac:dyDescent="0.3">
      <c r="A348">
        <v>349</v>
      </c>
      <c r="B348" t="s">
        <v>397</v>
      </c>
      <c r="C348" s="25"/>
      <c r="D348" s="12"/>
      <c r="E348" s="14"/>
      <c r="H348" s="16"/>
      <c r="I348" s="11"/>
      <c r="J348" s="39"/>
      <c r="K348" s="39"/>
      <c r="L348" s="39"/>
      <c r="M348" s="39"/>
      <c r="N348" s="42"/>
      <c r="O348" s="8"/>
      <c r="P348" s="9"/>
      <c r="Q348" s="9"/>
      <c r="R348" s="8"/>
      <c r="S348" s="9"/>
      <c r="T348" s="9"/>
      <c r="U348" s="8"/>
      <c r="V348" s="9"/>
      <c r="W348" s="9"/>
      <c r="X348" s="9"/>
      <c r="Y348" s="8"/>
      <c r="Z348" s="9"/>
      <c r="AA348" s="8"/>
      <c r="AC348" s="8"/>
      <c r="AP348" s="8"/>
      <c r="AR348" s="31"/>
      <c r="AU348" s="31"/>
      <c r="AV348" s="21"/>
      <c r="AW348" s="23"/>
      <c r="BJ348" s="18"/>
      <c r="BL348" s="54"/>
      <c r="BO348" s="18"/>
      <c r="BQ348" s="18"/>
      <c r="BS348" s="18"/>
      <c r="BT348" s="18"/>
      <c r="CA348" s="18"/>
      <c r="CD348" s="18"/>
      <c r="CI348" s="18"/>
      <c r="CN348" s="18"/>
      <c r="CP348" s="18"/>
      <c r="CT348" s="18"/>
      <c r="CV348" s="18"/>
      <c r="CX348" s="18"/>
      <c r="DI348" s="18"/>
    </row>
    <row r="349" spans="1:113" x14ac:dyDescent="0.3">
      <c r="A349">
        <v>350</v>
      </c>
      <c r="B349" t="s">
        <v>397</v>
      </c>
      <c r="C349" s="25"/>
      <c r="D349" s="12"/>
      <c r="E349" s="14"/>
      <c r="H349" s="16"/>
      <c r="I349" s="11"/>
      <c r="J349" s="39"/>
      <c r="K349" s="39"/>
      <c r="L349" s="39"/>
      <c r="M349" s="39"/>
      <c r="N349" s="42"/>
      <c r="O349" s="8"/>
      <c r="P349" s="9"/>
      <c r="Q349" s="9"/>
      <c r="R349" s="8"/>
      <c r="S349" s="9"/>
      <c r="T349" s="9"/>
      <c r="U349" s="8"/>
      <c r="V349" s="9"/>
      <c r="W349" s="9"/>
      <c r="X349" s="9"/>
      <c r="Y349" s="8"/>
      <c r="Z349" s="9"/>
      <c r="AA349" s="8"/>
      <c r="AC349" s="8"/>
      <c r="AP349" s="8"/>
      <c r="AR349" s="31"/>
      <c r="AU349" s="31"/>
      <c r="AV349" s="21"/>
      <c r="AW349" s="23"/>
      <c r="BJ349" s="18"/>
      <c r="BL349" s="54"/>
      <c r="BO349" s="18"/>
      <c r="BQ349" s="18"/>
      <c r="BS349" s="18"/>
      <c r="BT349" s="18"/>
      <c r="CA349" s="18"/>
      <c r="CD349" s="18"/>
      <c r="CI349" s="18"/>
      <c r="CN349" s="18"/>
      <c r="CP349" s="18"/>
      <c r="CT349" s="18"/>
      <c r="CV349" s="18"/>
      <c r="CX349" s="18"/>
      <c r="DI349" s="18"/>
    </row>
    <row r="350" spans="1:113" x14ac:dyDescent="0.3">
      <c r="A350">
        <v>351</v>
      </c>
      <c r="B350" t="s">
        <v>397</v>
      </c>
      <c r="C350" s="25"/>
      <c r="D350" s="12"/>
      <c r="E350" s="14"/>
      <c r="H350" s="16"/>
      <c r="I350" s="11"/>
      <c r="J350" s="39"/>
      <c r="K350" s="39"/>
      <c r="L350" s="39"/>
      <c r="M350" s="39"/>
      <c r="N350" s="42"/>
      <c r="O350" s="8"/>
      <c r="P350" s="9"/>
      <c r="Q350" s="9"/>
      <c r="R350" s="8"/>
      <c r="S350" s="9"/>
      <c r="T350" s="9"/>
      <c r="U350" s="8"/>
      <c r="V350" s="9"/>
      <c r="W350" s="9"/>
      <c r="X350" s="9"/>
      <c r="Y350" s="8"/>
      <c r="Z350" s="9"/>
      <c r="AA350" s="8"/>
      <c r="AC350" s="8"/>
      <c r="AP350" s="8"/>
      <c r="AR350" s="31"/>
      <c r="AU350" s="31"/>
      <c r="AV350" s="21"/>
      <c r="AW350" s="23"/>
      <c r="BJ350" s="18"/>
      <c r="BL350" s="54"/>
      <c r="BO350" s="18"/>
      <c r="BQ350" s="18"/>
      <c r="BS350" s="18"/>
      <c r="BT350" s="18"/>
      <c r="CA350" s="18"/>
      <c r="CD350" s="18"/>
      <c r="CI350" s="18"/>
      <c r="CN350" s="18"/>
      <c r="CP350" s="18"/>
      <c r="CT350" s="18"/>
      <c r="CV350" s="18"/>
      <c r="CX350" s="18"/>
      <c r="DI350" s="18"/>
    </row>
    <row r="351" spans="1:113" x14ac:dyDescent="0.3">
      <c r="A351">
        <v>352</v>
      </c>
      <c r="B351" t="s">
        <v>397</v>
      </c>
      <c r="C351" s="25"/>
      <c r="D351" s="12"/>
      <c r="E351" s="14"/>
      <c r="H351" s="16"/>
      <c r="I351" s="11"/>
      <c r="J351" s="39"/>
      <c r="K351" s="39"/>
      <c r="L351" s="39"/>
      <c r="M351" s="39"/>
      <c r="N351" s="42"/>
      <c r="O351" s="8"/>
      <c r="P351" s="9"/>
      <c r="Q351" s="9"/>
      <c r="R351" s="8"/>
      <c r="S351" s="9"/>
      <c r="T351" s="9"/>
      <c r="U351" s="8"/>
      <c r="V351" s="9"/>
      <c r="W351" s="9"/>
      <c r="X351" s="9"/>
      <c r="Y351" s="8"/>
      <c r="Z351" s="9"/>
      <c r="AA351" s="8"/>
      <c r="AC351" s="8"/>
      <c r="AP351" s="8"/>
      <c r="AR351" s="31"/>
      <c r="AU351" s="31"/>
      <c r="AV351" s="21"/>
      <c r="AW351" s="23"/>
      <c r="BJ351" s="18"/>
      <c r="BL351" s="54"/>
      <c r="BO351" s="18"/>
      <c r="BQ351" s="18"/>
      <c r="BS351" s="18"/>
      <c r="BT351" s="18"/>
      <c r="CA351" s="18"/>
      <c r="CD351" s="18"/>
      <c r="CI351" s="18"/>
      <c r="CN351" s="18"/>
      <c r="CP351" s="18"/>
      <c r="CT351" s="18"/>
      <c r="CV351" s="18"/>
      <c r="CX351" s="18"/>
      <c r="DI351" s="18"/>
    </row>
    <row r="352" spans="1:113" x14ac:dyDescent="0.3">
      <c r="A352">
        <v>353</v>
      </c>
      <c r="B352" t="s">
        <v>397</v>
      </c>
      <c r="C352" s="25"/>
      <c r="D352" s="12"/>
      <c r="E352" s="14"/>
      <c r="H352" s="16"/>
      <c r="I352" s="11"/>
      <c r="J352" s="39"/>
      <c r="K352" s="39"/>
      <c r="L352" s="39"/>
      <c r="M352" s="39"/>
      <c r="N352" s="42"/>
      <c r="O352" s="8"/>
      <c r="P352" s="9"/>
      <c r="Q352" s="9"/>
      <c r="R352" s="8"/>
      <c r="S352" s="9"/>
      <c r="T352" s="9"/>
      <c r="U352" s="8"/>
      <c r="V352" s="9"/>
      <c r="W352" s="9"/>
      <c r="X352" s="9"/>
      <c r="Y352" s="8"/>
      <c r="Z352" s="9"/>
      <c r="AA352" s="8"/>
      <c r="AC352" s="8"/>
      <c r="AP352" s="8"/>
      <c r="AR352" s="31"/>
      <c r="AU352" s="31"/>
      <c r="AV352" s="21"/>
      <c r="AW352" s="23"/>
      <c r="BJ352" s="18"/>
      <c r="BL352" s="54"/>
      <c r="BO352" s="18"/>
      <c r="BQ352" s="18"/>
      <c r="BS352" s="18"/>
      <c r="BT352" s="18"/>
      <c r="CA352" s="18"/>
      <c r="CD352" s="18"/>
      <c r="CI352" s="18"/>
      <c r="CN352" s="18"/>
      <c r="CP352" s="18"/>
      <c r="CT352" s="18"/>
      <c r="CV352" s="18"/>
      <c r="CX352" s="18"/>
      <c r="DI352" s="18"/>
    </row>
    <row r="353" spans="1:113" x14ac:dyDescent="0.3">
      <c r="A353">
        <v>354</v>
      </c>
      <c r="B353" t="s">
        <v>397</v>
      </c>
      <c r="C353" s="25"/>
      <c r="D353" s="12"/>
      <c r="E353" s="14"/>
      <c r="H353" s="16"/>
      <c r="I353" s="11"/>
      <c r="J353" s="39"/>
      <c r="K353" s="39"/>
      <c r="L353" s="39"/>
      <c r="M353" s="39"/>
      <c r="N353" s="42"/>
      <c r="O353" s="8"/>
      <c r="P353" s="9"/>
      <c r="Q353" s="9"/>
      <c r="R353" s="8"/>
      <c r="S353" s="9"/>
      <c r="T353" s="9"/>
      <c r="U353" s="8"/>
      <c r="V353" s="9"/>
      <c r="W353" s="9"/>
      <c r="X353" s="9"/>
      <c r="Y353" s="8"/>
      <c r="Z353" s="9"/>
      <c r="AA353" s="8"/>
      <c r="AC353" s="8"/>
      <c r="AP353" s="8"/>
      <c r="AR353" s="31"/>
      <c r="AU353" s="31"/>
      <c r="AV353" s="21"/>
      <c r="AW353" s="23"/>
      <c r="BJ353" s="18"/>
      <c r="BL353" s="54"/>
      <c r="BO353" s="18"/>
      <c r="BQ353" s="18"/>
      <c r="BS353" s="18"/>
      <c r="BT353" s="18"/>
      <c r="CA353" s="18"/>
      <c r="CD353" s="18"/>
      <c r="CI353" s="18"/>
      <c r="CN353" s="18"/>
      <c r="CP353" s="18"/>
      <c r="CT353" s="18"/>
      <c r="CV353" s="18"/>
      <c r="CX353" s="18"/>
      <c r="DI353" s="18"/>
    </row>
    <row r="354" spans="1:113" x14ac:dyDescent="0.3">
      <c r="A354">
        <v>355</v>
      </c>
      <c r="B354" t="s">
        <v>397</v>
      </c>
      <c r="C354" s="25"/>
      <c r="D354" s="12"/>
      <c r="E354" s="14"/>
      <c r="H354" s="16"/>
      <c r="I354" s="11"/>
      <c r="J354" s="39"/>
      <c r="K354" s="39"/>
      <c r="L354" s="39"/>
      <c r="M354" s="39"/>
      <c r="N354" s="42"/>
      <c r="O354" s="8"/>
      <c r="P354" s="9"/>
      <c r="Q354" s="9"/>
      <c r="R354" s="8"/>
      <c r="S354" s="9"/>
      <c r="T354" s="9"/>
      <c r="U354" s="8"/>
      <c r="V354" s="9"/>
      <c r="W354" s="9"/>
      <c r="X354" s="9"/>
      <c r="Y354" s="8"/>
      <c r="Z354" s="9"/>
      <c r="AA354" s="8"/>
      <c r="AC354" s="8"/>
      <c r="AP354" s="8"/>
      <c r="AR354" s="31"/>
      <c r="AU354" s="31"/>
      <c r="AV354" s="21"/>
      <c r="AW354" s="23"/>
      <c r="BJ354" s="18"/>
      <c r="BL354" s="54"/>
      <c r="BO354" s="18"/>
      <c r="BQ354" s="18"/>
      <c r="BS354" s="18"/>
      <c r="BT354" s="18"/>
      <c r="CA354" s="18"/>
      <c r="CD354" s="18"/>
      <c r="CI354" s="18"/>
      <c r="CN354" s="18"/>
      <c r="CP354" s="18"/>
      <c r="CT354" s="18"/>
      <c r="CV354" s="18"/>
      <c r="CX354" s="18"/>
      <c r="DI354" s="18"/>
    </row>
    <row r="355" spans="1:113" x14ac:dyDescent="0.3">
      <c r="A355">
        <v>356</v>
      </c>
      <c r="B355" t="s">
        <v>397</v>
      </c>
      <c r="C355" s="25"/>
      <c r="D355" s="12"/>
      <c r="E355" s="14"/>
      <c r="H355" s="16"/>
      <c r="I355" s="11"/>
      <c r="J355" s="39"/>
      <c r="K355" s="39"/>
      <c r="L355" s="39"/>
      <c r="M355" s="39"/>
      <c r="N355" s="42"/>
      <c r="O355" s="8"/>
      <c r="P355" s="9"/>
      <c r="Q355" s="9"/>
      <c r="R355" s="8"/>
      <c r="S355" s="9"/>
      <c r="T355" s="9"/>
      <c r="U355" s="8"/>
      <c r="V355" s="9"/>
      <c r="W355" s="9"/>
      <c r="X355" s="9"/>
      <c r="Y355" s="8"/>
      <c r="Z355" s="9"/>
      <c r="AA355" s="8"/>
      <c r="AC355" s="8"/>
      <c r="AP355" s="8"/>
      <c r="AR355" s="31"/>
      <c r="AU355" s="31"/>
      <c r="AV355" s="21"/>
      <c r="AW355" s="23"/>
      <c r="BJ355" s="18"/>
      <c r="BL355" s="54"/>
      <c r="BO355" s="18"/>
      <c r="BQ355" s="18"/>
      <c r="BS355" s="18"/>
      <c r="BT355" s="18"/>
      <c r="CA355" s="18"/>
      <c r="CD355" s="18"/>
      <c r="CI355" s="18"/>
      <c r="CN355" s="18"/>
      <c r="CP355" s="18"/>
      <c r="CT355" s="18"/>
      <c r="CV355" s="18"/>
      <c r="CX355" s="18"/>
      <c r="DI355" s="18"/>
    </row>
    <row r="356" spans="1:113" x14ac:dyDescent="0.3">
      <c r="A356">
        <v>357</v>
      </c>
      <c r="B356" t="s">
        <v>397</v>
      </c>
      <c r="C356" s="25"/>
      <c r="D356" s="12"/>
      <c r="E356" s="14"/>
      <c r="H356" s="16"/>
      <c r="I356" s="11"/>
      <c r="J356" s="39"/>
      <c r="K356" s="39"/>
      <c r="L356" s="39"/>
      <c r="M356" s="39"/>
      <c r="N356" s="42"/>
      <c r="O356" s="8"/>
      <c r="P356" s="9"/>
      <c r="Q356" s="9"/>
      <c r="R356" s="8"/>
      <c r="S356" s="9"/>
      <c r="T356" s="9"/>
      <c r="U356" s="8"/>
      <c r="V356" s="9"/>
      <c r="W356" s="9"/>
      <c r="X356" s="9"/>
      <c r="Y356" s="8"/>
      <c r="Z356" s="9"/>
      <c r="AA356" s="8"/>
      <c r="AC356" s="8"/>
      <c r="AP356" s="8"/>
      <c r="AR356" s="31"/>
      <c r="AU356" s="31"/>
      <c r="AV356" s="21"/>
      <c r="AW356" s="23"/>
      <c r="BJ356" s="18"/>
      <c r="BL356" s="54"/>
      <c r="BO356" s="18"/>
      <c r="BQ356" s="18"/>
      <c r="BS356" s="18"/>
      <c r="BT356" s="18"/>
      <c r="CA356" s="18"/>
      <c r="CD356" s="18"/>
      <c r="CI356" s="18"/>
      <c r="CN356" s="18"/>
      <c r="CP356" s="18"/>
      <c r="CT356" s="18"/>
      <c r="CV356" s="18"/>
      <c r="CX356" s="18"/>
      <c r="DI356" s="18"/>
    </row>
    <row r="357" spans="1:113" x14ac:dyDescent="0.3">
      <c r="A357">
        <v>358</v>
      </c>
      <c r="B357" t="s">
        <v>397</v>
      </c>
      <c r="C357" s="25"/>
      <c r="D357" s="12"/>
      <c r="E357" s="14"/>
      <c r="H357" s="16"/>
      <c r="I357" s="11"/>
      <c r="J357" s="39"/>
      <c r="K357" s="39"/>
      <c r="L357" s="39"/>
      <c r="M357" s="39"/>
      <c r="N357" s="42"/>
      <c r="O357" s="8"/>
      <c r="P357" s="9"/>
      <c r="Q357" s="9"/>
      <c r="R357" s="8"/>
      <c r="S357" s="9"/>
      <c r="T357" s="9"/>
      <c r="U357" s="8"/>
      <c r="V357" s="9"/>
      <c r="W357" s="9"/>
      <c r="X357" s="9"/>
      <c r="Y357" s="8"/>
      <c r="Z357" s="9"/>
      <c r="AA357" s="8"/>
      <c r="AC357" s="8"/>
      <c r="AP357" s="8"/>
      <c r="AR357" s="31"/>
      <c r="AU357" s="31"/>
      <c r="AV357" s="21"/>
      <c r="AW357" s="23"/>
      <c r="BJ357" s="18"/>
      <c r="BL357" s="54"/>
      <c r="BO357" s="18"/>
      <c r="BQ357" s="18"/>
      <c r="BS357" s="18"/>
      <c r="BT357" s="18"/>
      <c r="CA357" s="18"/>
      <c r="CD357" s="18"/>
      <c r="CI357" s="18"/>
      <c r="CN357" s="18"/>
      <c r="CP357" s="18"/>
      <c r="CT357" s="18"/>
      <c r="CV357" s="18"/>
      <c r="CX357" s="18"/>
      <c r="DI357" s="18"/>
    </row>
    <row r="358" spans="1:113" x14ac:dyDescent="0.3">
      <c r="A358">
        <v>359</v>
      </c>
      <c r="B358" t="s">
        <v>397</v>
      </c>
      <c r="C358" s="25"/>
      <c r="D358" s="12"/>
      <c r="E358" s="14"/>
      <c r="H358" s="16"/>
      <c r="I358" s="11"/>
      <c r="J358" s="39"/>
      <c r="K358" s="39"/>
      <c r="L358" s="39"/>
      <c r="M358" s="39"/>
      <c r="N358" s="42"/>
      <c r="O358" s="8"/>
      <c r="P358" s="9"/>
      <c r="Q358" s="9"/>
      <c r="R358" s="8"/>
      <c r="S358" s="9"/>
      <c r="T358" s="9"/>
      <c r="U358" s="8"/>
      <c r="V358" s="9"/>
      <c r="W358" s="9"/>
      <c r="X358" s="9"/>
      <c r="Y358" s="8"/>
      <c r="Z358" s="9"/>
      <c r="AA358" s="8"/>
      <c r="AC358" s="8"/>
      <c r="AP358" s="8"/>
      <c r="AR358" s="31"/>
      <c r="AU358" s="31"/>
      <c r="AV358" s="21"/>
      <c r="AW358" s="23"/>
      <c r="BJ358" s="18"/>
      <c r="BL358" s="54"/>
      <c r="BO358" s="18"/>
      <c r="BQ358" s="18"/>
      <c r="BS358" s="18"/>
      <c r="BT358" s="18"/>
      <c r="CA358" s="18"/>
      <c r="CD358" s="18"/>
      <c r="CI358" s="18"/>
      <c r="CN358" s="18"/>
      <c r="CP358" s="18"/>
      <c r="CT358" s="18"/>
      <c r="CV358" s="18"/>
      <c r="CX358" s="18"/>
      <c r="DI358" s="18"/>
    </row>
    <row r="359" spans="1:113" x14ac:dyDescent="0.3">
      <c r="A359">
        <v>360</v>
      </c>
      <c r="B359" t="s">
        <v>397</v>
      </c>
      <c r="C359" s="25"/>
      <c r="D359" s="12"/>
      <c r="E359" s="14"/>
      <c r="H359" s="16"/>
      <c r="I359" s="11"/>
      <c r="J359" s="39"/>
      <c r="K359" s="39"/>
      <c r="L359" s="39"/>
      <c r="M359" s="39"/>
      <c r="N359" s="42"/>
      <c r="O359" s="8"/>
      <c r="P359" s="9"/>
      <c r="Q359" s="9"/>
      <c r="R359" s="8"/>
      <c r="S359" s="9"/>
      <c r="T359" s="9"/>
      <c r="U359" s="8"/>
      <c r="V359" s="9"/>
      <c r="W359" s="9"/>
      <c r="X359" s="9"/>
      <c r="Y359" s="8"/>
      <c r="Z359" s="9"/>
      <c r="AA359" s="8"/>
      <c r="AC359" s="8"/>
      <c r="AP359" s="8"/>
      <c r="AR359" s="31"/>
      <c r="AU359" s="31"/>
      <c r="AV359" s="21"/>
      <c r="AW359" s="23"/>
      <c r="BJ359" s="18"/>
      <c r="BL359" s="54"/>
      <c r="BO359" s="18"/>
      <c r="BQ359" s="18"/>
      <c r="BS359" s="18"/>
      <c r="BT359" s="18"/>
      <c r="CA359" s="18"/>
      <c r="CD359" s="18"/>
      <c r="CI359" s="18"/>
      <c r="CN359" s="18"/>
      <c r="CP359" s="18"/>
      <c r="CT359" s="18"/>
      <c r="CV359" s="18"/>
      <c r="CX359" s="18"/>
      <c r="DI359" s="18"/>
    </row>
    <row r="360" spans="1:113" x14ac:dyDescent="0.3">
      <c r="A360">
        <v>361</v>
      </c>
      <c r="B360" t="s">
        <v>397</v>
      </c>
      <c r="C360" s="25"/>
      <c r="D360" s="12"/>
      <c r="E360" s="14"/>
      <c r="H360" s="16"/>
      <c r="I360" s="11"/>
      <c r="J360" s="39"/>
      <c r="K360" s="39"/>
      <c r="L360" s="39"/>
      <c r="M360" s="39"/>
      <c r="N360" s="42"/>
      <c r="O360" s="8"/>
      <c r="P360" s="9"/>
      <c r="Q360" s="9"/>
      <c r="R360" s="8"/>
      <c r="S360" s="9"/>
      <c r="T360" s="9"/>
      <c r="U360" s="8"/>
      <c r="V360" s="9"/>
      <c r="W360" s="9"/>
      <c r="X360" s="9"/>
      <c r="Y360" s="8"/>
      <c r="Z360" s="9"/>
      <c r="AA360" s="8"/>
      <c r="AC360" s="8"/>
      <c r="AP360" s="8"/>
      <c r="AR360" s="31"/>
      <c r="AU360" s="31"/>
      <c r="AV360" s="21"/>
      <c r="AW360" s="23"/>
      <c r="BJ360" s="18"/>
      <c r="BL360" s="54"/>
      <c r="BO360" s="18"/>
      <c r="BQ360" s="18"/>
      <c r="BS360" s="18"/>
      <c r="BT360" s="18"/>
      <c r="CA360" s="18"/>
      <c r="CD360" s="18"/>
      <c r="CI360" s="18"/>
      <c r="CN360" s="18"/>
      <c r="CP360" s="18"/>
      <c r="CT360" s="18"/>
      <c r="CV360" s="18"/>
      <c r="CX360" s="18"/>
      <c r="DI360" s="18"/>
    </row>
    <row r="361" spans="1:113" x14ac:dyDescent="0.3">
      <c r="A361">
        <v>362</v>
      </c>
      <c r="B361" t="s">
        <v>397</v>
      </c>
      <c r="C361" s="25"/>
      <c r="D361" s="12"/>
      <c r="E361" s="14"/>
      <c r="H361" s="16"/>
      <c r="I361" s="11"/>
      <c r="J361" s="39"/>
      <c r="K361" s="39"/>
      <c r="L361" s="39"/>
      <c r="M361" s="39"/>
      <c r="N361" s="42"/>
      <c r="O361" s="8"/>
      <c r="P361" s="9"/>
      <c r="Q361" s="9"/>
      <c r="R361" s="8"/>
      <c r="S361" s="9"/>
      <c r="T361" s="9"/>
      <c r="U361" s="8"/>
      <c r="V361" s="9"/>
      <c r="W361" s="9"/>
      <c r="X361" s="9"/>
      <c r="Y361" s="8"/>
      <c r="Z361" s="9"/>
      <c r="AA361" s="8"/>
      <c r="AC361" s="8"/>
      <c r="AP361" s="8"/>
      <c r="AR361" s="31"/>
      <c r="AU361" s="31"/>
      <c r="AV361" s="21"/>
      <c r="AW361" s="23"/>
      <c r="BJ361" s="18"/>
      <c r="BL361" s="54"/>
      <c r="BO361" s="18"/>
      <c r="BQ361" s="18"/>
      <c r="BS361" s="18"/>
      <c r="BT361" s="18"/>
      <c r="CA361" s="18"/>
      <c r="CD361" s="18"/>
      <c r="CI361" s="18"/>
      <c r="CN361" s="18"/>
      <c r="CP361" s="18"/>
      <c r="CT361" s="18"/>
      <c r="CV361" s="18"/>
      <c r="CX361" s="18"/>
      <c r="DI361" s="18"/>
    </row>
    <row r="362" spans="1:113" x14ac:dyDescent="0.3">
      <c r="A362">
        <v>363</v>
      </c>
      <c r="B362" t="s">
        <v>397</v>
      </c>
      <c r="C362" s="25"/>
      <c r="D362" s="12"/>
      <c r="E362" s="14"/>
      <c r="H362" s="16"/>
      <c r="I362" s="11"/>
      <c r="J362" s="39"/>
      <c r="K362" s="39"/>
      <c r="L362" s="39"/>
      <c r="M362" s="39"/>
      <c r="N362" s="42"/>
      <c r="O362" s="8"/>
      <c r="P362" s="9"/>
      <c r="Q362" s="9"/>
      <c r="R362" s="8"/>
      <c r="S362" s="9"/>
      <c r="T362" s="9"/>
      <c r="U362" s="8"/>
      <c r="V362" s="9"/>
      <c r="W362" s="9"/>
      <c r="X362" s="9"/>
      <c r="Y362" s="8"/>
      <c r="Z362" s="9"/>
      <c r="AA362" s="8"/>
      <c r="AC362" s="8"/>
      <c r="AP362" s="8"/>
      <c r="AR362" s="31"/>
      <c r="AU362" s="31"/>
      <c r="AV362" s="21"/>
      <c r="AW362" s="23"/>
      <c r="BJ362" s="18"/>
      <c r="BL362" s="54"/>
      <c r="BO362" s="18"/>
      <c r="BQ362" s="18"/>
      <c r="BS362" s="18"/>
      <c r="BT362" s="18"/>
      <c r="CA362" s="18"/>
      <c r="CD362" s="18"/>
      <c r="CI362" s="18"/>
      <c r="CN362" s="18"/>
      <c r="CP362" s="18"/>
      <c r="CT362" s="18"/>
      <c r="CV362" s="18"/>
      <c r="CX362" s="18"/>
      <c r="DI362" s="18"/>
    </row>
    <row r="363" spans="1:113" x14ac:dyDescent="0.3">
      <c r="A363">
        <v>364</v>
      </c>
      <c r="B363" t="s">
        <v>397</v>
      </c>
      <c r="C363" s="25"/>
      <c r="D363" s="12"/>
      <c r="E363" s="14"/>
      <c r="H363" s="16"/>
      <c r="I363" s="11"/>
      <c r="J363" s="39"/>
      <c r="K363" s="39"/>
      <c r="L363" s="39"/>
      <c r="M363" s="39"/>
      <c r="N363" s="42"/>
      <c r="O363" s="8"/>
      <c r="P363" s="9"/>
      <c r="Q363" s="9"/>
      <c r="R363" s="8"/>
      <c r="S363" s="9"/>
      <c r="T363" s="9"/>
      <c r="U363" s="8"/>
      <c r="V363" s="9"/>
      <c r="W363" s="9"/>
      <c r="X363" s="9"/>
      <c r="Y363" s="8"/>
      <c r="Z363" s="9"/>
      <c r="AA363" s="8"/>
      <c r="AC363" s="8"/>
      <c r="AP363" s="8"/>
      <c r="AR363" s="31"/>
      <c r="AU363" s="31"/>
      <c r="AV363" s="21"/>
      <c r="AW363" s="23"/>
      <c r="BJ363" s="18"/>
      <c r="BL363" s="54"/>
      <c r="BO363" s="18"/>
      <c r="BQ363" s="18"/>
      <c r="BS363" s="18"/>
      <c r="BT363" s="18"/>
      <c r="CA363" s="18"/>
      <c r="CD363" s="18"/>
      <c r="CI363" s="18"/>
      <c r="CN363" s="18"/>
      <c r="CP363" s="18"/>
      <c r="CT363" s="18"/>
      <c r="CV363" s="18"/>
      <c r="CX363" s="18"/>
      <c r="DI363" s="18"/>
    </row>
    <row r="364" spans="1:113" x14ac:dyDescent="0.3">
      <c r="A364">
        <v>365</v>
      </c>
      <c r="B364" t="s">
        <v>397</v>
      </c>
      <c r="C364" s="25"/>
      <c r="D364" s="12"/>
      <c r="E364" s="14"/>
      <c r="H364" s="16"/>
      <c r="I364" s="11"/>
      <c r="J364" s="39"/>
      <c r="K364" s="39"/>
      <c r="L364" s="39"/>
      <c r="M364" s="39"/>
      <c r="N364" s="42"/>
      <c r="O364" s="8"/>
      <c r="P364" s="9"/>
      <c r="Q364" s="9"/>
      <c r="R364" s="8"/>
      <c r="S364" s="9"/>
      <c r="T364" s="9"/>
      <c r="U364" s="8"/>
      <c r="V364" s="9"/>
      <c r="W364" s="9"/>
      <c r="X364" s="9"/>
      <c r="Y364" s="8"/>
      <c r="Z364" s="9"/>
      <c r="AA364" s="8"/>
      <c r="AC364" s="8"/>
      <c r="AP364" s="8"/>
      <c r="AR364" s="31"/>
      <c r="AU364" s="31"/>
      <c r="AV364" s="21"/>
      <c r="AW364" s="23"/>
      <c r="BJ364" s="18"/>
      <c r="BL364" s="54"/>
      <c r="BO364" s="18"/>
      <c r="BQ364" s="18"/>
      <c r="BS364" s="18"/>
      <c r="BT364" s="18"/>
      <c r="CA364" s="18"/>
      <c r="CD364" s="18"/>
      <c r="CI364" s="18"/>
      <c r="CN364" s="18"/>
      <c r="CP364" s="18"/>
      <c r="CT364" s="18"/>
      <c r="CV364" s="18"/>
      <c r="CX364" s="18"/>
      <c r="DI364" s="18"/>
    </row>
    <row r="365" spans="1:113" x14ac:dyDescent="0.3">
      <c r="A365">
        <v>366</v>
      </c>
      <c r="B365" t="s">
        <v>397</v>
      </c>
      <c r="C365" s="25"/>
      <c r="D365" s="12"/>
      <c r="E365" s="14"/>
      <c r="H365" s="16"/>
      <c r="I365" s="11"/>
      <c r="J365" s="39"/>
      <c r="K365" s="39"/>
      <c r="L365" s="39"/>
      <c r="M365" s="39"/>
      <c r="N365" s="42"/>
      <c r="O365" s="8"/>
      <c r="P365" s="9"/>
      <c r="Q365" s="9"/>
      <c r="R365" s="8"/>
      <c r="S365" s="9"/>
      <c r="T365" s="9"/>
      <c r="U365" s="8"/>
      <c r="V365" s="9"/>
      <c r="W365" s="9"/>
      <c r="X365" s="9"/>
      <c r="Y365" s="8"/>
      <c r="Z365" s="9"/>
      <c r="AA365" s="8"/>
      <c r="AC365" s="8"/>
      <c r="AP365" s="8"/>
      <c r="AR365" s="31"/>
      <c r="AU365" s="31"/>
      <c r="AV365" s="21"/>
      <c r="AW365" s="23"/>
      <c r="BJ365" s="18"/>
      <c r="BL365" s="54"/>
      <c r="BO365" s="18"/>
      <c r="BQ365" s="18"/>
      <c r="BS365" s="18"/>
      <c r="BT365" s="18"/>
      <c r="CA365" s="18"/>
      <c r="CD365" s="18"/>
      <c r="CI365" s="18"/>
      <c r="CN365" s="18"/>
      <c r="CP365" s="18"/>
      <c r="CT365" s="18"/>
      <c r="CV365" s="18"/>
      <c r="CX365" s="18"/>
      <c r="DI365" s="18"/>
    </row>
    <row r="366" spans="1:113" x14ac:dyDescent="0.3">
      <c r="A366">
        <v>367</v>
      </c>
      <c r="B366" t="s">
        <v>397</v>
      </c>
      <c r="C366" s="25"/>
      <c r="D366" s="12"/>
      <c r="E366" s="14"/>
      <c r="H366" s="16"/>
      <c r="I366" s="11"/>
      <c r="J366" s="39"/>
      <c r="K366" s="39"/>
      <c r="L366" s="39"/>
      <c r="M366" s="39"/>
      <c r="N366" s="42"/>
      <c r="O366" s="8"/>
      <c r="P366" s="9"/>
      <c r="Q366" s="9"/>
      <c r="R366" s="8"/>
      <c r="S366" s="9"/>
      <c r="T366" s="9"/>
      <c r="U366" s="8"/>
      <c r="V366" s="9"/>
      <c r="W366" s="9"/>
      <c r="X366" s="9"/>
      <c r="Y366" s="8"/>
      <c r="Z366" s="9"/>
      <c r="AA366" s="8"/>
      <c r="AC366" s="8"/>
      <c r="AP366" s="8"/>
      <c r="AR366" s="31"/>
      <c r="AU366" s="31"/>
      <c r="AV366" s="21"/>
      <c r="AW366" s="23"/>
      <c r="BJ366" s="18"/>
      <c r="BL366" s="54"/>
      <c r="BO366" s="18"/>
      <c r="BQ366" s="18"/>
      <c r="BS366" s="18"/>
      <c r="BT366" s="18"/>
      <c r="CA366" s="18"/>
      <c r="CD366" s="18"/>
      <c r="CI366" s="18"/>
      <c r="CN366" s="18"/>
      <c r="CP366" s="18"/>
      <c r="CT366" s="18"/>
      <c r="CV366" s="18"/>
      <c r="CX366" s="18"/>
      <c r="DI366" s="18"/>
    </row>
    <row r="367" spans="1:113" x14ac:dyDescent="0.3">
      <c r="A367">
        <v>368</v>
      </c>
      <c r="B367" t="s">
        <v>397</v>
      </c>
      <c r="C367" s="25"/>
      <c r="D367" s="12"/>
      <c r="E367" s="14"/>
      <c r="H367" s="16"/>
      <c r="I367" s="11"/>
      <c r="J367" s="39"/>
      <c r="K367" s="39"/>
      <c r="L367" s="39"/>
      <c r="M367" s="39"/>
      <c r="N367" s="42"/>
      <c r="O367" s="8"/>
      <c r="P367" s="9"/>
      <c r="Q367" s="9"/>
      <c r="R367" s="8"/>
      <c r="S367" s="9"/>
      <c r="T367" s="9"/>
      <c r="U367" s="8"/>
      <c r="V367" s="9"/>
      <c r="W367" s="9"/>
      <c r="X367" s="9"/>
      <c r="Y367" s="8"/>
      <c r="Z367" s="9"/>
      <c r="AA367" s="8"/>
      <c r="AC367" s="8"/>
      <c r="AP367" s="8"/>
      <c r="AR367" s="31"/>
      <c r="AU367" s="31"/>
      <c r="AV367" s="21"/>
      <c r="AW367" s="23"/>
      <c r="BJ367" s="18"/>
      <c r="BL367" s="54"/>
      <c r="BO367" s="18"/>
      <c r="BQ367" s="18"/>
      <c r="BS367" s="18"/>
      <c r="BT367" s="18"/>
      <c r="CA367" s="18"/>
      <c r="CD367" s="18"/>
      <c r="CI367" s="18"/>
      <c r="CN367" s="18"/>
      <c r="CP367" s="18"/>
      <c r="CT367" s="18"/>
      <c r="CV367" s="18"/>
      <c r="CX367" s="18"/>
      <c r="DI367" s="18"/>
    </row>
    <row r="368" spans="1:113" x14ac:dyDescent="0.3">
      <c r="A368">
        <v>369</v>
      </c>
      <c r="B368" t="s">
        <v>397</v>
      </c>
      <c r="C368" s="25"/>
      <c r="D368" s="12"/>
      <c r="E368" s="14"/>
      <c r="H368" s="16"/>
      <c r="I368" s="11"/>
      <c r="J368" s="39"/>
      <c r="K368" s="39"/>
      <c r="L368" s="39"/>
      <c r="M368" s="39"/>
      <c r="N368" s="42"/>
      <c r="O368" s="8"/>
      <c r="P368" s="9"/>
      <c r="Q368" s="9"/>
      <c r="R368" s="8"/>
      <c r="S368" s="9"/>
      <c r="T368" s="9"/>
      <c r="U368" s="8"/>
      <c r="V368" s="9"/>
      <c r="W368" s="9"/>
      <c r="X368" s="9"/>
      <c r="Y368" s="8"/>
      <c r="Z368" s="9"/>
      <c r="AA368" s="8"/>
      <c r="AC368" s="8"/>
      <c r="AP368" s="8"/>
      <c r="AR368" s="31"/>
      <c r="AU368" s="31"/>
      <c r="AV368" s="21"/>
      <c r="AW368" s="23"/>
      <c r="BJ368" s="18"/>
      <c r="BL368" s="54"/>
      <c r="BO368" s="18"/>
      <c r="BQ368" s="18"/>
      <c r="BS368" s="18"/>
      <c r="BT368" s="18"/>
      <c r="CA368" s="18"/>
      <c r="CD368" s="18"/>
      <c r="CI368" s="18"/>
      <c r="CN368" s="18"/>
      <c r="CP368" s="18"/>
      <c r="CT368" s="18"/>
      <c r="CV368" s="18"/>
      <c r="CX368" s="18"/>
      <c r="DI368" s="18"/>
    </row>
    <row r="369" spans="1:113" x14ac:dyDescent="0.3">
      <c r="A369">
        <v>370</v>
      </c>
      <c r="B369" t="s">
        <v>397</v>
      </c>
      <c r="C369" s="25"/>
      <c r="D369" s="12"/>
      <c r="E369" s="14"/>
      <c r="H369" s="16"/>
      <c r="I369" s="11"/>
      <c r="J369" s="39"/>
      <c r="K369" s="39"/>
      <c r="L369" s="39"/>
      <c r="M369" s="39"/>
      <c r="N369" s="42"/>
      <c r="O369" s="8"/>
      <c r="P369" s="9"/>
      <c r="Q369" s="9"/>
      <c r="R369" s="8"/>
      <c r="S369" s="9"/>
      <c r="T369" s="9"/>
      <c r="U369" s="8"/>
      <c r="V369" s="9"/>
      <c r="W369" s="9"/>
      <c r="X369" s="9"/>
      <c r="Y369" s="8"/>
      <c r="Z369" s="9"/>
      <c r="AA369" s="8"/>
      <c r="AC369" s="8"/>
      <c r="AP369" s="8"/>
      <c r="AR369" s="31"/>
      <c r="AU369" s="31"/>
      <c r="AV369" s="21"/>
      <c r="AW369" s="23"/>
      <c r="BJ369" s="18"/>
      <c r="BL369" s="54"/>
      <c r="BO369" s="18"/>
      <c r="BQ369" s="18"/>
      <c r="BS369" s="18"/>
      <c r="BT369" s="18"/>
      <c r="CA369" s="18"/>
      <c r="CD369" s="18"/>
      <c r="CI369" s="18"/>
      <c r="CN369" s="18"/>
      <c r="CP369" s="18"/>
      <c r="CT369" s="18"/>
      <c r="CV369" s="18"/>
      <c r="CX369" s="18"/>
      <c r="DI369" s="18"/>
    </row>
    <row r="370" spans="1:113" x14ac:dyDescent="0.3">
      <c r="A370">
        <v>371</v>
      </c>
      <c r="B370" t="s">
        <v>397</v>
      </c>
      <c r="C370" s="25"/>
      <c r="D370" s="12"/>
      <c r="E370" s="14"/>
      <c r="H370" s="16"/>
      <c r="I370" s="11"/>
      <c r="J370" s="39"/>
      <c r="K370" s="39"/>
      <c r="L370" s="39"/>
      <c r="M370" s="39"/>
      <c r="N370" s="42"/>
      <c r="O370" s="8"/>
      <c r="P370" s="9"/>
      <c r="Q370" s="9"/>
      <c r="R370" s="8"/>
      <c r="S370" s="9"/>
      <c r="T370" s="9"/>
      <c r="U370" s="8"/>
      <c r="V370" s="9"/>
      <c r="W370" s="9"/>
      <c r="X370" s="9"/>
      <c r="Y370" s="8"/>
      <c r="Z370" s="9"/>
      <c r="AA370" s="8"/>
      <c r="AC370" s="8"/>
      <c r="AP370" s="8"/>
      <c r="AR370" s="31"/>
      <c r="AU370" s="31"/>
      <c r="AV370" s="21"/>
      <c r="AW370" s="23"/>
      <c r="BJ370" s="18"/>
      <c r="BL370" s="54"/>
      <c r="BO370" s="18"/>
      <c r="BQ370" s="18"/>
      <c r="BS370" s="18"/>
      <c r="BT370" s="18"/>
      <c r="CA370" s="18"/>
      <c r="CD370" s="18"/>
      <c r="CI370" s="18"/>
      <c r="CN370" s="18"/>
      <c r="CP370" s="18"/>
      <c r="CT370" s="18"/>
      <c r="CV370" s="18"/>
      <c r="CX370" s="18"/>
      <c r="DI370" s="18"/>
    </row>
    <row r="371" spans="1:113" x14ac:dyDescent="0.3">
      <c r="A371">
        <v>372</v>
      </c>
      <c r="B371" t="s">
        <v>397</v>
      </c>
      <c r="C371" s="25"/>
      <c r="D371" s="12"/>
      <c r="E371" s="14"/>
      <c r="H371" s="16"/>
      <c r="I371" s="11"/>
      <c r="J371" s="39"/>
      <c r="K371" s="39"/>
      <c r="L371" s="39"/>
      <c r="M371" s="39"/>
      <c r="N371" s="42"/>
      <c r="O371" s="8"/>
      <c r="P371" s="9"/>
      <c r="Q371" s="9"/>
      <c r="R371" s="8"/>
      <c r="S371" s="9"/>
      <c r="T371" s="9"/>
      <c r="U371" s="8"/>
      <c r="V371" s="9"/>
      <c r="W371" s="9"/>
      <c r="X371" s="9"/>
      <c r="Y371" s="8"/>
      <c r="Z371" s="9"/>
      <c r="AA371" s="8"/>
      <c r="AC371" s="8"/>
      <c r="AP371" s="8"/>
      <c r="AR371" s="31"/>
      <c r="AU371" s="31"/>
      <c r="AV371" s="21"/>
      <c r="AW371" s="23"/>
      <c r="BJ371" s="18"/>
      <c r="BL371" s="54"/>
      <c r="BO371" s="18"/>
      <c r="BQ371" s="18"/>
      <c r="BS371" s="18"/>
      <c r="BT371" s="18"/>
      <c r="CA371" s="18"/>
      <c r="CD371" s="18"/>
      <c r="CI371" s="18"/>
      <c r="CN371" s="18"/>
      <c r="CP371" s="18"/>
      <c r="CT371" s="18"/>
      <c r="CV371" s="18"/>
      <c r="CX371" s="18"/>
      <c r="DI371" s="18"/>
    </row>
    <row r="372" spans="1:113" x14ac:dyDescent="0.3">
      <c r="A372">
        <v>373</v>
      </c>
      <c r="B372" t="s">
        <v>397</v>
      </c>
      <c r="C372" s="25"/>
      <c r="D372" s="12"/>
      <c r="E372" s="14"/>
      <c r="H372" s="16"/>
      <c r="I372" s="11"/>
      <c r="J372" s="39"/>
      <c r="K372" s="39"/>
      <c r="L372" s="39"/>
      <c r="M372" s="39"/>
      <c r="N372" s="42"/>
      <c r="O372" s="8"/>
      <c r="P372" s="9"/>
      <c r="Q372" s="9"/>
      <c r="R372" s="8"/>
      <c r="S372" s="9"/>
      <c r="T372" s="9"/>
      <c r="U372" s="8"/>
      <c r="V372" s="9"/>
      <c r="W372" s="9"/>
      <c r="X372" s="9"/>
      <c r="Y372" s="8"/>
      <c r="Z372" s="9"/>
      <c r="AA372" s="8"/>
      <c r="AC372" s="8"/>
      <c r="AP372" s="8"/>
      <c r="AR372" s="31"/>
      <c r="AU372" s="31"/>
      <c r="AV372" s="21"/>
      <c r="AW372" s="23"/>
      <c r="BJ372" s="18"/>
      <c r="BL372" s="54"/>
      <c r="BO372" s="18"/>
      <c r="BQ372" s="18"/>
      <c r="BS372" s="18"/>
      <c r="BT372" s="18"/>
      <c r="CA372" s="18"/>
      <c r="CD372" s="18"/>
      <c r="CI372" s="18"/>
      <c r="CN372" s="18"/>
      <c r="CP372" s="18"/>
      <c r="CT372" s="18"/>
      <c r="CV372" s="18"/>
      <c r="CX372" s="18"/>
      <c r="DI372" s="18"/>
    </row>
    <row r="373" spans="1:113" x14ac:dyDescent="0.3">
      <c r="A373">
        <v>374</v>
      </c>
      <c r="B373" t="s">
        <v>397</v>
      </c>
      <c r="C373" s="25"/>
      <c r="D373" s="12"/>
      <c r="E373" s="14"/>
      <c r="H373" s="16"/>
      <c r="I373" s="11"/>
      <c r="J373" s="39"/>
      <c r="K373" s="39"/>
      <c r="L373" s="39"/>
      <c r="M373" s="39"/>
      <c r="N373" s="42"/>
      <c r="O373" s="8"/>
      <c r="P373" s="9"/>
      <c r="Q373" s="9"/>
      <c r="R373" s="8"/>
      <c r="S373" s="9"/>
      <c r="T373" s="9"/>
      <c r="U373" s="8"/>
      <c r="V373" s="9"/>
      <c r="W373" s="9"/>
      <c r="X373" s="9"/>
      <c r="Y373" s="8"/>
      <c r="Z373" s="9"/>
      <c r="AA373" s="8"/>
      <c r="AC373" s="8"/>
      <c r="AP373" s="8"/>
      <c r="AR373" s="31"/>
      <c r="AU373" s="31"/>
      <c r="AV373" s="21"/>
      <c r="AW373" s="23"/>
      <c r="BJ373" s="18"/>
      <c r="BL373" s="54"/>
      <c r="BO373" s="18"/>
      <c r="BQ373" s="18"/>
      <c r="BS373" s="18"/>
      <c r="BT373" s="18"/>
      <c r="CA373" s="18"/>
      <c r="CD373" s="18"/>
      <c r="CI373" s="18"/>
      <c r="CN373" s="18"/>
      <c r="CP373" s="18"/>
      <c r="CT373" s="18"/>
      <c r="CV373" s="18"/>
      <c r="CX373" s="18"/>
      <c r="DI373" s="18"/>
    </row>
    <row r="374" spans="1:113" x14ac:dyDescent="0.3">
      <c r="A374">
        <v>375</v>
      </c>
      <c r="B374" t="s">
        <v>397</v>
      </c>
      <c r="C374" s="25"/>
      <c r="D374" s="12"/>
      <c r="E374" s="14"/>
      <c r="H374" s="16"/>
      <c r="I374" s="11"/>
      <c r="J374" s="39"/>
      <c r="K374" s="39"/>
      <c r="L374" s="39"/>
      <c r="M374" s="39"/>
      <c r="N374" s="42"/>
      <c r="O374" s="8"/>
      <c r="P374" s="9"/>
      <c r="Q374" s="9"/>
      <c r="R374" s="8"/>
      <c r="S374" s="9"/>
      <c r="T374" s="9"/>
      <c r="U374" s="8"/>
      <c r="V374" s="9"/>
      <c r="W374" s="9"/>
      <c r="X374" s="9"/>
      <c r="Y374" s="8"/>
      <c r="Z374" s="9"/>
      <c r="AA374" s="8"/>
      <c r="AC374" s="8"/>
      <c r="AP374" s="8"/>
      <c r="AR374" s="31"/>
      <c r="AU374" s="31"/>
      <c r="AV374" s="21"/>
      <c r="AW374" s="23"/>
      <c r="BJ374" s="18"/>
      <c r="BL374" s="54"/>
      <c r="BO374" s="18"/>
      <c r="BQ374" s="18"/>
      <c r="BS374" s="18"/>
      <c r="BT374" s="18"/>
      <c r="CA374" s="18"/>
      <c r="CD374" s="18"/>
      <c r="CI374" s="18"/>
      <c r="CN374" s="18"/>
      <c r="CP374" s="18"/>
      <c r="CT374" s="18"/>
      <c r="CV374" s="18"/>
      <c r="CX374" s="18"/>
      <c r="DI374" s="18"/>
    </row>
    <row r="375" spans="1:113" x14ac:dyDescent="0.3">
      <c r="A375">
        <v>376</v>
      </c>
      <c r="B375" t="s">
        <v>397</v>
      </c>
      <c r="C375" s="25"/>
      <c r="D375" s="12"/>
      <c r="E375" s="14"/>
      <c r="H375" s="16"/>
      <c r="I375" s="11"/>
      <c r="J375" s="39"/>
      <c r="K375" s="39"/>
      <c r="L375" s="39"/>
      <c r="M375" s="39"/>
      <c r="N375" s="42"/>
      <c r="O375" s="8"/>
      <c r="P375" s="9"/>
      <c r="Q375" s="9"/>
      <c r="R375" s="8"/>
      <c r="S375" s="9"/>
      <c r="T375" s="9"/>
      <c r="U375" s="8"/>
      <c r="V375" s="9"/>
      <c r="W375" s="9"/>
      <c r="X375" s="9"/>
      <c r="Y375" s="8"/>
      <c r="Z375" s="9"/>
      <c r="AA375" s="8"/>
      <c r="AC375" s="8"/>
      <c r="AP375" s="8"/>
      <c r="AR375" s="31"/>
      <c r="AU375" s="31"/>
      <c r="AV375" s="21"/>
      <c r="AW375" s="23"/>
      <c r="BJ375" s="18"/>
      <c r="BL375" s="54"/>
      <c r="BO375" s="18"/>
      <c r="BQ375" s="18"/>
      <c r="BS375" s="18"/>
      <c r="BT375" s="18"/>
      <c r="CA375" s="18"/>
      <c r="CD375" s="18"/>
      <c r="CI375" s="18"/>
      <c r="CN375" s="18"/>
      <c r="CP375" s="18"/>
      <c r="CT375" s="18"/>
      <c r="CV375" s="18"/>
      <c r="CX375" s="18"/>
      <c r="DI375" s="18"/>
    </row>
    <row r="376" spans="1:113" x14ac:dyDescent="0.3">
      <c r="A376">
        <v>377</v>
      </c>
      <c r="B376" t="s">
        <v>397</v>
      </c>
      <c r="C376" s="25"/>
      <c r="D376" s="12"/>
      <c r="E376" s="14"/>
      <c r="H376" s="16"/>
      <c r="I376" s="11"/>
      <c r="J376" s="39"/>
      <c r="K376" s="39"/>
      <c r="L376" s="39"/>
      <c r="M376" s="39"/>
      <c r="N376" s="42"/>
      <c r="O376" s="8"/>
      <c r="P376" s="9"/>
      <c r="Q376" s="9"/>
      <c r="R376" s="8"/>
      <c r="S376" s="9"/>
      <c r="T376" s="9"/>
      <c r="U376" s="8"/>
      <c r="V376" s="9"/>
      <c r="W376" s="9"/>
      <c r="X376" s="9"/>
      <c r="Y376" s="8"/>
      <c r="Z376" s="9"/>
      <c r="AA376" s="8"/>
      <c r="AC376" s="8"/>
      <c r="AP376" s="8"/>
      <c r="AR376" s="31"/>
      <c r="AU376" s="31"/>
      <c r="AV376" s="21"/>
      <c r="AW376" s="23"/>
      <c r="BJ376" s="18"/>
      <c r="BL376" s="54"/>
      <c r="BO376" s="18"/>
      <c r="BQ376" s="18"/>
      <c r="BS376" s="18"/>
      <c r="BT376" s="18"/>
      <c r="CA376" s="18"/>
      <c r="CD376" s="18"/>
      <c r="CI376" s="18"/>
      <c r="CN376" s="18"/>
      <c r="CP376" s="18"/>
      <c r="CT376" s="18"/>
      <c r="CV376" s="18"/>
      <c r="CX376" s="18"/>
      <c r="DI376" s="18"/>
    </row>
    <row r="377" spans="1:113" x14ac:dyDescent="0.3">
      <c r="A377">
        <v>378</v>
      </c>
      <c r="B377" t="s">
        <v>397</v>
      </c>
      <c r="C377" s="25"/>
      <c r="D377" s="12"/>
      <c r="E377" s="14"/>
      <c r="H377" s="16"/>
      <c r="I377" s="11"/>
      <c r="J377" s="39"/>
      <c r="K377" s="39"/>
      <c r="L377" s="39"/>
      <c r="M377" s="39"/>
      <c r="N377" s="42"/>
      <c r="O377" s="8"/>
      <c r="P377" s="9"/>
      <c r="Q377" s="9"/>
      <c r="R377" s="8"/>
      <c r="S377" s="9"/>
      <c r="T377" s="9"/>
      <c r="U377" s="8"/>
      <c r="V377" s="9"/>
      <c r="W377" s="9"/>
      <c r="X377" s="9"/>
      <c r="Y377" s="8"/>
      <c r="Z377" s="9"/>
      <c r="AA377" s="8"/>
      <c r="AC377" s="8"/>
      <c r="AP377" s="8"/>
      <c r="AR377" s="31"/>
      <c r="AU377" s="31"/>
      <c r="AV377" s="21"/>
      <c r="AW377" s="23"/>
      <c r="BJ377" s="18"/>
      <c r="BL377" s="54"/>
      <c r="BO377" s="18"/>
      <c r="BQ377" s="18"/>
      <c r="BS377" s="18"/>
      <c r="BT377" s="18"/>
      <c r="CA377" s="18"/>
      <c r="CD377" s="18"/>
      <c r="CI377" s="18"/>
      <c r="CN377" s="18"/>
      <c r="CP377" s="18"/>
      <c r="CT377" s="18"/>
      <c r="CV377" s="18"/>
      <c r="CX377" s="18"/>
      <c r="DI377" s="18"/>
    </row>
    <row r="378" spans="1:113" x14ac:dyDescent="0.3">
      <c r="A378">
        <v>379</v>
      </c>
      <c r="B378" t="s">
        <v>397</v>
      </c>
      <c r="C378" s="25"/>
      <c r="D378" s="12"/>
      <c r="E378" s="14"/>
      <c r="H378" s="16"/>
      <c r="I378" s="11"/>
      <c r="J378" s="39"/>
      <c r="K378" s="39"/>
      <c r="L378" s="39"/>
      <c r="M378" s="39"/>
      <c r="N378" s="42"/>
      <c r="O378" s="8"/>
      <c r="P378" s="9"/>
      <c r="Q378" s="9"/>
      <c r="R378" s="8"/>
      <c r="S378" s="9"/>
      <c r="T378" s="9"/>
      <c r="U378" s="8"/>
      <c r="V378" s="9"/>
      <c r="W378" s="9"/>
      <c r="X378" s="9"/>
      <c r="Y378" s="8"/>
      <c r="Z378" s="9"/>
      <c r="AA378" s="8"/>
      <c r="AC378" s="8"/>
      <c r="AP378" s="8"/>
      <c r="AR378" s="31"/>
      <c r="AU378" s="31"/>
      <c r="AV378" s="21"/>
      <c r="AW378" s="23"/>
      <c r="BJ378" s="18"/>
      <c r="BL378" s="54"/>
      <c r="BO378" s="18"/>
      <c r="BQ378" s="18"/>
      <c r="BS378" s="18"/>
      <c r="BT378" s="18"/>
      <c r="CA378" s="18"/>
      <c r="CD378" s="18"/>
      <c r="CI378" s="18"/>
      <c r="CN378" s="18"/>
      <c r="CP378" s="18"/>
      <c r="CT378" s="18"/>
      <c r="CV378" s="18"/>
      <c r="CX378" s="18"/>
      <c r="DI378" s="18"/>
    </row>
    <row r="379" spans="1:113" x14ac:dyDescent="0.3">
      <c r="A379">
        <v>380</v>
      </c>
      <c r="B379" t="s">
        <v>397</v>
      </c>
      <c r="C379" s="25"/>
      <c r="D379" s="12"/>
      <c r="E379" s="14"/>
      <c r="H379" s="16"/>
      <c r="I379" s="11"/>
      <c r="J379" s="39"/>
      <c r="K379" s="39"/>
      <c r="L379" s="39"/>
      <c r="M379" s="39"/>
      <c r="N379" s="42"/>
      <c r="O379" s="8"/>
      <c r="P379" s="9"/>
      <c r="Q379" s="9"/>
      <c r="R379" s="8"/>
      <c r="S379" s="9"/>
      <c r="T379" s="9"/>
      <c r="U379" s="8"/>
      <c r="V379" s="9"/>
      <c r="W379" s="9"/>
      <c r="X379" s="9"/>
      <c r="Y379" s="8"/>
      <c r="Z379" s="9"/>
      <c r="AA379" s="8"/>
      <c r="AC379" s="8"/>
      <c r="AP379" s="8"/>
      <c r="AR379" s="31"/>
      <c r="AU379" s="31"/>
      <c r="AV379" s="21"/>
      <c r="AW379" s="23"/>
      <c r="BJ379" s="18"/>
      <c r="BL379" s="54"/>
      <c r="BO379" s="18"/>
      <c r="BQ379" s="18"/>
      <c r="BS379" s="18"/>
      <c r="BT379" s="18"/>
      <c r="CA379" s="18"/>
      <c r="CD379" s="18"/>
      <c r="CI379" s="18"/>
      <c r="CN379" s="18"/>
      <c r="CP379" s="18"/>
      <c r="CT379" s="18"/>
      <c r="CV379" s="18"/>
      <c r="CX379" s="18"/>
      <c r="DI379" s="18"/>
    </row>
    <row r="380" spans="1:113" x14ac:dyDescent="0.3">
      <c r="A380">
        <v>381</v>
      </c>
      <c r="B380" t="s">
        <v>397</v>
      </c>
      <c r="C380" s="25"/>
      <c r="D380" s="12"/>
      <c r="E380" s="14"/>
      <c r="H380" s="16"/>
      <c r="I380" s="11"/>
      <c r="J380" s="39"/>
      <c r="K380" s="39"/>
      <c r="L380" s="39"/>
      <c r="M380" s="39"/>
      <c r="N380" s="42"/>
      <c r="O380" s="8"/>
      <c r="P380" s="9"/>
      <c r="Q380" s="9"/>
      <c r="R380" s="8"/>
      <c r="S380" s="9"/>
      <c r="T380" s="9"/>
      <c r="U380" s="8"/>
      <c r="V380" s="9"/>
      <c r="W380" s="9"/>
      <c r="X380" s="9"/>
      <c r="Y380" s="8"/>
      <c r="Z380" s="9"/>
      <c r="AA380" s="8"/>
      <c r="AC380" s="8"/>
      <c r="AP380" s="8"/>
      <c r="AR380" s="31"/>
      <c r="AU380" s="31"/>
      <c r="AV380" s="21"/>
      <c r="AW380" s="23"/>
      <c r="BJ380" s="18"/>
      <c r="BL380" s="54"/>
      <c r="BO380" s="18"/>
      <c r="BQ380" s="18"/>
      <c r="BS380" s="18"/>
      <c r="BT380" s="18"/>
      <c r="CA380" s="18"/>
      <c r="CD380" s="18"/>
      <c r="CI380" s="18"/>
      <c r="CN380" s="18"/>
      <c r="CP380" s="18"/>
      <c r="CT380" s="18"/>
      <c r="CV380" s="18"/>
      <c r="CX380" s="18"/>
      <c r="DI380" s="18"/>
    </row>
    <row r="381" spans="1:113" x14ac:dyDescent="0.3">
      <c r="A381">
        <v>382</v>
      </c>
      <c r="B381" t="s">
        <v>397</v>
      </c>
      <c r="C381" s="25"/>
      <c r="D381" s="12"/>
      <c r="E381" s="14"/>
      <c r="H381" s="16"/>
      <c r="I381" s="11"/>
      <c r="J381" s="39"/>
      <c r="K381" s="39"/>
      <c r="L381" s="39"/>
      <c r="M381" s="39"/>
      <c r="N381" s="42"/>
      <c r="O381" s="8"/>
      <c r="P381" s="9"/>
      <c r="Q381" s="9"/>
      <c r="R381" s="8"/>
      <c r="S381" s="9"/>
      <c r="T381" s="9"/>
      <c r="U381" s="8"/>
      <c r="V381" s="9"/>
      <c r="W381" s="9"/>
      <c r="X381" s="9"/>
      <c r="Y381" s="8"/>
      <c r="Z381" s="9"/>
      <c r="AA381" s="8"/>
      <c r="AC381" s="8"/>
      <c r="AP381" s="8"/>
      <c r="AR381" s="31"/>
      <c r="AU381" s="31"/>
      <c r="AV381" s="21"/>
      <c r="AW381" s="23"/>
      <c r="BJ381" s="18"/>
      <c r="BL381" s="54"/>
      <c r="BO381" s="18"/>
      <c r="BQ381" s="18"/>
      <c r="BS381" s="18"/>
      <c r="BT381" s="18"/>
      <c r="CA381" s="18"/>
      <c r="CD381" s="18"/>
      <c r="CI381" s="18"/>
      <c r="CN381" s="18"/>
      <c r="CP381" s="18"/>
      <c r="CT381" s="18"/>
      <c r="CV381" s="18"/>
      <c r="CX381" s="18"/>
      <c r="DI381" s="18"/>
    </row>
    <row r="382" spans="1:113" x14ac:dyDescent="0.3">
      <c r="A382">
        <v>383</v>
      </c>
      <c r="B382" t="s">
        <v>397</v>
      </c>
      <c r="C382" s="25"/>
      <c r="D382" s="12"/>
      <c r="E382" s="14"/>
      <c r="H382" s="16"/>
      <c r="I382" s="11"/>
      <c r="J382" s="39"/>
      <c r="K382" s="39"/>
      <c r="L382" s="39"/>
      <c r="M382" s="39"/>
      <c r="N382" s="42"/>
      <c r="O382" s="8"/>
      <c r="P382" s="9"/>
      <c r="Q382" s="9"/>
      <c r="R382" s="8"/>
      <c r="S382" s="9"/>
      <c r="T382" s="9"/>
      <c r="U382" s="8"/>
      <c r="V382" s="9"/>
      <c r="W382" s="9"/>
      <c r="X382" s="9"/>
      <c r="Y382" s="8"/>
      <c r="Z382" s="9"/>
      <c r="AA382" s="8"/>
      <c r="AC382" s="8"/>
      <c r="AP382" s="8"/>
      <c r="AR382" s="31"/>
      <c r="AU382" s="31"/>
      <c r="AV382" s="21"/>
      <c r="AW382" s="23"/>
      <c r="BJ382" s="18"/>
      <c r="BL382" s="54"/>
      <c r="BO382" s="18"/>
      <c r="BQ382" s="18"/>
      <c r="BS382" s="18"/>
      <c r="BT382" s="18"/>
      <c r="CA382" s="18"/>
      <c r="CD382" s="18"/>
      <c r="CI382" s="18"/>
      <c r="CN382" s="18"/>
      <c r="CP382" s="18"/>
      <c r="CT382" s="18"/>
      <c r="CV382" s="18"/>
      <c r="CX382" s="18"/>
      <c r="DI382" s="18"/>
    </row>
    <row r="383" spans="1:113" x14ac:dyDescent="0.3">
      <c r="A383">
        <v>384</v>
      </c>
      <c r="B383" t="s">
        <v>397</v>
      </c>
      <c r="C383" s="25"/>
      <c r="D383" s="12"/>
      <c r="E383" s="14"/>
      <c r="H383" s="16"/>
      <c r="I383" s="11"/>
      <c r="J383" s="39"/>
      <c r="K383" s="39"/>
      <c r="L383" s="39"/>
      <c r="M383" s="39"/>
      <c r="N383" s="42"/>
      <c r="O383" s="8"/>
      <c r="P383" s="9"/>
      <c r="Q383" s="9"/>
      <c r="R383" s="8"/>
      <c r="S383" s="9"/>
      <c r="T383" s="9"/>
      <c r="U383" s="8"/>
      <c r="V383" s="9"/>
      <c r="W383" s="9"/>
      <c r="X383" s="9"/>
      <c r="Y383" s="8"/>
      <c r="Z383" s="9"/>
      <c r="AA383" s="8"/>
      <c r="AC383" s="8"/>
      <c r="AP383" s="8"/>
      <c r="AR383" s="31"/>
      <c r="AU383" s="31"/>
      <c r="AV383" s="21"/>
      <c r="AW383" s="23"/>
      <c r="BJ383" s="18"/>
      <c r="BL383" s="54"/>
      <c r="BO383" s="18"/>
      <c r="BQ383" s="18"/>
      <c r="BS383" s="18"/>
      <c r="BT383" s="18"/>
      <c r="CA383" s="18"/>
      <c r="CD383" s="18"/>
      <c r="CI383" s="18"/>
      <c r="CN383" s="18"/>
      <c r="CP383" s="18"/>
      <c r="CT383" s="18"/>
      <c r="CV383" s="18"/>
      <c r="CX383" s="18"/>
      <c r="DI383" s="18"/>
    </row>
    <row r="384" spans="1:113" x14ac:dyDescent="0.3">
      <c r="A384">
        <v>385</v>
      </c>
      <c r="B384" t="s">
        <v>397</v>
      </c>
      <c r="C384" s="25"/>
      <c r="D384" s="12"/>
      <c r="E384" s="14"/>
      <c r="H384" s="16"/>
      <c r="I384" s="11"/>
      <c r="J384" s="39"/>
      <c r="K384" s="39"/>
      <c r="L384" s="39"/>
      <c r="M384" s="39"/>
      <c r="N384" s="42"/>
      <c r="O384" s="8"/>
      <c r="P384" s="9"/>
      <c r="Q384" s="9"/>
      <c r="R384" s="8"/>
      <c r="S384" s="9"/>
      <c r="T384" s="9"/>
      <c r="U384" s="8"/>
      <c r="V384" s="9"/>
      <c r="W384" s="9"/>
      <c r="X384" s="9"/>
      <c r="Y384" s="8"/>
      <c r="Z384" s="9"/>
      <c r="AA384" s="8"/>
      <c r="AC384" s="8"/>
      <c r="AP384" s="8"/>
      <c r="AR384" s="31"/>
      <c r="AU384" s="31"/>
      <c r="AV384" s="21"/>
      <c r="AW384" s="23"/>
      <c r="BJ384" s="18"/>
      <c r="BL384" s="54"/>
      <c r="BO384" s="18"/>
      <c r="BQ384" s="18"/>
      <c r="BS384" s="18"/>
      <c r="BT384" s="18"/>
      <c r="CA384" s="18"/>
      <c r="CD384" s="18"/>
      <c r="CI384" s="18"/>
      <c r="CN384" s="18"/>
      <c r="CP384" s="18"/>
      <c r="CT384" s="18"/>
      <c r="CV384" s="18"/>
      <c r="CX384" s="18"/>
      <c r="DI384" s="18"/>
    </row>
    <row r="385" spans="1:113" x14ac:dyDescent="0.3">
      <c r="A385">
        <v>386</v>
      </c>
      <c r="B385" t="s">
        <v>397</v>
      </c>
      <c r="C385" s="25"/>
      <c r="D385" s="12"/>
      <c r="E385" s="14"/>
      <c r="H385" s="16"/>
      <c r="I385" s="11"/>
      <c r="J385" s="39"/>
      <c r="K385" s="39"/>
      <c r="L385" s="39"/>
      <c r="M385" s="39"/>
      <c r="N385" s="42"/>
      <c r="O385" s="8"/>
      <c r="P385" s="9"/>
      <c r="Q385" s="9"/>
      <c r="R385" s="8"/>
      <c r="S385" s="9"/>
      <c r="T385" s="9"/>
      <c r="U385" s="8"/>
      <c r="V385" s="9"/>
      <c r="W385" s="9"/>
      <c r="X385" s="9"/>
      <c r="Y385" s="8"/>
      <c r="Z385" s="9"/>
      <c r="AA385" s="8"/>
      <c r="AC385" s="8"/>
      <c r="AP385" s="8"/>
      <c r="AR385" s="31"/>
      <c r="AU385" s="31"/>
      <c r="AV385" s="21"/>
      <c r="AW385" s="23"/>
      <c r="BJ385" s="18"/>
      <c r="BL385" s="54"/>
      <c r="BO385" s="18"/>
      <c r="BQ385" s="18"/>
      <c r="BS385" s="18"/>
      <c r="BT385" s="18"/>
      <c r="CA385" s="18"/>
      <c r="CD385" s="18"/>
      <c r="CI385" s="18"/>
      <c r="CN385" s="18"/>
      <c r="CP385" s="18"/>
      <c r="CT385" s="18"/>
      <c r="CV385" s="18"/>
      <c r="CX385" s="18"/>
      <c r="DI385" s="18"/>
    </row>
    <row r="386" spans="1:113" x14ac:dyDescent="0.3">
      <c r="A386">
        <v>387</v>
      </c>
      <c r="B386" t="s">
        <v>397</v>
      </c>
      <c r="C386" s="25"/>
      <c r="D386" s="12"/>
      <c r="E386" s="14"/>
      <c r="H386" s="16"/>
      <c r="I386" s="11"/>
      <c r="J386" s="39"/>
      <c r="K386" s="39"/>
      <c r="L386" s="39"/>
      <c r="M386" s="39"/>
      <c r="N386" s="42"/>
      <c r="O386" s="8"/>
      <c r="P386" s="9"/>
      <c r="Q386" s="9"/>
      <c r="R386" s="8"/>
      <c r="S386" s="9"/>
      <c r="T386" s="9"/>
      <c r="U386" s="8"/>
      <c r="V386" s="9"/>
      <c r="W386" s="9"/>
      <c r="X386" s="9"/>
      <c r="Y386" s="8"/>
      <c r="Z386" s="9"/>
      <c r="AA386" s="8"/>
      <c r="AC386" s="8"/>
      <c r="AP386" s="8"/>
      <c r="AR386" s="31"/>
      <c r="AU386" s="31"/>
      <c r="AV386" s="21"/>
      <c r="AW386" s="23"/>
      <c r="BJ386" s="18"/>
      <c r="BL386" s="54"/>
      <c r="BO386" s="18"/>
      <c r="BQ386" s="18"/>
      <c r="BS386" s="18"/>
      <c r="BT386" s="18"/>
      <c r="CA386" s="18"/>
      <c r="CD386" s="18"/>
      <c r="CI386" s="18"/>
      <c r="CN386" s="18"/>
      <c r="CP386" s="18"/>
      <c r="CT386" s="18"/>
      <c r="CV386" s="18"/>
      <c r="CX386" s="18"/>
      <c r="DI386" s="18"/>
    </row>
    <row r="387" spans="1:113" x14ac:dyDescent="0.3">
      <c r="A387">
        <v>388</v>
      </c>
      <c r="B387" t="s">
        <v>397</v>
      </c>
      <c r="C387" s="25"/>
      <c r="D387" s="12"/>
      <c r="E387" s="14"/>
      <c r="H387" s="16"/>
      <c r="I387" s="11"/>
      <c r="J387" s="39"/>
      <c r="K387" s="39"/>
      <c r="L387" s="39"/>
      <c r="M387" s="39"/>
      <c r="N387" s="42"/>
      <c r="O387" s="8"/>
      <c r="P387" s="9"/>
      <c r="Q387" s="9"/>
      <c r="R387" s="8"/>
      <c r="S387" s="9"/>
      <c r="T387" s="9"/>
      <c r="U387" s="8"/>
      <c r="V387" s="9"/>
      <c r="W387" s="9"/>
      <c r="X387" s="9"/>
      <c r="Y387" s="8"/>
      <c r="Z387" s="9"/>
      <c r="AA387" s="8"/>
      <c r="AC387" s="8"/>
      <c r="AP387" s="8"/>
      <c r="AR387" s="31"/>
      <c r="AU387" s="31"/>
      <c r="AV387" s="21"/>
      <c r="AW387" s="23"/>
      <c r="BJ387" s="18"/>
      <c r="BL387" s="54"/>
      <c r="BO387" s="18"/>
      <c r="BQ387" s="18"/>
      <c r="BS387" s="18"/>
      <c r="BT387" s="18"/>
      <c r="CA387" s="18"/>
      <c r="CD387" s="18"/>
      <c r="CI387" s="18"/>
      <c r="CN387" s="18"/>
      <c r="CP387" s="18"/>
      <c r="CT387" s="18"/>
      <c r="CV387" s="18"/>
      <c r="CX387" s="18"/>
      <c r="DI387" s="18"/>
    </row>
    <row r="388" spans="1:113" x14ac:dyDescent="0.3">
      <c r="A388">
        <v>389</v>
      </c>
      <c r="B388" t="s">
        <v>397</v>
      </c>
      <c r="C388" s="25"/>
      <c r="D388" s="12"/>
      <c r="E388" s="14"/>
      <c r="H388" s="16"/>
      <c r="I388" s="11"/>
      <c r="J388" s="39"/>
      <c r="K388" s="39"/>
      <c r="L388" s="39"/>
      <c r="M388" s="39"/>
      <c r="N388" s="42"/>
      <c r="O388" s="8"/>
      <c r="P388" s="9"/>
      <c r="Q388" s="9"/>
      <c r="R388" s="8"/>
      <c r="S388" s="9"/>
      <c r="T388" s="9"/>
      <c r="U388" s="8"/>
      <c r="V388" s="9"/>
      <c r="W388" s="9"/>
      <c r="X388" s="9"/>
      <c r="Y388" s="8"/>
      <c r="Z388" s="9"/>
      <c r="AA388" s="8"/>
      <c r="AC388" s="8"/>
      <c r="AP388" s="8"/>
      <c r="AR388" s="31"/>
      <c r="AU388" s="31"/>
      <c r="AV388" s="21"/>
      <c r="AW388" s="23"/>
      <c r="BJ388" s="18"/>
      <c r="BL388" s="54"/>
      <c r="BO388" s="18"/>
      <c r="BQ388" s="18"/>
      <c r="BS388" s="18"/>
      <c r="BT388" s="18"/>
      <c r="CA388" s="18"/>
      <c r="CD388" s="18"/>
      <c r="CI388" s="18"/>
      <c r="CN388" s="18"/>
      <c r="CP388" s="18"/>
      <c r="CT388" s="18"/>
      <c r="CV388" s="18"/>
      <c r="CX388" s="18"/>
      <c r="DI388" s="18"/>
    </row>
    <row r="389" spans="1:113" x14ac:dyDescent="0.3">
      <c r="A389">
        <v>390</v>
      </c>
      <c r="B389" t="s">
        <v>397</v>
      </c>
      <c r="C389" s="25"/>
      <c r="D389" s="12"/>
      <c r="E389" s="14"/>
      <c r="H389" s="16"/>
      <c r="I389" s="11"/>
      <c r="J389" s="39"/>
      <c r="K389" s="39"/>
      <c r="L389" s="39"/>
      <c r="M389" s="39"/>
      <c r="N389" s="42"/>
      <c r="O389" s="8"/>
      <c r="P389" s="9"/>
      <c r="Q389" s="9"/>
      <c r="R389" s="8"/>
      <c r="S389" s="9"/>
      <c r="T389" s="9"/>
      <c r="U389" s="8"/>
      <c r="V389" s="9"/>
      <c r="W389" s="9"/>
      <c r="X389" s="9"/>
      <c r="Y389" s="8"/>
      <c r="Z389" s="9"/>
      <c r="AA389" s="8"/>
      <c r="AC389" s="8"/>
      <c r="AP389" s="8"/>
      <c r="AR389" s="31"/>
      <c r="AU389" s="31"/>
      <c r="AV389" s="21"/>
      <c r="AW389" s="23"/>
      <c r="BJ389" s="18"/>
      <c r="BL389" s="54"/>
      <c r="BO389" s="18"/>
      <c r="BQ389" s="18"/>
      <c r="BS389" s="18"/>
      <c r="BT389" s="18"/>
      <c r="CA389" s="18"/>
      <c r="CD389" s="18"/>
      <c r="CI389" s="18"/>
      <c r="CN389" s="18"/>
      <c r="CP389" s="18"/>
      <c r="CT389" s="18"/>
      <c r="CV389" s="18"/>
      <c r="CX389" s="18"/>
      <c r="DI389" s="18"/>
    </row>
    <row r="390" spans="1:113" x14ac:dyDescent="0.3">
      <c r="A390">
        <v>391</v>
      </c>
      <c r="B390" t="s">
        <v>397</v>
      </c>
      <c r="C390" s="25"/>
      <c r="D390" s="12"/>
      <c r="E390" s="14"/>
      <c r="H390" s="16"/>
      <c r="I390" s="11"/>
      <c r="J390" s="39"/>
      <c r="K390" s="39"/>
      <c r="L390" s="39"/>
      <c r="M390" s="39"/>
      <c r="N390" s="42"/>
      <c r="O390" s="8"/>
      <c r="P390" s="9"/>
      <c r="Q390" s="9"/>
      <c r="R390" s="8"/>
      <c r="S390" s="9"/>
      <c r="T390" s="9"/>
      <c r="U390" s="8"/>
      <c r="V390" s="9"/>
      <c r="W390" s="9"/>
      <c r="X390" s="9"/>
      <c r="Y390" s="8"/>
      <c r="Z390" s="9"/>
      <c r="AA390" s="8"/>
      <c r="AC390" s="8"/>
      <c r="AP390" s="8"/>
      <c r="AR390" s="31"/>
      <c r="AU390" s="31"/>
      <c r="AV390" s="21"/>
      <c r="AW390" s="23"/>
      <c r="BJ390" s="18"/>
      <c r="BL390" s="54"/>
      <c r="BO390" s="18"/>
      <c r="BQ390" s="18"/>
      <c r="BS390" s="18"/>
      <c r="BT390" s="18"/>
      <c r="CA390" s="18"/>
      <c r="CD390" s="18"/>
      <c r="CI390" s="18"/>
      <c r="CN390" s="18"/>
      <c r="CP390" s="18"/>
      <c r="CT390" s="18"/>
      <c r="CV390" s="18"/>
      <c r="CX390" s="18"/>
      <c r="DI390" s="18"/>
    </row>
    <row r="391" spans="1:113" x14ac:dyDescent="0.3">
      <c r="A391">
        <v>392</v>
      </c>
      <c r="B391" t="s">
        <v>397</v>
      </c>
      <c r="C391" s="25"/>
      <c r="D391" s="12"/>
      <c r="E391" s="14"/>
      <c r="H391" s="16"/>
      <c r="I391" s="11"/>
      <c r="J391" s="39"/>
      <c r="K391" s="39"/>
      <c r="L391" s="39"/>
      <c r="M391" s="39"/>
      <c r="N391" s="42"/>
      <c r="O391" s="8"/>
      <c r="P391" s="9"/>
      <c r="Q391" s="9"/>
      <c r="R391" s="8"/>
      <c r="S391" s="9"/>
      <c r="T391" s="9"/>
      <c r="U391" s="8"/>
      <c r="V391" s="9"/>
      <c r="W391" s="9"/>
      <c r="X391" s="9"/>
      <c r="Y391" s="8"/>
      <c r="Z391" s="9"/>
      <c r="AA391" s="8"/>
      <c r="AC391" s="8"/>
      <c r="AP391" s="8"/>
      <c r="AR391" s="31"/>
      <c r="AU391" s="31"/>
      <c r="AV391" s="21"/>
      <c r="AW391" s="23"/>
      <c r="BJ391" s="18"/>
      <c r="BL391" s="54"/>
      <c r="BO391" s="18"/>
      <c r="BQ391" s="18"/>
      <c r="BS391" s="18"/>
      <c r="BT391" s="18"/>
      <c r="CA391" s="18"/>
      <c r="CD391" s="18"/>
      <c r="CI391" s="18"/>
      <c r="CN391" s="18"/>
      <c r="CP391" s="18"/>
      <c r="CT391" s="18"/>
      <c r="CV391" s="18"/>
      <c r="CX391" s="18"/>
      <c r="DI391" s="18"/>
    </row>
    <row r="392" spans="1:113" x14ac:dyDescent="0.3">
      <c r="A392">
        <v>393</v>
      </c>
      <c r="B392" t="s">
        <v>397</v>
      </c>
      <c r="C392" s="25"/>
      <c r="D392" s="12"/>
      <c r="E392" s="14"/>
      <c r="H392" s="16"/>
      <c r="I392" s="11"/>
      <c r="J392" s="39"/>
      <c r="K392" s="39"/>
      <c r="L392" s="39"/>
      <c r="M392" s="39"/>
      <c r="N392" s="42"/>
      <c r="O392" s="8"/>
      <c r="P392" s="9"/>
      <c r="Q392" s="9"/>
      <c r="R392" s="8"/>
      <c r="S392" s="9"/>
      <c r="T392" s="9"/>
      <c r="U392" s="8"/>
      <c r="V392" s="9"/>
      <c r="W392" s="9"/>
      <c r="X392" s="9"/>
      <c r="Y392" s="8"/>
      <c r="Z392" s="9"/>
      <c r="AA392" s="8"/>
      <c r="AC392" s="8"/>
      <c r="AP392" s="8"/>
      <c r="AR392" s="31"/>
      <c r="AU392" s="31"/>
      <c r="AV392" s="21"/>
      <c r="AW392" s="23"/>
      <c r="BJ392" s="18"/>
      <c r="BL392" s="54"/>
      <c r="BO392" s="18"/>
      <c r="BQ392" s="18"/>
      <c r="BS392" s="18"/>
      <c r="BT392" s="18"/>
      <c r="CA392" s="18"/>
      <c r="CD392" s="18"/>
      <c r="CI392" s="18"/>
      <c r="CN392" s="18"/>
      <c r="CP392" s="18"/>
      <c r="CT392" s="18"/>
      <c r="CV392" s="18"/>
      <c r="CX392" s="18"/>
      <c r="DI392" s="18"/>
    </row>
    <row r="393" spans="1:113" x14ac:dyDescent="0.3">
      <c r="A393">
        <v>394</v>
      </c>
      <c r="B393" t="s">
        <v>397</v>
      </c>
      <c r="C393" s="25"/>
      <c r="D393" s="12"/>
      <c r="E393" s="14"/>
      <c r="H393" s="16"/>
      <c r="I393" s="11"/>
      <c r="J393" s="39"/>
      <c r="K393" s="39"/>
      <c r="L393" s="39"/>
      <c r="M393" s="39"/>
      <c r="N393" s="42"/>
      <c r="O393" s="8"/>
      <c r="P393" s="9"/>
      <c r="Q393" s="9"/>
      <c r="R393" s="8"/>
      <c r="S393" s="9"/>
      <c r="T393" s="9"/>
      <c r="U393" s="8"/>
      <c r="V393" s="9"/>
      <c r="W393" s="9"/>
      <c r="X393" s="9"/>
      <c r="Y393" s="8"/>
      <c r="Z393" s="9"/>
      <c r="AA393" s="8"/>
      <c r="AC393" s="8"/>
      <c r="AP393" s="8"/>
      <c r="AR393" s="31"/>
      <c r="AU393" s="31"/>
      <c r="AV393" s="21"/>
      <c r="AW393" s="23"/>
      <c r="BJ393" s="18"/>
      <c r="BL393" s="54"/>
      <c r="BO393" s="18"/>
      <c r="BQ393" s="18"/>
      <c r="BS393" s="18"/>
      <c r="BT393" s="18"/>
      <c r="CA393" s="18"/>
      <c r="CD393" s="18"/>
      <c r="CI393" s="18"/>
      <c r="CN393" s="18"/>
      <c r="CP393" s="18"/>
      <c r="CT393" s="18"/>
      <c r="CV393" s="18"/>
      <c r="CX393" s="18"/>
      <c r="DI393" s="18"/>
    </row>
    <row r="394" spans="1:113" x14ac:dyDescent="0.3">
      <c r="A394">
        <v>395</v>
      </c>
      <c r="B394" t="s">
        <v>397</v>
      </c>
      <c r="C394" s="25"/>
      <c r="D394" s="12"/>
      <c r="E394" s="14"/>
      <c r="H394" s="16"/>
      <c r="I394" s="11"/>
      <c r="J394" s="39"/>
      <c r="K394" s="39"/>
      <c r="L394" s="39"/>
      <c r="M394" s="39"/>
      <c r="N394" s="42"/>
      <c r="O394" s="8"/>
      <c r="P394" s="9"/>
      <c r="Q394" s="9"/>
      <c r="R394" s="8"/>
      <c r="S394" s="9"/>
      <c r="T394" s="9"/>
      <c r="U394" s="8"/>
      <c r="V394" s="9"/>
      <c r="W394" s="9"/>
      <c r="X394" s="9"/>
      <c r="Y394" s="8"/>
      <c r="Z394" s="9"/>
      <c r="AA394" s="8"/>
      <c r="AC394" s="8"/>
      <c r="AP394" s="8"/>
      <c r="AR394" s="31"/>
      <c r="AU394" s="31"/>
      <c r="AV394" s="21"/>
      <c r="AW394" s="23"/>
      <c r="BJ394" s="18"/>
      <c r="BL394" s="54"/>
      <c r="BO394" s="18"/>
      <c r="BQ394" s="18"/>
      <c r="BS394" s="18"/>
      <c r="BT394" s="18"/>
      <c r="CA394" s="18"/>
      <c r="CD394" s="18"/>
      <c r="CI394" s="18"/>
      <c r="CN394" s="18"/>
      <c r="CP394" s="18"/>
      <c r="CT394" s="18"/>
      <c r="CV394" s="18"/>
      <c r="CX394" s="18"/>
      <c r="DI394" s="18"/>
    </row>
    <row r="395" spans="1:113" x14ac:dyDescent="0.3">
      <c r="A395">
        <v>396</v>
      </c>
      <c r="B395" t="s">
        <v>397</v>
      </c>
      <c r="C395" s="25"/>
      <c r="D395" s="12"/>
      <c r="E395" s="14"/>
      <c r="H395" s="16"/>
      <c r="I395" s="11"/>
      <c r="J395" s="39"/>
      <c r="K395" s="39"/>
      <c r="L395" s="39"/>
      <c r="M395" s="39"/>
      <c r="N395" s="42"/>
      <c r="O395" s="8"/>
      <c r="P395" s="9"/>
      <c r="Q395" s="9"/>
      <c r="R395" s="8"/>
      <c r="S395" s="9"/>
      <c r="T395" s="9"/>
      <c r="U395" s="8"/>
      <c r="V395" s="9"/>
      <c r="W395" s="9"/>
      <c r="X395" s="9"/>
      <c r="Y395" s="8"/>
      <c r="Z395" s="9"/>
      <c r="AA395" s="8"/>
      <c r="AC395" s="8"/>
      <c r="AP395" s="8"/>
      <c r="AR395" s="31"/>
      <c r="AU395" s="31"/>
      <c r="AV395" s="21"/>
      <c r="AW395" s="23"/>
      <c r="BJ395" s="18"/>
      <c r="BL395" s="54"/>
      <c r="BO395" s="18"/>
      <c r="BQ395" s="18"/>
      <c r="BS395" s="18"/>
      <c r="BT395" s="18"/>
      <c r="CA395" s="18"/>
      <c r="CD395" s="18"/>
      <c r="CI395" s="18"/>
      <c r="CN395" s="18"/>
      <c r="CP395" s="18"/>
      <c r="CT395" s="18"/>
      <c r="CV395" s="18"/>
      <c r="CX395" s="18"/>
      <c r="DI395" s="18"/>
    </row>
    <row r="396" spans="1:113" x14ac:dyDescent="0.3">
      <c r="A396">
        <v>397</v>
      </c>
      <c r="B396" t="s">
        <v>397</v>
      </c>
      <c r="C396" s="25"/>
      <c r="D396" s="12"/>
      <c r="E396" s="14"/>
      <c r="H396" s="16"/>
      <c r="I396" s="11"/>
      <c r="J396" s="39"/>
      <c r="K396" s="39"/>
      <c r="L396" s="39"/>
      <c r="M396" s="39"/>
      <c r="N396" s="42"/>
      <c r="O396" s="8"/>
      <c r="P396" s="9"/>
      <c r="Q396" s="9"/>
      <c r="R396" s="8"/>
      <c r="S396" s="9"/>
      <c r="T396" s="9"/>
      <c r="U396" s="8"/>
      <c r="V396" s="9"/>
      <c r="W396" s="9"/>
      <c r="X396" s="9"/>
      <c r="Y396" s="8"/>
      <c r="Z396" s="9"/>
      <c r="AA396" s="8"/>
      <c r="AC396" s="8"/>
      <c r="AP396" s="8"/>
      <c r="AR396" s="31"/>
      <c r="AU396" s="31"/>
      <c r="AV396" s="21"/>
      <c r="AW396" s="23"/>
      <c r="BJ396" s="18"/>
      <c r="BL396" s="54"/>
      <c r="BO396" s="18"/>
      <c r="BQ396" s="18"/>
      <c r="BS396" s="18"/>
      <c r="BT396" s="18"/>
      <c r="CA396" s="18"/>
      <c r="CD396" s="18"/>
      <c r="CI396" s="18"/>
      <c r="CN396" s="18"/>
      <c r="CP396" s="18"/>
      <c r="CT396" s="18"/>
      <c r="CV396" s="18"/>
      <c r="CX396" s="18"/>
      <c r="DI396" s="18"/>
    </row>
    <row r="397" spans="1:113" x14ac:dyDescent="0.3">
      <c r="A397">
        <v>398</v>
      </c>
      <c r="B397" t="s">
        <v>397</v>
      </c>
      <c r="C397" s="25"/>
      <c r="D397" s="12"/>
      <c r="E397" s="14"/>
      <c r="H397" s="16"/>
      <c r="I397" s="11"/>
      <c r="J397" s="39"/>
      <c r="K397" s="39"/>
      <c r="L397" s="39"/>
      <c r="M397" s="39"/>
      <c r="N397" s="42"/>
      <c r="O397" s="8"/>
      <c r="P397" s="9"/>
      <c r="Q397" s="9"/>
      <c r="R397" s="8"/>
      <c r="S397" s="9"/>
      <c r="T397" s="9"/>
      <c r="U397" s="8"/>
      <c r="V397" s="9"/>
      <c r="W397" s="9"/>
      <c r="X397" s="9"/>
      <c r="Y397" s="8"/>
      <c r="Z397" s="9"/>
      <c r="AA397" s="8"/>
      <c r="AC397" s="8"/>
      <c r="AP397" s="8"/>
      <c r="AR397" s="31"/>
      <c r="AU397" s="31"/>
      <c r="AV397" s="21"/>
      <c r="AW397" s="23"/>
      <c r="BJ397" s="18"/>
      <c r="BL397" s="54"/>
      <c r="BO397" s="18"/>
      <c r="BQ397" s="18"/>
      <c r="BS397" s="18"/>
      <c r="BT397" s="18"/>
      <c r="CA397" s="18"/>
      <c r="CD397" s="18"/>
      <c r="CI397" s="18"/>
      <c r="CN397" s="18"/>
      <c r="CP397" s="18"/>
      <c r="CT397" s="18"/>
      <c r="CV397" s="18"/>
      <c r="CX397" s="18"/>
      <c r="DI397" s="18"/>
    </row>
    <row r="398" spans="1:113" x14ac:dyDescent="0.3">
      <c r="A398">
        <v>399</v>
      </c>
      <c r="B398" t="s">
        <v>397</v>
      </c>
      <c r="C398" s="25"/>
      <c r="D398" s="12"/>
      <c r="E398" s="14"/>
      <c r="H398" s="16"/>
      <c r="I398" s="11"/>
      <c r="J398" s="39"/>
      <c r="K398" s="39"/>
      <c r="L398" s="39"/>
      <c r="M398" s="39"/>
      <c r="N398" s="42"/>
      <c r="O398" s="8"/>
      <c r="P398" s="9"/>
      <c r="Q398" s="9"/>
      <c r="R398" s="8"/>
      <c r="S398" s="9"/>
      <c r="T398" s="9"/>
      <c r="U398" s="8"/>
      <c r="V398" s="9"/>
      <c r="W398" s="9"/>
      <c r="X398" s="9"/>
      <c r="Y398" s="8"/>
      <c r="Z398" s="9"/>
      <c r="AA398" s="8"/>
      <c r="AC398" s="8"/>
      <c r="AP398" s="8"/>
      <c r="AR398" s="31"/>
      <c r="AU398" s="31"/>
      <c r="AV398" s="21"/>
      <c r="AW398" s="23"/>
      <c r="BJ398" s="18"/>
      <c r="BL398" s="54"/>
      <c r="BO398" s="18"/>
      <c r="BQ398" s="18"/>
      <c r="BS398" s="18"/>
      <c r="BT398" s="18"/>
      <c r="CA398" s="18"/>
      <c r="CD398" s="18"/>
      <c r="CI398" s="18"/>
      <c r="CN398" s="18"/>
      <c r="CP398" s="18"/>
      <c r="CT398" s="18"/>
      <c r="CV398" s="18"/>
      <c r="CX398" s="18"/>
      <c r="DI398" s="18"/>
    </row>
    <row r="399" spans="1:113" x14ac:dyDescent="0.3">
      <c r="A399">
        <v>400</v>
      </c>
      <c r="B399" t="s">
        <v>397</v>
      </c>
      <c r="C399" s="25"/>
      <c r="D399" s="12"/>
      <c r="E399" s="14"/>
      <c r="H399" s="16"/>
      <c r="I399" s="11"/>
      <c r="J399" s="39"/>
      <c r="K399" s="39"/>
      <c r="L399" s="39"/>
      <c r="M399" s="39"/>
      <c r="N399" s="42"/>
      <c r="O399" s="8"/>
      <c r="P399" s="9"/>
      <c r="Q399" s="9"/>
      <c r="R399" s="8"/>
      <c r="S399" s="9"/>
      <c r="T399" s="9"/>
      <c r="U399" s="8"/>
      <c r="V399" s="9"/>
      <c r="W399" s="9"/>
      <c r="X399" s="9"/>
      <c r="Y399" s="8"/>
      <c r="Z399" s="9"/>
      <c r="AA399" s="8"/>
      <c r="AC399" s="8"/>
      <c r="AP399" s="8"/>
      <c r="AR399" s="31"/>
      <c r="AU399" s="31"/>
      <c r="AV399" s="21"/>
      <c r="AW399" s="23"/>
      <c r="BJ399" s="18"/>
      <c r="BL399" s="54"/>
      <c r="BO399" s="18"/>
      <c r="BQ399" s="18"/>
      <c r="BS399" s="18"/>
      <c r="BT399" s="18"/>
      <c r="CA399" s="18"/>
      <c r="CD399" s="18"/>
      <c r="CI399" s="18"/>
      <c r="CN399" s="18"/>
      <c r="CP399" s="18"/>
      <c r="CT399" s="18"/>
      <c r="CV399" s="18"/>
      <c r="CX399" s="18"/>
      <c r="DI399" s="18"/>
    </row>
    <row r="400" spans="1:113" x14ac:dyDescent="0.3">
      <c r="A400">
        <v>401</v>
      </c>
      <c r="B400" t="s">
        <v>397</v>
      </c>
      <c r="C400" s="25"/>
      <c r="D400" s="12"/>
      <c r="E400" s="14"/>
      <c r="H400" s="16"/>
      <c r="I400" s="11"/>
      <c r="J400" s="39"/>
      <c r="K400" s="39"/>
      <c r="L400" s="39"/>
      <c r="M400" s="39"/>
      <c r="N400" s="42"/>
      <c r="O400" s="8"/>
      <c r="P400" s="9"/>
      <c r="Q400" s="9"/>
      <c r="R400" s="8"/>
      <c r="S400" s="9"/>
      <c r="T400" s="9"/>
      <c r="U400" s="8"/>
      <c r="V400" s="9"/>
      <c r="W400" s="9"/>
      <c r="X400" s="9"/>
      <c r="Y400" s="8"/>
      <c r="Z400" s="9"/>
      <c r="AA400" s="8"/>
      <c r="AC400" s="8"/>
      <c r="AP400" s="8"/>
      <c r="AR400" s="31"/>
      <c r="AU400" s="31"/>
      <c r="AV400" s="21"/>
      <c r="AW400" s="23"/>
      <c r="BJ400" s="18"/>
      <c r="BL400" s="54"/>
      <c r="BO400" s="18"/>
      <c r="BQ400" s="18"/>
      <c r="BS400" s="18"/>
      <c r="BT400" s="18"/>
      <c r="CA400" s="18"/>
      <c r="CD400" s="18"/>
      <c r="CI400" s="18"/>
      <c r="CN400" s="18"/>
      <c r="CP400" s="18"/>
      <c r="CT400" s="18"/>
      <c r="CV400" s="18"/>
      <c r="CX400" s="18"/>
      <c r="DI400" s="18"/>
    </row>
    <row r="401" spans="1:113" x14ac:dyDescent="0.3">
      <c r="A401">
        <v>402</v>
      </c>
      <c r="B401" t="s">
        <v>397</v>
      </c>
      <c r="C401" s="25"/>
      <c r="D401" s="12"/>
      <c r="E401" s="14"/>
      <c r="H401" s="16"/>
      <c r="I401" s="11"/>
      <c r="J401" s="39"/>
      <c r="K401" s="39"/>
      <c r="L401" s="39"/>
      <c r="M401" s="39"/>
      <c r="N401" s="42"/>
      <c r="O401" s="8"/>
      <c r="P401" s="9"/>
      <c r="Q401" s="9"/>
      <c r="R401" s="8"/>
      <c r="S401" s="9"/>
      <c r="T401" s="9"/>
      <c r="U401" s="8"/>
      <c r="V401" s="9"/>
      <c r="W401" s="9"/>
      <c r="X401" s="9"/>
      <c r="Y401" s="8"/>
      <c r="Z401" s="9"/>
      <c r="AA401" s="8"/>
      <c r="AC401" s="8"/>
      <c r="AP401" s="8"/>
      <c r="AR401" s="31"/>
      <c r="AU401" s="31"/>
      <c r="AV401" s="21"/>
      <c r="AW401" s="23"/>
      <c r="BJ401" s="18"/>
      <c r="BL401" s="54"/>
      <c r="BO401" s="18"/>
      <c r="BQ401" s="18"/>
      <c r="BS401" s="18"/>
      <c r="BT401" s="18"/>
      <c r="CA401" s="18"/>
      <c r="CD401" s="18"/>
      <c r="CI401" s="18"/>
      <c r="CN401" s="18"/>
      <c r="CP401" s="18"/>
      <c r="CT401" s="18"/>
      <c r="CV401" s="18"/>
      <c r="CX401" s="18"/>
      <c r="DI401" s="18"/>
    </row>
    <row r="402" spans="1:113" x14ac:dyDescent="0.3">
      <c r="A402">
        <v>403</v>
      </c>
      <c r="B402" t="s">
        <v>397</v>
      </c>
      <c r="C402" s="25"/>
      <c r="D402" s="12"/>
      <c r="E402" s="14"/>
      <c r="H402" s="16"/>
      <c r="I402" s="11"/>
      <c r="J402" s="39"/>
      <c r="K402" s="39"/>
      <c r="L402" s="39"/>
      <c r="M402" s="39"/>
      <c r="N402" s="42"/>
      <c r="O402" s="8"/>
      <c r="P402" s="9"/>
      <c r="Q402" s="9"/>
      <c r="R402" s="8"/>
      <c r="S402" s="9"/>
      <c r="T402" s="9"/>
      <c r="U402" s="8"/>
      <c r="V402" s="9"/>
      <c r="W402" s="9"/>
      <c r="X402" s="9"/>
      <c r="Y402" s="8"/>
      <c r="Z402" s="9"/>
      <c r="AA402" s="8"/>
      <c r="AC402" s="8"/>
      <c r="AP402" s="8"/>
      <c r="AR402" s="31"/>
      <c r="AU402" s="31"/>
      <c r="AV402" s="21"/>
      <c r="AW402" s="23"/>
      <c r="BJ402" s="18"/>
      <c r="BL402" s="54"/>
      <c r="BO402" s="18"/>
      <c r="BQ402" s="18"/>
      <c r="BS402" s="18"/>
      <c r="BT402" s="18"/>
      <c r="CA402" s="18"/>
      <c r="CD402" s="18"/>
      <c r="CI402" s="18"/>
      <c r="CN402" s="18"/>
      <c r="CP402" s="18"/>
      <c r="CT402" s="18"/>
      <c r="CV402" s="18"/>
      <c r="CX402" s="18"/>
      <c r="DI402" s="18"/>
    </row>
    <row r="403" spans="1:113" x14ac:dyDescent="0.3">
      <c r="A403">
        <v>404</v>
      </c>
      <c r="B403" t="s">
        <v>397</v>
      </c>
      <c r="C403" s="25"/>
      <c r="D403" s="12"/>
      <c r="E403" s="14"/>
      <c r="H403" s="16"/>
      <c r="I403" s="11"/>
      <c r="J403" s="39"/>
      <c r="K403" s="39"/>
      <c r="L403" s="39"/>
      <c r="M403" s="39"/>
      <c r="N403" s="42"/>
      <c r="O403" s="8"/>
      <c r="P403" s="9"/>
      <c r="Q403" s="9"/>
      <c r="R403" s="8"/>
      <c r="S403" s="9"/>
      <c r="T403" s="9"/>
      <c r="U403" s="8"/>
      <c r="V403" s="9"/>
      <c r="W403" s="9"/>
      <c r="X403" s="9"/>
      <c r="Y403" s="8"/>
      <c r="Z403" s="9"/>
      <c r="AA403" s="8"/>
      <c r="AC403" s="8"/>
      <c r="AP403" s="8"/>
      <c r="AR403" s="31"/>
      <c r="AU403" s="31"/>
      <c r="AV403" s="21"/>
      <c r="AW403" s="23"/>
      <c r="BJ403" s="18"/>
      <c r="BL403" s="54"/>
      <c r="BO403" s="18"/>
      <c r="BQ403" s="18"/>
      <c r="BS403" s="18"/>
      <c r="BT403" s="18"/>
      <c r="CA403" s="18"/>
      <c r="CD403" s="18"/>
      <c r="CI403" s="18"/>
      <c r="CN403" s="18"/>
      <c r="CP403" s="18"/>
      <c r="CT403" s="18"/>
      <c r="CV403" s="18"/>
      <c r="CX403" s="18"/>
      <c r="DI403" s="18"/>
    </row>
    <row r="404" spans="1:113" x14ac:dyDescent="0.3">
      <c r="A404">
        <v>405</v>
      </c>
      <c r="B404" t="s">
        <v>397</v>
      </c>
      <c r="C404" s="25"/>
      <c r="D404" s="12"/>
      <c r="E404" s="14"/>
      <c r="H404" s="16"/>
      <c r="I404" s="11"/>
      <c r="J404" s="39"/>
      <c r="K404" s="39"/>
      <c r="L404" s="39"/>
      <c r="M404" s="39"/>
      <c r="N404" s="42"/>
      <c r="O404" s="8"/>
      <c r="P404" s="9"/>
      <c r="Q404" s="9"/>
      <c r="R404" s="8"/>
      <c r="S404" s="9"/>
      <c r="T404" s="9"/>
      <c r="U404" s="8"/>
      <c r="V404" s="9"/>
      <c r="W404" s="9"/>
      <c r="X404" s="9"/>
      <c r="Y404" s="8"/>
      <c r="Z404" s="9"/>
      <c r="AA404" s="8"/>
      <c r="AC404" s="8"/>
      <c r="AP404" s="8"/>
      <c r="AR404" s="31"/>
      <c r="AU404" s="31"/>
      <c r="AV404" s="21"/>
      <c r="AW404" s="23"/>
      <c r="BJ404" s="18"/>
      <c r="BL404" s="54"/>
      <c r="BO404" s="18"/>
      <c r="BQ404" s="18"/>
      <c r="BS404" s="18"/>
      <c r="BT404" s="18"/>
      <c r="CA404" s="18"/>
      <c r="CD404" s="18"/>
      <c r="CI404" s="18"/>
      <c r="CN404" s="18"/>
      <c r="CP404" s="18"/>
      <c r="CT404" s="18"/>
      <c r="CV404" s="18"/>
      <c r="CX404" s="18"/>
      <c r="DI404" s="18"/>
    </row>
    <row r="405" spans="1:113" x14ac:dyDescent="0.3">
      <c r="A405">
        <v>406</v>
      </c>
      <c r="B405" t="s">
        <v>397</v>
      </c>
      <c r="C405" s="25"/>
      <c r="D405" s="12"/>
      <c r="E405" s="14"/>
      <c r="H405" s="16"/>
      <c r="I405" s="11"/>
      <c r="J405" s="39"/>
      <c r="K405" s="39"/>
      <c r="L405" s="39"/>
      <c r="M405" s="39"/>
      <c r="N405" s="42"/>
      <c r="O405" s="8"/>
      <c r="P405" s="9"/>
      <c r="Q405" s="9"/>
      <c r="R405" s="8"/>
      <c r="S405" s="9"/>
      <c r="T405" s="9"/>
      <c r="U405" s="8"/>
      <c r="V405" s="9"/>
      <c r="W405" s="9"/>
      <c r="X405" s="9"/>
      <c r="Y405" s="8"/>
      <c r="Z405" s="9"/>
      <c r="AA405" s="8"/>
      <c r="AC405" s="8"/>
      <c r="AP405" s="8"/>
      <c r="AR405" s="31"/>
      <c r="AU405" s="31"/>
      <c r="AV405" s="21"/>
      <c r="AW405" s="23"/>
      <c r="BJ405" s="18"/>
      <c r="BL405" s="54"/>
      <c r="BO405" s="18"/>
      <c r="BQ405" s="18"/>
      <c r="BS405" s="18"/>
      <c r="BT405" s="18"/>
      <c r="CA405" s="18"/>
      <c r="CD405" s="18"/>
      <c r="CI405" s="18"/>
      <c r="CN405" s="18"/>
      <c r="CP405" s="18"/>
      <c r="CT405" s="18"/>
      <c r="CV405" s="18"/>
      <c r="CX405" s="18"/>
      <c r="DI405" s="18"/>
    </row>
    <row r="406" spans="1:113" x14ac:dyDescent="0.3">
      <c r="A406">
        <v>407</v>
      </c>
      <c r="B406" t="s">
        <v>397</v>
      </c>
      <c r="C406" s="25"/>
      <c r="D406" s="12"/>
      <c r="E406" s="14"/>
      <c r="H406" s="16"/>
      <c r="I406" s="11"/>
      <c r="J406" s="39"/>
      <c r="K406" s="39"/>
      <c r="L406" s="39"/>
      <c r="M406" s="39"/>
      <c r="N406" s="42"/>
      <c r="O406" s="8"/>
      <c r="P406" s="9"/>
      <c r="Q406" s="9"/>
      <c r="R406" s="8"/>
      <c r="S406" s="9"/>
      <c r="T406" s="9"/>
      <c r="U406" s="8"/>
      <c r="V406" s="9"/>
      <c r="W406" s="9"/>
      <c r="X406" s="9"/>
      <c r="Y406" s="8"/>
      <c r="Z406" s="9"/>
      <c r="AA406" s="8"/>
      <c r="AC406" s="8"/>
      <c r="AP406" s="8"/>
      <c r="AR406" s="31"/>
      <c r="AU406" s="31"/>
      <c r="AV406" s="21"/>
      <c r="AW406" s="23"/>
      <c r="BJ406" s="18"/>
      <c r="BL406" s="54"/>
      <c r="BO406" s="18"/>
      <c r="BQ406" s="18"/>
      <c r="BS406" s="18"/>
      <c r="BT406" s="18"/>
      <c r="CA406" s="18"/>
      <c r="CD406" s="18"/>
      <c r="CI406" s="18"/>
      <c r="CN406" s="18"/>
      <c r="CP406" s="18"/>
      <c r="CT406" s="18"/>
      <c r="CV406" s="18"/>
      <c r="CX406" s="18"/>
      <c r="DI406" s="18"/>
    </row>
    <row r="407" spans="1:113" x14ac:dyDescent="0.3">
      <c r="A407">
        <v>408</v>
      </c>
      <c r="B407" t="s">
        <v>397</v>
      </c>
      <c r="C407" s="25"/>
      <c r="D407" s="12"/>
      <c r="E407" s="14"/>
      <c r="H407" s="16"/>
      <c r="I407" s="11"/>
      <c r="J407" s="39"/>
      <c r="K407" s="39"/>
      <c r="L407" s="39"/>
      <c r="M407" s="39"/>
      <c r="N407" s="42"/>
      <c r="O407" s="8"/>
      <c r="P407" s="9"/>
      <c r="Q407" s="9"/>
      <c r="R407" s="8"/>
      <c r="S407" s="9"/>
      <c r="T407" s="9"/>
      <c r="U407" s="8"/>
      <c r="V407" s="9"/>
      <c r="W407" s="9"/>
      <c r="X407" s="9"/>
      <c r="Y407" s="8"/>
      <c r="Z407" s="9"/>
      <c r="AA407" s="8"/>
      <c r="AC407" s="8"/>
      <c r="AP407" s="8"/>
      <c r="AR407" s="31"/>
      <c r="AU407" s="31"/>
      <c r="AV407" s="21"/>
      <c r="AW407" s="23"/>
      <c r="BJ407" s="18"/>
      <c r="BL407" s="54"/>
      <c r="BO407" s="18"/>
      <c r="BQ407" s="18"/>
      <c r="BS407" s="18"/>
      <c r="BT407" s="18"/>
      <c r="CA407" s="18"/>
      <c r="CD407" s="18"/>
      <c r="CI407" s="18"/>
      <c r="CN407" s="18"/>
      <c r="CP407" s="18"/>
      <c r="CT407" s="18"/>
      <c r="CV407" s="18"/>
      <c r="CX407" s="18"/>
      <c r="DI407" s="18"/>
    </row>
    <row r="408" spans="1:113" x14ac:dyDescent="0.3">
      <c r="A408">
        <v>409</v>
      </c>
      <c r="B408" t="s">
        <v>397</v>
      </c>
      <c r="C408" s="25"/>
      <c r="D408" s="12"/>
      <c r="E408" s="14"/>
      <c r="H408" s="16"/>
      <c r="I408" s="11"/>
      <c r="J408" s="39"/>
      <c r="K408" s="39"/>
      <c r="L408" s="39"/>
      <c r="M408" s="39"/>
      <c r="N408" s="42"/>
      <c r="O408" s="8"/>
      <c r="P408" s="9"/>
      <c r="Q408" s="9"/>
      <c r="R408" s="8"/>
      <c r="S408" s="9"/>
      <c r="T408" s="9"/>
      <c r="U408" s="8"/>
      <c r="V408" s="9"/>
      <c r="W408" s="9"/>
      <c r="X408" s="9"/>
      <c r="Y408" s="8"/>
      <c r="Z408" s="9"/>
      <c r="AA408" s="8"/>
      <c r="AC408" s="8"/>
      <c r="AP408" s="8"/>
      <c r="AR408" s="31"/>
      <c r="AU408" s="31"/>
      <c r="AV408" s="21"/>
      <c r="AW408" s="23"/>
      <c r="BJ408" s="18"/>
      <c r="BL408" s="54"/>
      <c r="BO408" s="18"/>
      <c r="BQ408" s="18"/>
      <c r="BS408" s="18"/>
      <c r="BT408" s="18"/>
      <c r="CA408" s="18"/>
      <c r="CD408" s="18"/>
      <c r="CI408" s="18"/>
      <c r="CN408" s="18"/>
      <c r="CP408" s="18"/>
      <c r="CT408" s="18"/>
      <c r="CV408" s="18"/>
      <c r="CX408" s="18"/>
      <c r="DI408" s="18"/>
    </row>
    <row r="409" spans="1:113" x14ac:dyDescent="0.3">
      <c r="A409">
        <v>410</v>
      </c>
      <c r="B409" t="s">
        <v>397</v>
      </c>
      <c r="C409" s="25"/>
      <c r="D409" s="12"/>
      <c r="E409" s="14"/>
      <c r="H409" s="16"/>
      <c r="I409" s="11"/>
      <c r="J409" s="39"/>
      <c r="K409" s="39"/>
      <c r="L409" s="39"/>
      <c r="M409" s="39"/>
      <c r="N409" s="42"/>
      <c r="O409" s="8"/>
      <c r="P409" s="9"/>
      <c r="Q409" s="9"/>
      <c r="R409" s="8"/>
      <c r="S409" s="9"/>
      <c r="T409" s="9"/>
      <c r="U409" s="8"/>
      <c r="V409" s="9"/>
      <c r="W409" s="9"/>
      <c r="X409" s="9"/>
      <c r="Y409" s="8"/>
      <c r="Z409" s="9"/>
      <c r="AA409" s="8"/>
      <c r="AC409" s="8"/>
      <c r="AP409" s="8"/>
      <c r="AR409" s="31"/>
      <c r="AU409" s="31"/>
      <c r="AV409" s="21"/>
      <c r="AW409" s="23"/>
      <c r="BJ409" s="18"/>
      <c r="BL409" s="54"/>
      <c r="BO409" s="18"/>
      <c r="BQ409" s="18"/>
      <c r="BS409" s="18"/>
      <c r="BT409" s="18"/>
      <c r="CA409" s="18"/>
      <c r="CD409" s="18"/>
      <c r="CI409" s="18"/>
      <c r="CN409" s="18"/>
      <c r="CP409" s="18"/>
      <c r="CT409" s="18"/>
      <c r="CV409" s="18"/>
      <c r="CX409" s="18"/>
      <c r="DI409" s="18"/>
    </row>
    <row r="410" spans="1:113" x14ac:dyDescent="0.3">
      <c r="A410">
        <v>411</v>
      </c>
      <c r="B410" t="s">
        <v>397</v>
      </c>
      <c r="C410" s="25"/>
      <c r="D410" s="12"/>
      <c r="E410" s="14"/>
      <c r="H410" s="16"/>
      <c r="I410" s="11"/>
      <c r="J410" s="39"/>
      <c r="K410" s="39"/>
      <c r="L410" s="39"/>
      <c r="M410" s="39"/>
      <c r="N410" s="42"/>
      <c r="O410" s="8"/>
      <c r="P410" s="9"/>
      <c r="Q410" s="9"/>
      <c r="R410" s="8"/>
      <c r="S410" s="9"/>
      <c r="T410" s="9"/>
      <c r="U410" s="8"/>
      <c r="V410" s="9"/>
      <c r="W410" s="9"/>
      <c r="X410" s="9"/>
      <c r="Y410" s="8"/>
      <c r="Z410" s="9"/>
      <c r="AA410" s="8"/>
      <c r="AC410" s="8"/>
      <c r="AP410" s="8"/>
      <c r="AR410" s="31"/>
      <c r="AU410" s="31"/>
      <c r="AV410" s="21"/>
      <c r="AW410" s="23"/>
      <c r="BJ410" s="18"/>
      <c r="BL410" s="54"/>
      <c r="BO410" s="18"/>
      <c r="BQ410" s="18"/>
      <c r="BS410" s="18"/>
      <c r="BT410" s="18"/>
      <c r="CA410" s="18"/>
      <c r="CD410" s="18"/>
      <c r="CI410" s="18"/>
      <c r="CN410" s="18"/>
      <c r="CP410" s="18"/>
      <c r="CT410" s="18"/>
      <c r="CV410" s="18"/>
      <c r="CX410" s="18"/>
      <c r="DI410" s="18"/>
    </row>
    <row r="411" spans="1:113" x14ac:dyDescent="0.3">
      <c r="A411">
        <v>412</v>
      </c>
      <c r="B411" t="s">
        <v>397</v>
      </c>
      <c r="C411" s="25"/>
      <c r="D411" s="12"/>
      <c r="E411" s="14"/>
      <c r="H411" s="16"/>
      <c r="I411" s="11"/>
      <c r="J411" s="39"/>
      <c r="K411" s="39"/>
      <c r="L411" s="39"/>
      <c r="M411" s="39"/>
      <c r="N411" s="42"/>
      <c r="O411" s="8"/>
      <c r="P411" s="9"/>
      <c r="Q411" s="9"/>
      <c r="R411" s="8"/>
      <c r="S411" s="9"/>
      <c r="T411" s="9"/>
      <c r="U411" s="8"/>
      <c r="V411" s="9"/>
      <c r="W411" s="9"/>
      <c r="X411" s="9"/>
      <c r="Y411" s="8"/>
      <c r="Z411" s="9"/>
      <c r="AA411" s="8"/>
      <c r="AC411" s="8"/>
      <c r="AP411" s="8"/>
      <c r="AR411" s="31"/>
      <c r="AU411" s="31"/>
      <c r="AV411" s="21"/>
      <c r="AW411" s="23"/>
      <c r="BJ411" s="18"/>
      <c r="BL411" s="54"/>
      <c r="BO411" s="18"/>
      <c r="BQ411" s="18"/>
      <c r="BS411" s="18"/>
      <c r="BT411" s="18"/>
      <c r="CA411" s="18"/>
      <c r="CD411" s="18"/>
      <c r="CI411" s="18"/>
      <c r="CN411" s="18"/>
      <c r="CP411" s="18"/>
      <c r="CT411" s="18"/>
      <c r="CV411" s="18"/>
      <c r="CX411" s="18"/>
      <c r="DI411" s="18"/>
    </row>
    <row r="412" spans="1:113" x14ac:dyDescent="0.3">
      <c r="A412">
        <v>413</v>
      </c>
      <c r="B412" t="s">
        <v>397</v>
      </c>
      <c r="C412" s="25"/>
      <c r="D412" s="12"/>
      <c r="E412" s="14"/>
      <c r="H412" s="16"/>
      <c r="I412" s="11"/>
      <c r="J412" s="39"/>
      <c r="K412" s="39"/>
      <c r="L412" s="39"/>
      <c r="M412" s="39"/>
      <c r="N412" s="42"/>
      <c r="O412" s="8"/>
      <c r="P412" s="9"/>
      <c r="Q412" s="9"/>
      <c r="R412" s="8"/>
      <c r="S412" s="9"/>
      <c r="T412" s="9"/>
      <c r="U412" s="8"/>
      <c r="V412" s="9"/>
      <c r="W412" s="9"/>
      <c r="X412" s="9"/>
      <c r="Y412" s="8"/>
      <c r="Z412" s="9"/>
      <c r="AA412" s="8"/>
      <c r="AC412" s="8"/>
      <c r="AP412" s="8"/>
      <c r="AR412" s="31"/>
      <c r="AU412" s="31"/>
      <c r="AV412" s="21"/>
      <c r="AW412" s="23"/>
      <c r="BJ412" s="18"/>
      <c r="BL412" s="54"/>
      <c r="BO412" s="18"/>
      <c r="BQ412" s="18"/>
      <c r="BS412" s="18"/>
      <c r="BT412" s="18"/>
      <c r="CA412" s="18"/>
      <c r="CD412" s="18"/>
      <c r="CI412" s="18"/>
      <c r="CN412" s="18"/>
      <c r="CP412" s="18"/>
      <c r="CT412" s="18"/>
      <c r="CV412" s="18"/>
      <c r="CX412" s="18"/>
      <c r="DI412" s="18"/>
    </row>
    <row r="413" spans="1:113" x14ac:dyDescent="0.3">
      <c r="A413">
        <v>414</v>
      </c>
      <c r="B413" t="s">
        <v>397</v>
      </c>
      <c r="C413" s="25"/>
      <c r="D413" s="12"/>
      <c r="E413" s="14"/>
      <c r="H413" s="16"/>
      <c r="I413" s="11"/>
      <c r="J413" s="39"/>
      <c r="K413" s="39"/>
      <c r="L413" s="39"/>
      <c r="M413" s="39"/>
      <c r="N413" s="42"/>
      <c r="O413" s="8"/>
      <c r="P413" s="9"/>
      <c r="Q413" s="9"/>
      <c r="R413" s="8"/>
      <c r="S413" s="9"/>
      <c r="T413" s="9"/>
      <c r="U413" s="8"/>
      <c r="V413" s="9"/>
      <c r="W413" s="9"/>
      <c r="X413" s="9"/>
      <c r="Y413" s="8"/>
      <c r="Z413" s="9"/>
      <c r="AA413" s="8"/>
      <c r="AC413" s="8"/>
      <c r="AP413" s="8"/>
      <c r="AR413" s="31"/>
      <c r="AU413" s="31"/>
      <c r="AV413" s="21"/>
      <c r="AW413" s="23"/>
      <c r="BJ413" s="18"/>
      <c r="BL413" s="54"/>
      <c r="BO413" s="18"/>
      <c r="BQ413" s="18"/>
      <c r="BS413" s="18"/>
      <c r="BT413" s="18"/>
      <c r="CA413" s="18"/>
      <c r="CD413" s="18"/>
      <c r="CI413" s="18"/>
      <c r="CN413" s="18"/>
      <c r="CP413" s="18"/>
      <c r="CT413" s="18"/>
      <c r="CV413" s="18"/>
      <c r="CX413" s="18"/>
      <c r="DI413" s="18"/>
    </row>
    <row r="414" spans="1:113" x14ac:dyDescent="0.3">
      <c r="A414">
        <v>415</v>
      </c>
      <c r="B414" t="s">
        <v>397</v>
      </c>
      <c r="C414" s="25"/>
      <c r="D414" s="12"/>
      <c r="E414" s="14"/>
      <c r="H414" s="16"/>
      <c r="I414" s="11"/>
      <c r="J414" s="39"/>
      <c r="K414" s="39"/>
      <c r="L414" s="39"/>
      <c r="M414" s="39"/>
      <c r="N414" s="42"/>
      <c r="O414" s="8"/>
      <c r="P414" s="9"/>
      <c r="Q414" s="9"/>
      <c r="R414" s="8"/>
      <c r="S414" s="9"/>
      <c r="T414" s="9"/>
      <c r="U414" s="8"/>
      <c r="V414" s="9"/>
      <c r="W414" s="9"/>
      <c r="X414" s="9"/>
      <c r="Y414" s="8"/>
      <c r="Z414" s="9"/>
      <c r="AA414" s="8"/>
      <c r="AC414" s="8"/>
      <c r="AP414" s="8"/>
      <c r="AR414" s="31"/>
      <c r="AU414" s="31"/>
      <c r="AV414" s="21"/>
      <c r="AW414" s="23"/>
      <c r="BJ414" s="18"/>
      <c r="BL414" s="54"/>
      <c r="BO414" s="18"/>
      <c r="BQ414" s="18"/>
      <c r="BS414" s="18"/>
      <c r="BT414" s="18"/>
      <c r="CA414" s="18"/>
      <c r="CD414" s="18"/>
      <c r="CI414" s="18"/>
      <c r="CN414" s="18"/>
      <c r="CP414" s="18"/>
      <c r="CT414" s="18"/>
      <c r="CV414" s="18"/>
      <c r="CX414" s="18"/>
      <c r="DI414" s="18"/>
    </row>
    <row r="415" spans="1:113" x14ac:dyDescent="0.3">
      <c r="A415">
        <v>416</v>
      </c>
      <c r="B415" t="s">
        <v>397</v>
      </c>
      <c r="C415" s="25"/>
      <c r="D415" s="12"/>
      <c r="E415" s="14"/>
      <c r="H415" s="16"/>
      <c r="I415" s="11"/>
      <c r="J415" s="39"/>
      <c r="K415" s="39"/>
      <c r="L415" s="39"/>
      <c r="M415" s="39"/>
      <c r="N415" s="42"/>
      <c r="O415" s="8"/>
      <c r="P415" s="9"/>
      <c r="Q415" s="9"/>
      <c r="R415" s="8"/>
      <c r="S415" s="9"/>
      <c r="T415" s="9"/>
      <c r="U415" s="8"/>
      <c r="V415" s="9"/>
      <c r="W415" s="9"/>
      <c r="X415" s="9"/>
      <c r="Y415" s="8"/>
      <c r="Z415" s="9"/>
      <c r="AA415" s="8"/>
      <c r="AC415" s="8"/>
      <c r="AP415" s="8"/>
      <c r="AR415" s="31"/>
      <c r="AU415" s="31"/>
      <c r="AV415" s="21"/>
      <c r="AW415" s="23"/>
      <c r="BJ415" s="18"/>
      <c r="BL415" s="54"/>
      <c r="BO415" s="18"/>
      <c r="BQ415" s="18"/>
      <c r="BS415" s="18"/>
      <c r="BT415" s="18"/>
      <c r="CA415" s="18"/>
      <c r="CD415" s="18"/>
      <c r="CI415" s="18"/>
      <c r="CN415" s="18"/>
      <c r="CP415" s="18"/>
      <c r="CT415" s="18"/>
      <c r="CV415" s="18"/>
      <c r="CX415" s="18"/>
      <c r="DI415" s="18"/>
    </row>
    <row r="416" spans="1:113" x14ac:dyDescent="0.3">
      <c r="A416">
        <v>417</v>
      </c>
      <c r="B416" t="s">
        <v>397</v>
      </c>
      <c r="C416" s="25"/>
      <c r="D416" s="12"/>
      <c r="E416" s="14"/>
      <c r="H416" s="16"/>
      <c r="I416" s="11"/>
      <c r="J416" s="39"/>
      <c r="K416" s="39"/>
      <c r="L416" s="39"/>
      <c r="M416" s="39"/>
      <c r="N416" s="42"/>
      <c r="O416" s="8"/>
      <c r="P416" s="9"/>
      <c r="Q416" s="9"/>
      <c r="R416" s="8"/>
      <c r="S416" s="9"/>
      <c r="T416" s="9"/>
      <c r="U416" s="8"/>
      <c r="V416" s="9"/>
      <c r="W416" s="9"/>
      <c r="X416" s="9"/>
      <c r="Y416" s="8"/>
      <c r="Z416" s="9"/>
      <c r="AA416" s="8"/>
      <c r="AC416" s="8"/>
      <c r="AP416" s="8"/>
      <c r="AR416" s="31"/>
      <c r="AU416" s="31"/>
      <c r="AV416" s="21"/>
      <c r="AW416" s="23"/>
      <c r="BJ416" s="18"/>
      <c r="BL416" s="54"/>
      <c r="BO416" s="18"/>
      <c r="BQ416" s="18"/>
      <c r="BS416" s="18"/>
      <c r="BT416" s="18"/>
      <c r="CA416" s="18"/>
      <c r="CD416" s="18"/>
      <c r="CI416" s="18"/>
      <c r="CN416" s="18"/>
      <c r="CP416" s="18"/>
      <c r="CT416" s="18"/>
      <c r="CV416" s="18"/>
      <c r="CX416" s="18"/>
      <c r="DI416" s="18"/>
    </row>
    <row r="417" spans="1:113" x14ac:dyDescent="0.3">
      <c r="A417">
        <v>418</v>
      </c>
      <c r="B417" t="s">
        <v>397</v>
      </c>
      <c r="C417" s="25"/>
      <c r="D417" s="12"/>
      <c r="E417" s="14"/>
      <c r="H417" s="16"/>
      <c r="I417" s="11"/>
      <c r="J417" s="39"/>
      <c r="K417" s="39"/>
      <c r="L417" s="39"/>
      <c r="M417" s="39"/>
      <c r="N417" s="42"/>
      <c r="O417" s="8"/>
      <c r="P417" s="9"/>
      <c r="Q417" s="9"/>
      <c r="R417" s="8"/>
      <c r="S417" s="9"/>
      <c r="T417" s="9"/>
      <c r="U417" s="8"/>
      <c r="V417" s="9"/>
      <c r="W417" s="9"/>
      <c r="X417" s="9"/>
      <c r="Y417" s="8"/>
      <c r="Z417" s="9"/>
      <c r="AA417" s="8"/>
      <c r="AC417" s="8"/>
      <c r="AP417" s="8"/>
      <c r="AR417" s="31"/>
      <c r="AU417" s="31"/>
      <c r="AV417" s="21"/>
      <c r="AW417" s="23"/>
      <c r="BJ417" s="18"/>
      <c r="BL417" s="54"/>
      <c r="BO417" s="18"/>
      <c r="BQ417" s="18"/>
      <c r="BS417" s="18"/>
      <c r="BT417" s="18"/>
      <c r="CA417" s="18"/>
      <c r="CD417" s="18"/>
      <c r="CI417" s="18"/>
      <c r="CN417" s="18"/>
      <c r="CP417" s="18"/>
      <c r="CT417" s="18"/>
      <c r="CV417" s="18"/>
      <c r="CX417" s="18"/>
      <c r="DI417" s="18"/>
    </row>
    <row r="418" spans="1:113" x14ac:dyDescent="0.3">
      <c r="A418">
        <v>419</v>
      </c>
      <c r="B418" t="s">
        <v>397</v>
      </c>
      <c r="C418" s="25"/>
      <c r="D418" s="12"/>
      <c r="E418" s="14"/>
      <c r="H418" s="16"/>
      <c r="I418" s="11"/>
      <c r="J418" s="39"/>
      <c r="K418" s="39"/>
      <c r="L418" s="39"/>
      <c r="M418" s="39"/>
      <c r="N418" s="42"/>
      <c r="O418" s="8"/>
      <c r="P418" s="9"/>
      <c r="Q418" s="9"/>
      <c r="R418" s="8"/>
      <c r="S418" s="9"/>
      <c r="T418" s="9"/>
      <c r="U418" s="8"/>
      <c r="V418" s="9"/>
      <c r="W418" s="9"/>
      <c r="X418" s="9"/>
      <c r="Y418" s="8"/>
      <c r="Z418" s="9"/>
      <c r="AA418" s="8"/>
      <c r="AC418" s="8"/>
      <c r="AP418" s="8"/>
      <c r="AR418" s="31"/>
      <c r="AU418" s="31"/>
      <c r="AV418" s="21"/>
      <c r="AW418" s="23"/>
      <c r="BJ418" s="18"/>
      <c r="BL418" s="54"/>
      <c r="BO418" s="18"/>
      <c r="BQ418" s="18"/>
      <c r="BS418" s="18"/>
      <c r="BT418" s="18"/>
      <c r="CA418" s="18"/>
      <c r="CD418" s="18"/>
      <c r="CI418" s="18"/>
      <c r="CN418" s="18"/>
      <c r="CP418" s="18"/>
      <c r="CT418" s="18"/>
      <c r="CV418" s="18"/>
      <c r="CX418" s="18"/>
      <c r="DI418" s="18"/>
    </row>
    <row r="419" spans="1:113" x14ac:dyDescent="0.3">
      <c r="A419">
        <v>420</v>
      </c>
      <c r="B419" t="s">
        <v>397</v>
      </c>
      <c r="C419" s="25"/>
      <c r="D419" s="12"/>
      <c r="E419" s="14"/>
      <c r="H419" s="16"/>
      <c r="I419" s="11"/>
      <c r="J419" s="39"/>
      <c r="K419" s="39"/>
      <c r="L419" s="39"/>
      <c r="M419" s="39"/>
      <c r="N419" s="42"/>
      <c r="O419" s="8"/>
      <c r="P419" s="9"/>
      <c r="Q419" s="9"/>
      <c r="R419" s="8"/>
      <c r="S419" s="9"/>
      <c r="T419" s="9"/>
      <c r="U419" s="8"/>
      <c r="V419" s="9"/>
      <c r="W419" s="9"/>
      <c r="X419" s="9"/>
      <c r="Y419" s="8"/>
      <c r="Z419" s="9"/>
      <c r="AA419" s="8"/>
      <c r="AC419" s="8"/>
      <c r="AP419" s="8"/>
      <c r="AR419" s="31"/>
      <c r="AU419" s="31"/>
      <c r="AV419" s="21"/>
      <c r="AW419" s="23"/>
      <c r="BJ419" s="18"/>
      <c r="BL419" s="54"/>
      <c r="BO419" s="18"/>
      <c r="BQ419" s="18"/>
      <c r="BS419" s="18"/>
      <c r="BT419" s="18"/>
      <c r="CA419" s="18"/>
      <c r="CD419" s="18"/>
      <c r="CI419" s="18"/>
      <c r="CN419" s="18"/>
      <c r="CP419" s="18"/>
      <c r="CT419" s="18"/>
      <c r="CV419" s="18"/>
      <c r="CX419" s="18"/>
      <c r="DI419" s="18"/>
    </row>
    <row r="420" spans="1:113" x14ac:dyDescent="0.3">
      <c r="A420">
        <v>421</v>
      </c>
      <c r="B420" t="s">
        <v>397</v>
      </c>
      <c r="C420" s="25"/>
      <c r="D420" s="12"/>
      <c r="E420" s="14"/>
      <c r="H420" s="16"/>
      <c r="I420" s="11"/>
      <c r="J420" s="39"/>
      <c r="K420" s="39"/>
      <c r="L420" s="39"/>
      <c r="M420" s="39"/>
      <c r="N420" s="42"/>
      <c r="O420" s="8"/>
      <c r="P420" s="9"/>
      <c r="Q420" s="9"/>
      <c r="R420" s="8"/>
      <c r="S420" s="9"/>
      <c r="T420" s="9"/>
      <c r="U420" s="8"/>
      <c r="V420" s="9"/>
      <c r="W420" s="9"/>
      <c r="X420" s="9"/>
      <c r="Y420" s="8"/>
      <c r="Z420" s="9"/>
      <c r="AA420" s="8"/>
      <c r="AC420" s="8"/>
      <c r="AP420" s="8"/>
      <c r="AR420" s="31"/>
      <c r="AU420" s="31"/>
      <c r="AV420" s="21"/>
      <c r="AW420" s="23"/>
      <c r="BJ420" s="18"/>
      <c r="BL420" s="54"/>
      <c r="BO420" s="18"/>
      <c r="BQ420" s="18"/>
      <c r="BS420" s="18"/>
      <c r="BT420" s="18"/>
      <c r="CA420" s="18"/>
      <c r="CD420" s="18"/>
      <c r="CI420" s="18"/>
      <c r="CN420" s="18"/>
      <c r="CP420" s="18"/>
      <c r="CT420" s="18"/>
      <c r="CV420" s="18"/>
      <c r="CX420" s="18"/>
      <c r="DI420" s="18"/>
    </row>
    <row r="421" spans="1:113" x14ac:dyDescent="0.3">
      <c r="A421">
        <v>422</v>
      </c>
      <c r="B421" t="s">
        <v>397</v>
      </c>
      <c r="C421" s="25"/>
      <c r="D421" s="12"/>
      <c r="E421" s="14"/>
      <c r="H421" s="16"/>
      <c r="I421" s="11"/>
      <c r="J421" s="39"/>
      <c r="K421" s="39"/>
      <c r="L421" s="39"/>
      <c r="M421" s="39"/>
      <c r="N421" s="42"/>
      <c r="O421" s="8"/>
      <c r="P421" s="9"/>
      <c r="Q421" s="9"/>
      <c r="R421" s="8"/>
      <c r="S421" s="9"/>
      <c r="T421" s="9"/>
      <c r="U421" s="8"/>
      <c r="V421" s="9"/>
      <c r="W421" s="9"/>
      <c r="X421" s="9"/>
      <c r="Y421" s="8"/>
      <c r="Z421" s="9"/>
      <c r="AA421" s="8"/>
      <c r="AC421" s="8"/>
      <c r="AP421" s="8"/>
      <c r="AR421" s="31"/>
      <c r="AU421" s="31"/>
      <c r="AV421" s="21"/>
      <c r="AW421" s="23"/>
      <c r="BJ421" s="18"/>
      <c r="BL421" s="54"/>
      <c r="BO421" s="18"/>
      <c r="BQ421" s="18"/>
      <c r="BS421" s="18"/>
      <c r="BT421" s="18"/>
      <c r="CA421" s="18"/>
      <c r="CD421" s="18"/>
      <c r="CI421" s="18"/>
      <c r="CN421" s="18"/>
      <c r="CP421" s="18"/>
      <c r="CT421" s="18"/>
      <c r="CV421" s="18"/>
      <c r="CX421" s="18"/>
      <c r="DI421" s="18"/>
    </row>
    <row r="422" spans="1:113" x14ac:dyDescent="0.3">
      <c r="A422">
        <v>423</v>
      </c>
      <c r="B422" t="s">
        <v>397</v>
      </c>
      <c r="C422" s="25"/>
      <c r="D422" s="12"/>
      <c r="E422" s="14"/>
      <c r="H422" s="16"/>
      <c r="I422" s="11"/>
      <c r="J422" s="39"/>
      <c r="K422" s="39"/>
      <c r="L422" s="39"/>
      <c r="M422" s="39"/>
      <c r="N422" s="42"/>
      <c r="O422" s="8"/>
      <c r="P422" s="9"/>
      <c r="Q422" s="9"/>
      <c r="R422" s="8"/>
      <c r="S422" s="9"/>
      <c r="T422" s="9"/>
      <c r="U422" s="8"/>
      <c r="V422" s="9"/>
      <c r="W422" s="9"/>
      <c r="X422" s="9"/>
      <c r="Y422" s="8"/>
      <c r="Z422" s="9"/>
      <c r="AA422" s="8"/>
      <c r="AC422" s="8"/>
      <c r="AP422" s="8"/>
      <c r="AR422" s="31"/>
      <c r="AU422" s="31"/>
      <c r="AV422" s="21"/>
      <c r="AW422" s="23"/>
      <c r="BJ422" s="18"/>
      <c r="BL422" s="54"/>
      <c r="BO422" s="18"/>
      <c r="BQ422" s="18"/>
      <c r="BS422" s="18"/>
      <c r="BT422" s="18"/>
      <c r="CA422" s="18"/>
      <c r="CD422" s="18"/>
      <c r="CI422" s="18"/>
      <c r="CN422" s="18"/>
      <c r="CP422" s="18"/>
      <c r="CT422" s="18"/>
      <c r="CV422" s="18"/>
      <c r="CX422" s="18"/>
      <c r="DI422" s="18"/>
    </row>
    <row r="423" spans="1:113" x14ac:dyDescent="0.3">
      <c r="A423">
        <v>424</v>
      </c>
      <c r="B423" t="s">
        <v>397</v>
      </c>
      <c r="C423" s="25"/>
      <c r="D423" s="12"/>
      <c r="E423" s="14"/>
      <c r="H423" s="16"/>
      <c r="I423" s="11"/>
      <c r="J423" s="39"/>
      <c r="K423" s="39"/>
      <c r="L423" s="39"/>
      <c r="M423" s="39"/>
      <c r="N423" s="42"/>
      <c r="O423" s="8"/>
      <c r="P423" s="9"/>
      <c r="Q423" s="9"/>
      <c r="R423" s="8"/>
      <c r="S423" s="9"/>
      <c r="T423" s="9"/>
      <c r="U423" s="8"/>
      <c r="V423" s="9"/>
      <c r="W423" s="9"/>
      <c r="X423" s="9"/>
      <c r="Y423" s="8"/>
      <c r="Z423" s="9"/>
      <c r="AA423" s="8"/>
      <c r="AC423" s="8"/>
      <c r="AP423" s="8"/>
      <c r="AR423" s="31"/>
      <c r="AU423" s="31"/>
      <c r="AV423" s="21"/>
      <c r="AW423" s="23"/>
      <c r="BJ423" s="18"/>
      <c r="BL423" s="54"/>
      <c r="BO423" s="18"/>
      <c r="BQ423" s="18"/>
      <c r="BS423" s="18"/>
      <c r="BT423" s="18"/>
      <c r="CA423" s="18"/>
      <c r="CD423" s="18"/>
      <c r="CI423" s="18"/>
      <c r="CN423" s="18"/>
      <c r="CP423" s="18"/>
      <c r="CT423" s="18"/>
      <c r="CV423" s="18"/>
      <c r="CX423" s="18"/>
      <c r="DI423" s="18"/>
    </row>
    <row r="424" spans="1:113" x14ac:dyDescent="0.3">
      <c r="A424">
        <v>425</v>
      </c>
      <c r="B424" t="s">
        <v>397</v>
      </c>
      <c r="C424" s="25"/>
      <c r="D424" s="12"/>
      <c r="E424" s="14"/>
      <c r="H424" s="16"/>
      <c r="I424" s="11"/>
      <c r="J424" s="39"/>
      <c r="K424" s="39"/>
      <c r="L424" s="39"/>
      <c r="M424" s="39"/>
      <c r="N424" s="42"/>
      <c r="O424" s="8"/>
      <c r="P424" s="9"/>
      <c r="Q424" s="9"/>
      <c r="R424" s="8"/>
      <c r="S424" s="9"/>
      <c r="T424" s="9"/>
      <c r="U424" s="8"/>
      <c r="V424" s="9"/>
      <c r="W424" s="9"/>
      <c r="X424" s="9"/>
      <c r="Y424" s="8"/>
      <c r="Z424" s="9"/>
      <c r="AA424" s="8"/>
      <c r="AC424" s="8"/>
      <c r="AP424" s="8"/>
      <c r="AR424" s="31"/>
      <c r="AU424" s="31"/>
      <c r="AV424" s="21"/>
      <c r="AW424" s="23"/>
      <c r="BJ424" s="18"/>
      <c r="BL424" s="54"/>
      <c r="BO424" s="18"/>
      <c r="BQ424" s="18"/>
      <c r="BS424" s="18"/>
      <c r="BT424" s="18"/>
      <c r="CA424" s="18"/>
      <c r="CD424" s="18"/>
      <c r="CI424" s="18"/>
      <c r="CN424" s="18"/>
      <c r="CP424" s="18"/>
      <c r="CT424" s="18"/>
      <c r="CV424" s="18"/>
      <c r="CX424" s="18"/>
      <c r="DI424" s="18"/>
    </row>
    <row r="425" spans="1:113" x14ac:dyDescent="0.3">
      <c r="A425">
        <v>426</v>
      </c>
      <c r="B425" t="s">
        <v>397</v>
      </c>
      <c r="C425" s="25"/>
      <c r="D425" s="12"/>
      <c r="E425" s="14"/>
      <c r="H425" s="16"/>
      <c r="I425" s="11"/>
      <c r="J425" s="39"/>
      <c r="K425" s="39"/>
      <c r="L425" s="39"/>
      <c r="M425" s="39"/>
      <c r="N425" s="42"/>
      <c r="O425" s="8"/>
      <c r="P425" s="9"/>
      <c r="Q425" s="9"/>
      <c r="R425" s="8"/>
      <c r="S425" s="9"/>
      <c r="T425" s="9"/>
      <c r="U425" s="8"/>
      <c r="V425" s="9"/>
      <c r="W425" s="9"/>
      <c r="X425" s="9"/>
      <c r="Y425" s="8"/>
      <c r="Z425" s="9"/>
      <c r="AA425" s="8"/>
      <c r="AC425" s="8"/>
      <c r="AP425" s="8"/>
      <c r="AR425" s="31"/>
      <c r="AU425" s="31"/>
      <c r="AV425" s="21"/>
      <c r="AW425" s="23"/>
      <c r="BJ425" s="18"/>
      <c r="BL425" s="54"/>
      <c r="BO425" s="18"/>
      <c r="BQ425" s="18"/>
      <c r="BS425" s="18"/>
      <c r="BT425" s="18"/>
      <c r="CA425" s="18"/>
      <c r="CD425" s="18"/>
      <c r="CI425" s="18"/>
      <c r="CN425" s="18"/>
      <c r="CP425" s="18"/>
      <c r="CT425" s="18"/>
      <c r="CV425" s="18"/>
      <c r="CX425" s="18"/>
      <c r="DI425" s="18"/>
    </row>
    <row r="426" spans="1:113" x14ac:dyDescent="0.3">
      <c r="A426">
        <v>427</v>
      </c>
      <c r="B426" t="s">
        <v>397</v>
      </c>
      <c r="C426" s="25"/>
      <c r="D426" s="12"/>
      <c r="E426" s="14"/>
      <c r="H426" s="16"/>
      <c r="I426" s="11"/>
      <c r="J426" s="39"/>
      <c r="K426" s="39"/>
      <c r="L426" s="39"/>
      <c r="M426" s="39"/>
      <c r="N426" s="42"/>
      <c r="O426" s="8"/>
      <c r="P426" s="9"/>
      <c r="Q426" s="9"/>
      <c r="R426" s="8"/>
      <c r="S426" s="9"/>
      <c r="T426" s="9"/>
      <c r="U426" s="8"/>
      <c r="V426" s="9"/>
      <c r="W426" s="9"/>
      <c r="X426" s="9"/>
      <c r="Y426" s="8"/>
      <c r="Z426" s="9"/>
      <c r="AA426" s="8"/>
      <c r="AC426" s="8"/>
      <c r="AP426" s="8"/>
      <c r="AR426" s="31"/>
      <c r="AU426" s="31"/>
      <c r="AV426" s="21"/>
      <c r="AW426" s="23"/>
      <c r="BJ426" s="18"/>
      <c r="BL426" s="54"/>
      <c r="BO426" s="18"/>
      <c r="BQ426" s="18"/>
      <c r="BS426" s="18"/>
      <c r="BT426" s="18"/>
      <c r="CA426" s="18"/>
      <c r="CD426" s="18"/>
      <c r="CI426" s="18"/>
      <c r="CN426" s="18"/>
      <c r="CP426" s="18"/>
      <c r="CT426" s="18"/>
      <c r="CV426" s="18"/>
      <c r="CX426" s="18"/>
      <c r="DI426" s="18"/>
    </row>
    <row r="427" spans="1:113" x14ac:dyDescent="0.3">
      <c r="A427">
        <v>428</v>
      </c>
      <c r="B427" t="s">
        <v>397</v>
      </c>
      <c r="C427" s="25"/>
      <c r="D427" s="12"/>
      <c r="E427" s="14"/>
      <c r="H427" s="16"/>
      <c r="I427" s="11"/>
      <c r="J427" s="39"/>
      <c r="K427" s="39"/>
      <c r="L427" s="39"/>
      <c r="M427" s="39"/>
      <c r="N427" s="42"/>
      <c r="O427" s="8"/>
      <c r="P427" s="9"/>
      <c r="Q427" s="9"/>
      <c r="R427" s="8"/>
      <c r="S427" s="9"/>
      <c r="T427" s="9"/>
      <c r="U427" s="8"/>
      <c r="V427" s="9"/>
      <c r="W427" s="9"/>
      <c r="X427" s="9"/>
      <c r="Y427" s="8"/>
      <c r="Z427" s="9"/>
      <c r="AA427" s="8"/>
      <c r="AC427" s="8"/>
      <c r="AP427" s="8"/>
      <c r="AR427" s="31"/>
      <c r="AU427" s="31"/>
      <c r="AV427" s="21"/>
      <c r="AW427" s="23"/>
      <c r="BJ427" s="18"/>
      <c r="BL427" s="54"/>
      <c r="BO427" s="18"/>
      <c r="BQ427" s="18"/>
      <c r="BS427" s="18"/>
      <c r="BT427" s="18"/>
      <c r="CA427" s="18"/>
      <c r="CD427" s="18"/>
      <c r="CI427" s="18"/>
      <c r="CN427" s="18"/>
      <c r="CP427" s="18"/>
      <c r="CT427" s="18"/>
      <c r="CV427" s="18"/>
      <c r="CX427" s="18"/>
      <c r="DI427" s="18"/>
    </row>
    <row r="428" spans="1:113" x14ac:dyDescent="0.3">
      <c r="A428">
        <v>429</v>
      </c>
      <c r="B428" t="s">
        <v>397</v>
      </c>
      <c r="C428" s="25"/>
      <c r="D428" s="12"/>
      <c r="E428" s="14"/>
      <c r="H428" s="16"/>
      <c r="I428" s="11"/>
      <c r="J428" s="39"/>
      <c r="K428" s="39"/>
      <c r="L428" s="39"/>
      <c r="M428" s="39"/>
      <c r="N428" s="42"/>
      <c r="O428" s="8"/>
      <c r="P428" s="9"/>
      <c r="Q428" s="9"/>
      <c r="R428" s="8"/>
      <c r="S428" s="9"/>
      <c r="T428" s="9"/>
      <c r="U428" s="8"/>
      <c r="V428" s="9"/>
      <c r="W428" s="9"/>
      <c r="X428" s="9"/>
      <c r="Y428" s="8"/>
      <c r="Z428" s="9"/>
      <c r="AA428" s="8"/>
      <c r="AC428" s="8"/>
      <c r="AP428" s="8"/>
      <c r="AR428" s="31"/>
      <c r="AU428" s="31"/>
      <c r="AV428" s="21"/>
      <c r="AW428" s="23"/>
      <c r="BJ428" s="18"/>
      <c r="BL428" s="54"/>
      <c r="BO428" s="18"/>
      <c r="BQ428" s="18"/>
      <c r="BS428" s="18"/>
      <c r="BT428" s="18"/>
      <c r="CA428" s="18"/>
      <c r="CD428" s="18"/>
      <c r="CI428" s="18"/>
      <c r="CN428" s="18"/>
      <c r="CP428" s="18"/>
      <c r="CT428" s="18"/>
      <c r="CV428" s="18"/>
      <c r="CX428" s="18"/>
      <c r="DI428" s="18"/>
    </row>
    <row r="429" spans="1:113" x14ac:dyDescent="0.3">
      <c r="A429">
        <v>430</v>
      </c>
      <c r="B429" t="s">
        <v>397</v>
      </c>
      <c r="C429" s="25"/>
      <c r="D429" s="12"/>
      <c r="E429" s="14"/>
      <c r="H429" s="16"/>
      <c r="I429" s="11"/>
      <c r="J429" s="39"/>
      <c r="K429" s="39"/>
      <c r="L429" s="39"/>
      <c r="M429" s="39"/>
      <c r="N429" s="42"/>
      <c r="O429" s="8"/>
      <c r="P429" s="9"/>
      <c r="Q429" s="9"/>
      <c r="R429" s="8"/>
      <c r="S429" s="9"/>
      <c r="T429" s="9"/>
      <c r="U429" s="8"/>
      <c r="V429" s="9"/>
      <c r="W429" s="9"/>
      <c r="X429" s="9"/>
      <c r="Y429" s="8"/>
      <c r="Z429" s="9"/>
      <c r="AA429" s="8"/>
      <c r="AC429" s="8"/>
      <c r="AP429" s="8"/>
      <c r="AR429" s="31"/>
      <c r="AU429" s="31"/>
      <c r="AV429" s="21"/>
      <c r="AW429" s="23"/>
      <c r="BJ429" s="18"/>
      <c r="BL429" s="54"/>
      <c r="BO429" s="18"/>
      <c r="BQ429" s="18"/>
      <c r="BS429" s="18"/>
      <c r="BT429" s="18"/>
      <c r="CA429" s="18"/>
      <c r="CD429" s="18"/>
      <c r="CI429" s="18"/>
      <c r="CN429" s="18"/>
      <c r="CP429" s="18"/>
      <c r="CT429" s="18"/>
      <c r="CV429" s="18"/>
      <c r="CX429" s="18"/>
      <c r="DI429" s="18"/>
    </row>
    <row r="430" spans="1:113" x14ac:dyDescent="0.3">
      <c r="A430">
        <v>431</v>
      </c>
      <c r="B430" t="s">
        <v>397</v>
      </c>
      <c r="C430" s="25"/>
      <c r="D430" s="12"/>
      <c r="E430" s="14"/>
      <c r="H430" s="16"/>
      <c r="I430" s="11"/>
      <c r="J430" s="39"/>
      <c r="K430" s="39"/>
      <c r="L430" s="39"/>
      <c r="M430" s="39"/>
      <c r="N430" s="42"/>
      <c r="O430" s="8"/>
      <c r="P430" s="9"/>
      <c r="Q430" s="9"/>
      <c r="R430" s="8"/>
      <c r="S430" s="9"/>
      <c r="T430" s="9"/>
      <c r="U430" s="8"/>
      <c r="V430" s="9"/>
      <c r="W430" s="9"/>
      <c r="X430" s="9"/>
      <c r="Y430" s="8"/>
      <c r="Z430" s="9"/>
      <c r="AA430" s="8"/>
      <c r="AC430" s="8"/>
      <c r="AP430" s="8"/>
      <c r="AR430" s="31"/>
      <c r="AU430" s="31"/>
      <c r="AV430" s="21"/>
      <c r="AW430" s="23"/>
      <c r="BJ430" s="18"/>
      <c r="BL430" s="54"/>
      <c r="BO430" s="18"/>
      <c r="BQ430" s="18"/>
      <c r="BS430" s="18"/>
      <c r="BT430" s="18"/>
      <c r="CA430" s="18"/>
      <c r="CD430" s="18"/>
      <c r="CI430" s="18"/>
      <c r="CN430" s="18"/>
      <c r="CP430" s="18"/>
      <c r="CT430" s="18"/>
      <c r="CV430" s="18"/>
      <c r="CX430" s="18"/>
      <c r="DI430" s="18"/>
    </row>
    <row r="431" spans="1:113" x14ac:dyDescent="0.3">
      <c r="A431">
        <v>432</v>
      </c>
      <c r="B431" t="s">
        <v>397</v>
      </c>
      <c r="C431" s="25"/>
      <c r="D431" s="12"/>
      <c r="E431" s="14"/>
      <c r="H431" s="16"/>
      <c r="I431" s="11"/>
      <c r="J431" s="39"/>
      <c r="K431" s="39"/>
      <c r="L431" s="39"/>
      <c r="M431" s="39"/>
      <c r="N431" s="42"/>
      <c r="O431" s="8"/>
      <c r="P431" s="9"/>
      <c r="Q431" s="9"/>
      <c r="R431" s="8"/>
      <c r="S431" s="9"/>
      <c r="T431" s="9"/>
      <c r="U431" s="8"/>
      <c r="V431" s="9"/>
      <c r="W431" s="9"/>
      <c r="X431" s="9"/>
      <c r="Y431" s="8"/>
      <c r="Z431" s="9"/>
      <c r="AA431" s="8"/>
      <c r="AC431" s="8"/>
      <c r="AP431" s="8"/>
      <c r="AR431" s="31"/>
      <c r="AU431" s="31"/>
      <c r="AV431" s="21"/>
      <c r="AW431" s="23"/>
      <c r="BJ431" s="18"/>
      <c r="BL431" s="54"/>
      <c r="BO431" s="18"/>
      <c r="BQ431" s="18"/>
      <c r="BS431" s="18"/>
      <c r="BT431" s="18"/>
      <c r="CA431" s="18"/>
      <c r="CD431" s="18"/>
      <c r="CI431" s="18"/>
      <c r="CN431" s="18"/>
      <c r="CP431" s="18"/>
      <c r="CT431" s="18"/>
      <c r="CV431" s="18"/>
      <c r="CX431" s="18"/>
      <c r="DI431" s="18"/>
    </row>
    <row r="432" spans="1:113" x14ac:dyDescent="0.3">
      <c r="A432">
        <v>433</v>
      </c>
      <c r="B432" t="s">
        <v>397</v>
      </c>
      <c r="C432" s="25"/>
      <c r="D432" s="12"/>
      <c r="E432" s="14"/>
      <c r="H432" s="16"/>
      <c r="I432" s="11"/>
      <c r="J432" s="39"/>
      <c r="K432" s="39"/>
      <c r="L432" s="39"/>
      <c r="M432" s="39"/>
      <c r="N432" s="42"/>
      <c r="O432" s="8"/>
      <c r="P432" s="9"/>
      <c r="Q432" s="9"/>
      <c r="R432" s="8"/>
      <c r="S432" s="9"/>
      <c r="T432" s="9"/>
      <c r="U432" s="8"/>
      <c r="V432" s="9"/>
      <c r="W432" s="9"/>
      <c r="X432" s="9"/>
      <c r="Y432" s="8"/>
      <c r="Z432" s="9"/>
      <c r="AA432" s="8"/>
      <c r="AC432" s="8"/>
      <c r="AP432" s="8"/>
      <c r="AR432" s="31"/>
      <c r="AU432" s="31"/>
      <c r="AV432" s="21"/>
      <c r="AW432" s="23"/>
      <c r="BJ432" s="18"/>
      <c r="BL432" s="54"/>
      <c r="BO432" s="18"/>
      <c r="BQ432" s="18"/>
      <c r="BS432" s="18"/>
      <c r="BT432" s="18"/>
      <c r="CA432" s="18"/>
      <c r="CD432" s="18"/>
      <c r="CI432" s="18"/>
      <c r="CN432" s="18"/>
      <c r="CP432" s="18"/>
      <c r="CT432" s="18"/>
      <c r="CV432" s="18"/>
      <c r="CX432" s="18"/>
      <c r="DI432" s="18"/>
    </row>
    <row r="433" spans="1:113" x14ac:dyDescent="0.3">
      <c r="A433">
        <v>434</v>
      </c>
      <c r="B433" t="s">
        <v>397</v>
      </c>
      <c r="C433" s="25"/>
      <c r="D433" s="12"/>
      <c r="E433" s="14"/>
      <c r="H433" s="16"/>
      <c r="I433" s="11"/>
      <c r="J433" s="39"/>
      <c r="K433" s="39"/>
      <c r="L433" s="39"/>
      <c r="M433" s="39"/>
      <c r="N433" s="42"/>
      <c r="O433" s="8"/>
      <c r="P433" s="9"/>
      <c r="Q433" s="9"/>
      <c r="R433" s="8"/>
      <c r="S433" s="9"/>
      <c r="T433" s="9"/>
      <c r="U433" s="8"/>
      <c r="V433" s="9"/>
      <c r="W433" s="9"/>
      <c r="X433" s="9"/>
      <c r="Y433" s="8"/>
      <c r="Z433" s="9"/>
      <c r="AA433" s="8"/>
      <c r="AC433" s="8"/>
      <c r="AP433" s="8"/>
      <c r="AR433" s="31"/>
      <c r="AU433" s="31"/>
      <c r="AV433" s="21"/>
      <c r="AW433" s="23"/>
      <c r="BJ433" s="18"/>
      <c r="BL433" s="54"/>
      <c r="BO433" s="18"/>
      <c r="BQ433" s="18"/>
      <c r="BS433" s="18"/>
      <c r="BT433" s="18"/>
      <c r="CA433" s="18"/>
      <c r="CD433" s="18"/>
      <c r="CI433" s="18"/>
      <c r="CN433" s="18"/>
      <c r="CP433" s="18"/>
      <c r="CT433" s="18"/>
      <c r="CV433" s="18"/>
      <c r="CX433" s="18"/>
      <c r="DI433" s="18"/>
    </row>
    <row r="434" spans="1:113" x14ac:dyDescent="0.3">
      <c r="A434">
        <v>435</v>
      </c>
      <c r="B434" t="s">
        <v>397</v>
      </c>
      <c r="C434" s="25"/>
      <c r="D434" s="12"/>
      <c r="E434" s="14"/>
      <c r="H434" s="16"/>
      <c r="I434" s="11"/>
      <c r="J434" s="39"/>
      <c r="K434" s="39"/>
      <c r="L434" s="39"/>
      <c r="M434" s="39"/>
      <c r="N434" s="42"/>
      <c r="O434" s="8"/>
      <c r="P434" s="9"/>
      <c r="Q434" s="9"/>
      <c r="R434" s="8"/>
      <c r="S434" s="9"/>
      <c r="T434" s="9"/>
      <c r="U434" s="8"/>
      <c r="V434" s="9"/>
      <c r="W434" s="9"/>
      <c r="X434" s="9"/>
      <c r="Y434" s="8"/>
      <c r="Z434" s="9"/>
      <c r="AA434" s="8"/>
      <c r="AC434" s="8"/>
      <c r="AP434" s="8"/>
      <c r="AR434" s="31"/>
      <c r="AU434" s="31"/>
      <c r="AV434" s="21"/>
      <c r="AW434" s="23"/>
      <c r="BJ434" s="18"/>
      <c r="BL434" s="54"/>
      <c r="BO434" s="18"/>
      <c r="BQ434" s="18"/>
      <c r="BS434" s="18"/>
      <c r="BT434" s="18"/>
      <c r="CA434" s="18"/>
      <c r="CD434" s="18"/>
      <c r="CI434" s="18"/>
      <c r="CN434" s="18"/>
      <c r="CP434" s="18"/>
      <c r="CT434" s="18"/>
      <c r="CV434" s="18"/>
      <c r="CX434" s="18"/>
      <c r="DI434" s="18"/>
    </row>
    <row r="435" spans="1:113" x14ac:dyDescent="0.3">
      <c r="A435">
        <v>436</v>
      </c>
      <c r="B435" t="s">
        <v>397</v>
      </c>
      <c r="C435" s="25"/>
      <c r="D435" s="12"/>
      <c r="E435" s="14"/>
      <c r="H435" s="16"/>
      <c r="I435" s="11"/>
      <c r="J435" s="39"/>
      <c r="K435" s="39"/>
      <c r="L435" s="39"/>
      <c r="M435" s="39"/>
      <c r="N435" s="42"/>
      <c r="O435" s="8"/>
      <c r="P435" s="9"/>
      <c r="Q435" s="9"/>
      <c r="R435" s="8"/>
      <c r="S435" s="9"/>
      <c r="T435" s="9"/>
      <c r="U435" s="8"/>
      <c r="V435" s="9"/>
      <c r="W435" s="9"/>
      <c r="X435" s="9"/>
      <c r="Y435" s="8"/>
      <c r="Z435" s="9"/>
      <c r="AA435" s="8"/>
      <c r="AC435" s="8"/>
      <c r="AP435" s="8"/>
      <c r="AR435" s="31"/>
      <c r="AU435" s="31"/>
      <c r="AV435" s="21"/>
      <c r="AW435" s="23"/>
      <c r="BJ435" s="18"/>
      <c r="BL435" s="54"/>
      <c r="BO435" s="18"/>
      <c r="BQ435" s="18"/>
      <c r="BS435" s="18"/>
      <c r="BT435" s="18"/>
      <c r="CA435" s="18"/>
      <c r="CD435" s="18"/>
      <c r="CI435" s="18"/>
      <c r="CN435" s="18"/>
      <c r="CP435" s="18"/>
      <c r="CT435" s="18"/>
      <c r="CV435" s="18"/>
      <c r="CX435" s="18"/>
      <c r="DI435" s="18"/>
    </row>
    <row r="436" spans="1:113" x14ac:dyDescent="0.3">
      <c r="A436">
        <v>437</v>
      </c>
      <c r="B436" t="s">
        <v>397</v>
      </c>
      <c r="C436" s="25"/>
      <c r="D436" s="12"/>
      <c r="E436" s="14"/>
      <c r="H436" s="16"/>
      <c r="I436" s="11"/>
      <c r="J436" s="39"/>
      <c r="K436" s="39"/>
      <c r="L436" s="39"/>
      <c r="M436" s="39"/>
      <c r="N436" s="42"/>
      <c r="O436" s="8"/>
      <c r="P436" s="9"/>
      <c r="Q436" s="9"/>
      <c r="R436" s="8"/>
      <c r="S436" s="9"/>
      <c r="T436" s="9"/>
      <c r="U436" s="8"/>
      <c r="V436" s="9"/>
      <c r="W436" s="9"/>
      <c r="X436" s="9"/>
      <c r="Y436" s="8"/>
      <c r="Z436" s="9"/>
      <c r="AA436" s="8"/>
      <c r="AC436" s="8"/>
      <c r="AP436" s="8"/>
      <c r="AR436" s="31"/>
      <c r="AU436" s="31"/>
      <c r="AV436" s="21"/>
      <c r="AW436" s="23"/>
      <c r="BJ436" s="18"/>
      <c r="BL436" s="54"/>
      <c r="BO436" s="18"/>
      <c r="BQ436" s="18"/>
      <c r="BS436" s="18"/>
      <c r="BT436" s="18"/>
      <c r="CA436" s="18"/>
      <c r="CD436" s="18"/>
      <c r="CI436" s="18"/>
      <c r="CN436" s="18"/>
      <c r="CP436" s="18"/>
      <c r="CT436" s="18"/>
      <c r="CV436" s="18"/>
      <c r="CX436" s="18"/>
      <c r="DI436" s="18"/>
    </row>
    <row r="437" spans="1:113" x14ac:dyDescent="0.3">
      <c r="A437">
        <v>438</v>
      </c>
      <c r="B437" t="s">
        <v>397</v>
      </c>
      <c r="C437" s="25"/>
      <c r="D437" s="12"/>
      <c r="E437" s="14"/>
      <c r="H437" s="16"/>
      <c r="I437" s="11"/>
      <c r="J437" s="39"/>
      <c r="K437" s="39"/>
      <c r="L437" s="39"/>
      <c r="M437" s="39"/>
      <c r="N437" s="42"/>
      <c r="O437" s="8"/>
      <c r="P437" s="9"/>
      <c r="Q437" s="9"/>
      <c r="R437" s="8"/>
      <c r="S437" s="9"/>
      <c r="T437" s="9"/>
      <c r="U437" s="8"/>
      <c r="V437" s="9"/>
      <c r="W437" s="9"/>
      <c r="X437" s="9"/>
      <c r="Y437" s="8"/>
      <c r="Z437" s="9"/>
      <c r="AA437" s="8"/>
      <c r="AC437" s="8"/>
      <c r="AP437" s="8"/>
      <c r="AR437" s="31"/>
      <c r="AU437" s="31"/>
      <c r="AV437" s="21"/>
      <c r="AW437" s="23"/>
      <c r="BJ437" s="18"/>
      <c r="BL437" s="54"/>
      <c r="BO437" s="18"/>
      <c r="BQ437" s="18"/>
      <c r="BS437" s="18"/>
      <c r="BT437" s="18"/>
      <c r="CA437" s="18"/>
      <c r="CD437" s="18"/>
      <c r="CI437" s="18"/>
      <c r="CN437" s="18"/>
      <c r="CP437" s="18"/>
      <c r="CT437" s="18"/>
      <c r="CV437" s="18"/>
      <c r="CX437" s="18"/>
      <c r="DI437" s="18"/>
    </row>
    <row r="438" spans="1:113" x14ac:dyDescent="0.3">
      <c r="A438">
        <v>439</v>
      </c>
      <c r="B438" t="s">
        <v>397</v>
      </c>
      <c r="C438" s="25"/>
      <c r="D438" s="12"/>
      <c r="E438" s="14"/>
      <c r="H438" s="16"/>
      <c r="I438" s="11"/>
      <c r="J438" s="39"/>
      <c r="K438" s="39"/>
      <c r="L438" s="39"/>
      <c r="M438" s="39"/>
      <c r="N438" s="42"/>
      <c r="O438" s="8"/>
      <c r="P438" s="9"/>
      <c r="Q438" s="9"/>
      <c r="R438" s="8"/>
      <c r="S438" s="9"/>
      <c r="T438" s="9"/>
      <c r="U438" s="8"/>
      <c r="V438" s="9"/>
      <c r="W438" s="9"/>
      <c r="X438" s="9"/>
      <c r="Y438" s="8"/>
      <c r="Z438" s="9"/>
      <c r="AA438" s="8"/>
      <c r="AC438" s="8"/>
      <c r="AP438" s="8"/>
      <c r="AR438" s="31"/>
      <c r="AU438" s="31"/>
      <c r="AV438" s="21"/>
      <c r="AW438" s="23"/>
      <c r="BJ438" s="18"/>
      <c r="BL438" s="54"/>
      <c r="BO438" s="18"/>
      <c r="BQ438" s="18"/>
      <c r="BS438" s="18"/>
      <c r="BT438" s="18"/>
      <c r="CA438" s="18"/>
      <c r="CD438" s="18"/>
      <c r="CI438" s="18"/>
      <c r="CN438" s="18"/>
      <c r="CP438" s="18"/>
      <c r="CT438" s="18"/>
      <c r="CV438" s="18"/>
      <c r="CX438" s="18"/>
      <c r="DI438" s="18"/>
    </row>
    <row r="439" spans="1:113" x14ac:dyDescent="0.3">
      <c r="A439">
        <v>440</v>
      </c>
      <c r="B439" t="s">
        <v>397</v>
      </c>
      <c r="C439" s="25"/>
      <c r="D439" s="12"/>
      <c r="E439" s="14"/>
      <c r="H439" s="16"/>
      <c r="I439" s="11"/>
      <c r="J439" s="39"/>
      <c r="K439" s="39"/>
      <c r="L439" s="39"/>
      <c r="M439" s="39"/>
      <c r="N439" s="42"/>
      <c r="O439" s="8"/>
      <c r="P439" s="9"/>
      <c r="Q439" s="9"/>
      <c r="R439" s="8"/>
      <c r="S439" s="9"/>
      <c r="T439" s="9"/>
      <c r="U439" s="8"/>
      <c r="V439" s="9"/>
      <c r="W439" s="9"/>
      <c r="X439" s="9"/>
      <c r="Y439" s="8"/>
      <c r="Z439" s="9"/>
      <c r="AA439" s="8"/>
      <c r="AC439" s="8"/>
      <c r="AP439" s="8"/>
      <c r="AR439" s="31"/>
      <c r="AU439" s="31"/>
      <c r="AV439" s="21"/>
      <c r="AW439" s="23"/>
      <c r="BJ439" s="18"/>
      <c r="BL439" s="54"/>
      <c r="BO439" s="18"/>
      <c r="BQ439" s="18"/>
      <c r="BS439" s="18"/>
      <c r="BT439" s="18"/>
      <c r="CA439" s="18"/>
      <c r="CD439" s="18"/>
      <c r="CI439" s="18"/>
      <c r="CN439" s="18"/>
      <c r="CP439" s="18"/>
      <c r="CT439" s="18"/>
      <c r="CV439" s="18"/>
      <c r="CX439" s="18"/>
      <c r="DI439" s="18"/>
    </row>
    <row r="440" spans="1:113" x14ac:dyDescent="0.3">
      <c r="A440">
        <v>441</v>
      </c>
      <c r="B440" t="s">
        <v>397</v>
      </c>
      <c r="C440" s="25"/>
      <c r="D440" s="12"/>
      <c r="E440" s="14"/>
      <c r="H440" s="16"/>
      <c r="I440" s="11"/>
      <c r="J440" s="39"/>
      <c r="K440" s="39"/>
      <c r="L440" s="39"/>
      <c r="M440" s="39"/>
      <c r="N440" s="42"/>
      <c r="O440" s="8"/>
      <c r="P440" s="9"/>
      <c r="Q440" s="9"/>
      <c r="R440" s="8"/>
      <c r="S440" s="9"/>
      <c r="T440" s="9"/>
      <c r="U440" s="8"/>
      <c r="V440" s="9"/>
      <c r="W440" s="9"/>
      <c r="X440" s="9"/>
      <c r="Y440" s="8"/>
      <c r="Z440" s="9"/>
      <c r="AA440" s="8"/>
      <c r="AC440" s="8"/>
      <c r="AP440" s="8"/>
      <c r="AR440" s="31"/>
      <c r="AU440" s="31"/>
      <c r="AV440" s="21"/>
      <c r="AW440" s="23"/>
      <c r="BJ440" s="18"/>
      <c r="BL440" s="54"/>
      <c r="BO440" s="18"/>
      <c r="BQ440" s="18"/>
      <c r="BS440" s="18"/>
      <c r="BT440" s="18"/>
      <c r="CA440" s="18"/>
      <c r="CD440" s="18"/>
      <c r="CI440" s="18"/>
      <c r="CN440" s="18"/>
      <c r="CP440" s="18"/>
      <c r="CT440" s="18"/>
      <c r="CV440" s="18"/>
      <c r="CX440" s="18"/>
      <c r="DI440" s="18"/>
    </row>
    <row r="441" spans="1:113" x14ac:dyDescent="0.3">
      <c r="A441">
        <v>442</v>
      </c>
      <c r="B441" t="s">
        <v>397</v>
      </c>
      <c r="C441" s="25"/>
      <c r="D441" s="12"/>
      <c r="E441" s="14"/>
      <c r="H441" s="16"/>
      <c r="I441" s="11"/>
      <c r="J441" s="39"/>
      <c r="K441" s="39"/>
      <c r="L441" s="39"/>
      <c r="M441" s="39"/>
      <c r="N441" s="42"/>
      <c r="O441" s="8"/>
      <c r="P441" s="9"/>
      <c r="Q441" s="9"/>
      <c r="R441" s="8"/>
      <c r="S441" s="9"/>
      <c r="T441" s="9"/>
      <c r="U441" s="8"/>
      <c r="V441" s="9"/>
      <c r="W441" s="9"/>
      <c r="X441" s="9"/>
      <c r="Y441" s="8"/>
      <c r="Z441" s="9"/>
      <c r="AA441" s="8"/>
      <c r="AC441" s="8"/>
      <c r="AP441" s="8"/>
      <c r="AR441" s="31"/>
      <c r="AU441" s="31"/>
      <c r="AV441" s="21"/>
      <c r="AW441" s="23"/>
      <c r="BJ441" s="18"/>
      <c r="BL441" s="54"/>
      <c r="BO441" s="18"/>
      <c r="BQ441" s="18"/>
      <c r="BS441" s="18"/>
      <c r="BT441" s="18"/>
      <c r="CA441" s="18"/>
      <c r="CD441" s="18"/>
      <c r="CI441" s="18"/>
      <c r="CN441" s="18"/>
      <c r="CP441" s="18"/>
      <c r="CT441" s="18"/>
      <c r="CV441" s="18"/>
      <c r="CX441" s="18"/>
      <c r="DI441" s="18"/>
    </row>
    <row r="442" spans="1:113" x14ac:dyDescent="0.3">
      <c r="A442">
        <v>443</v>
      </c>
      <c r="B442" t="s">
        <v>397</v>
      </c>
      <c r="C442" s="25"/>
      <c r="D442" s="12"/>
      <c r="E442" s="14"/>
      <c r="H442" s="16"/>
      <c r="I442" s="11"/>
      <c r="J442" s="39"/>
      <c r="K442" s="39"/>
      <c r="L442" s="39"/>
      <c r="M442" s="39"/>
      <c r="N442" s="42"/>
      <c r="O442" s="8"/>
      <c r="P442" s="9"/>
      <c r="Q442" s="9"/>
      <c r="R442" s="8"/>
      <c r="S442" s="9"/>
      <c r="T442" s="9"/>
      <c r="U442" s="8"/>
      <c r="V442" s="9"/>
      <c r="W442" s="9"/>
      <c r="X442" s="9"/>
      <c r="Y442" s="8"/>
      <c r="Z442" s="9"/>
      <c r="AA442" s="8"/>
      <c r="AC442" s="8"/>
      <c r="AP442" s="8"/>
      <c r="AR442" s="31"/>
      <c r="AU442" s="31"/>
      <c r="AV442" s="21"/>
      <c r="AW442" s="23"/>
      <c r="BJ442" s="18"/>
      <c r="BL442" s="54"/>
      <c r="BO442" s="18"/>
      <c r="BQ442" s="18"/>
      <c r="BS442" s="18"/>
      <c r="BT442" s="18"/>
      <c r="CA442" s="18"/>
      <c r="CD442" s="18"/>
      <c r="CI442" s="18"/>
      <c r="CN442" s="18"/>
      <c r="CP442" s="18"/>
      <c r="CT442" s="18"/>
      <c r="CV442" s="18"/>
      <c r="CX442" s="18"/>
      <c r="DI442" s="18"/>
    </row>
    <row r="443" spans="1:113" x14ac:dyDescent="0.3">
      <c r="A443">
        <v>444</v>
      </c>
      <c r="B443" t="s">
        <v>397</v>
      </c>
      <c r="C443" s="25"/>
      <c r="D443" s="12"/>
      <c r="E443" s="14"/>
      <c r="H443" s="16"/>
      <c r="I443" s="11"/>
      <c r="J443" s="39"/>
      <c r="K443" s="39"/>
      <c r="L443" s="39"/>
      <c r="M443" s="39"/>
      <c r="N443" s="42"/>
      <c r="O443" s="8"/>
      <c r="P443" s="9"/>
      <c r="Q443" s="9"/>
      <c r="R443" s="8"/>
      <c r="S443" s="9"/>
      <c r="T443" s="9"/>
      <c r="U443" s="8"/>
      <c r="V443" s="9"/>
      <c r="W443" s="9"/>
      <c r="X443" s="9"/>
      <c r="Y443" s="8"/>
      <c r="Z443" s="9"/>
      <c r="AA443" s="8"/>
      <c r="AC443" s="8"/>
      <c r="AP443" s="8"/>
      <c r="AR443" s="31"/>
      <c r="AU443" s="31"/>
      <c r="AV443" s="21"/>
      <c r="AW443" s="23"/>
      <c r="BJ443" s="18"/>
      <c r="BL443" s="54"/>
      <c r="BO443" s="18"/>
      <c r="BQ443" s="18"/>
      <c r="BS443" s="18"/>
      <c r="BT443" s="18"/>
      <c r="CA443" s="18"/>
      <c r="CD443" s="18"/>
      <c r="CI443" s="18"/>
      <c r="CN443" s="18"/>
      <c r="CP443" s="18"/>
      <c r="CT443" s="18"/>
      <c r="CV443" s="18"/>
      <c r="CX443" s="18"/>
      <c r="DI443" s="18"/>
    </row>
    <row r="444" spans="1:113" x14ac:dyDescent="0.3">
      <c r="A444">
        <v>445</v>
      </c>
      <c r="B444" t="s">
        <v>397</v>
      </c>
      <c r="C444" s="25"/>
      <c r="D444" s="12"/>
      <c r="E444" s="14"/>
      <c r="H444" s="16"/>
      <c r="I444" s="11"/>
      <c r="J444" s="39"/>
      <c r="K444" s="39"/>
      <c r="L444" s="39"/>
      <c r="M444" s="39"/>
      <c r="N444" s="42"/>
      <c r="O444" s="8"/>
      <c r="P444" s="9"/>
      <c r="Q444" s="9"/>
      <c r="R444" s="8"/>
      <c r="S444" s="9"/>
      <c r="T444" s="9"/>
      <c r="U444" s="8"/>
      <c r="V444" s="9"/>
      <c r="W444" s="9"/>
      <c r="X444" s="9"/>
      <c r="Y444" s="8"/>
      <c r="Z444" s="9"/>
      <c r="AA444" s="8"/>
      <c r="AC444" s="8"/>
      <c r="AP444" s="8"/>
      <c r="AR444" s="31"/>
      <c r="AU444" s="31"/>
      <c r="AV444" s="21"/>
      <c r="AW444" s="23"/>
      <c r="BJ444" s="18"/>
      <c r="BL444" s="54"/>
      <c r="BO444" s="18"/>
      <c r="BQ444" s="18"/>
      <c r="BS444" s="18"/>
      <c r="BT444" s="18"/>
      <c r="CA444" s="18"/>
      <c r="CD444" s="18"/>
      <c r="CI444" s="18"/>
      <c r="CN444" s="18"/>
      <c r="CP444" s="18"/>
      <c r="CT444" s="18"/>
      <c r="CV444" s="18"/>
      <c r="CX444" s="18"/>
      <c r="DI444" s="18"/>
    </row>
    <row r="445" spans="1:113" x14ac:dyDescent="0.3">
      <c r="A445">
        <v>446</v>
      </c>
      <c r="B445" t="s">
        <v>397</v>
      </c>
      <c r="C445" s="25"/>
      <c r="D445" s="12"/>
      <c r="E445" s="14"/>
      <c r="H445" s="16"/>
      <c r="I445" s="11"/>
      <c r="J445" s="39"/>
      <c r="K445" s="39"/>
      <c r="L445" s="39"/>
      <c r="M445" s="39"/>
      <c r="N445" s="42"/>
      <c r="O445" s="8"/>
      <c r="P445" s="9"/>
      <c r="Q445" s="9"/>
      <c r="R445" s="8"/>
      <c r="S445" s="9"/>
      <c r="T445" s="9"/>
      <c r="U445" s="8"/>
      <c r="V445" s="9"/>
      <c r="W445" s="9"/>
      <c r="X445" s="9"/>
      <c r="Y445" s="8"/>
      <c r="Z445" s="9"/>
      <c r="AA445" s="8"/>
      <c r="AC445" s="8"/>
      <c r="AP445" s="8"/>
      <c r="AR445" s="31"/>
      <c r="AU445" s="31"/>
      <c r="AV445" s="21"/>
      <c r="AW445" s="23"/>
      <c r="BJ445" s="18"/>
      <c r="BL445" s="54"/>
      <c r="BO445" s="18"/>
      <c r="BQ445" s="18"/>
      <c r="BS445" s="18"/>
      <c r="BT445" s="18"/>
      <c r="CA445" s="18"/>
      <c r="CD445" s="18"/>
      <c r="CI445" s="18"/>
      <c r="CN445" s="18"/>
      <c r="CP445" s="18"/>
      <c r="CT445" s="18"/>
      <c r="CV445" s="18"/>
      <c r="CX445" s="18"/>
      <c r="DI445" s="18"/>
    </row>
    <row r="446" spans="1:113" x14ac:dyDescent="0.3">
      <c r="A446">
        <v>447</v>
      </c>
      <c r="B446" t="s">
        <v>397</v>
      </c>
      <c r="C446" s="25"/>
      <c r="D446" s="12"/>
      <c r="E446" s="14"/>
      <c r="H446" s="16"/>
      <c r="I446" s="11"/>
      <c r="J446" s="39"/>
      <c r="K446" s="39"/>
      <c r="L446" s="39"/>
      <c r="M446" s="39"/>
      <c r="N446" s="42"/>
      <c r="O446" s="8"/>
      <c r="P446" s="9"/>
      <c r="Q446" s="9"/>
      <c r="R446" s="8"/>
      <c r="S446" s="9"/>
      <c r="T446" s="9"/>
      <c r="U446" s="8"/>
      <c r="V446" s="9"/>
      <c r="W446" s="9"/>
      <c r="X446" s="9"/>
      <c r="Y446" s="8"/>
      <c r="Z446" s="9"/>
      <c r="AA446" s="8"/>
      <c r="AC446" s="8"/>
      <c r="AP446" s="8"/>
      <c r="AR446" s="31"/>
      <c r="AU446" s="31"/>
      <c r="AV446" s="21"/>
      <c r="AW446" s="23"/>
      <c r="BJ446" s="18"/>
      <c r="BL446" s="54"/>
      <c r="BO446" s="18"/>
      <c r="BQ446" s="18"/>
      <c r="BS446" s="18"/>
      <c r="BT446" s="18"/>
      <c r="CA446" s="18"/>
      <c r="CD446" s="18"/>
      <c r="CI446" s="18"/>
      <c r="CN446" s="18"/>
      <c r="CP446" s="18"/>
      <c r="CT446" s="18"/>
      <c r="CV446" s="18"/>
      <c r="CX446" s="18"/>
      <c r="DI446" s="18"/>
    </row>
    <row r="447" spans="1:113" x14ac:dyDescent="0.3">
      <c r="A447">
        <v>448</v>
      </c>
      <c r="B447" t="s">
        <v>397</v>
      </c>
      <c r="C447" s="25"/>
      <c r="D447" s="12"/>
      <c r="E447" s="14"/>
      <c r="H447" s="16"/>
      <c r="I447" s="11"/>
      <c r="J447" s="39"/>
      <c r="K447" s="39"/>
      <c r="L447" s="39"/>
      <c r="M447" s="39"/>
      <c r="N447" s="42"/>
      <c r="O447" s="8"/>
      <c r="P447" s="9"/>
      <c r="Q447" s="9"/>
      <c r="R447" s="8"/>
      <c r="S447" s="9"/>
      <c r="T447" s="9"/>
      <c r="U447" s="8"/>
      <c r="V447" s="9"/>
      <c r="W447" s="9"/>
      <c r="X447" s="9"/>
      <c r="Y447" s="8"/>
      <c r="Z447" s="9"/>
      <c r="AA447" s="8"/>
      <c r="AC447" s="8"/>
      <c r="AP447" s="8"/>
      <c r="AR447" s="31"/>
      <c r="AU447" s="31"/>
      <c r="AV447" s="21"/>
      <c r="AW447" s="23"/>
      <c r="BJ447" s="18"/>
      <c r="BL447" s="54"/>
      <c r="BO447" s="18"/>
      <c r="BQ447" s="18"/>
      <c r="BS447" s="18"/>
      <c r="BT447" s="18"/>
      <c r="CA447" s="18"/>
      <c r="CD447" s="18"/>
      <c r="CI447" s="18"/>
      <c r="CN447" s="18"/>
      <c r="CP447" s="18"/>
      <c r="CT447" s="18"/>
      <c r="CV447" s="18"/>
      <c r="CX447" s="18"/>
      <c r="DI447" s="18"/>
    </row>
    <row r="448" spans="1:113" x14ac:dyDescent="0.3">
      <c r="A448">
        <v>449</v>
      </c>
      <c r="B448" t="s">
        <v>397</v>
      </c>
      <c r="C448" s="25"/>
      <c r="D448" s="12"/>
      <c r="E448" s="14"/>
      <c r="H448" s="16"/>
      <c r="I448" s="11"/>
      <c r="J448" s="39"/>
      <c r="K448" s="39"/>
      <c r="L448" s="39"/>
      <c r="M448" s="39"/>
      <c r="N448" s="42"/>
      <c r="O448" s="8"/>
      <c r="P448" s="9"/>
      <c r="Q448" s="9"/>
      <c r="R448" s="8"/>
      <c r="S448" s="9"/>
      <c r="T448" s="9"/>
      <c r="U448" s="8"/>
      <c r="V448" s="9"/>
      <c r="W448" s="9"/>
      <c r="X448" s="9"/>
      <c r="Y448" s="8"/>
      <c r="Z448" s="9"/>
      <c r="AA448" s="8"/>
      <c r="AC448" s="8"/>
      <c r="AP448" s="8"/>
      <c r="AR448" s="31"/>
      <c r="AU448" s="31"/>
      <c r="AV448" s="21"/>
      <c r="AW448" s="23"/>
      <c r="BJ448" s="18"/>
      <c r="BL448" s="54"/>
      <c r="BO448" s="18"/>
      <c r="BQ448" s="18"/>
      <c r="BS448" s="18"/>
      <c r="BT448" s="18"/>
      <c r="CA448" s="18"/>
      <c r="CD448" s="18"/>
      <c r="CI448" s="18"/>
      <c r="CN448" s="18"/>
      <c r="CP448" s="18"/>
      <c r="CT448" s="18"/>
      <c r="CV448" s="18"/>
      <c r="CX448" s="18"/>
      <c r="DI448" s="18"/>
    </row>
    <row r="449" spans="1:113" x14ac:dyDescent="0.3">
      <c r="A449">
        <v>450</v>
      </c>
      <c r="B449" t="s">
        <v>397</v>
      </c>
      <c r="C449" s="25"/>
      <c r="D449" s="12"/>
      <c r="E449" s="14"/>
      <c r="H449" s="16"/>
      <c r="I449" s="11"/>
      <c r="J449" s="39"/>
      <c r="K449" s="39"/>
      <c r="L449" s="39"/>
      <c r="M449" s="39"/>
      <c r="N449" s="42"/>
      <c r="O449" s="8"/>
      <c r="P449" s="9"/>
      <c r="Q449" s="9"/>
      <c r="R449" s="8"/>
      <c r="S449" s="9"/>
      <c r="T449" s="9"/>
      <c r="U449" s="8"/>
      <c r="V449" s="9"/>
      <c r="W449" s="9"/>
      <c r="X449" s="9"/>
      <c r="Y449" s="8"/>
      <c r="Z449" s="9"/>
      <c r="AA449" s="8"/>
      <c r="AC449" s="8"/>
      <c r="AP449" s="8"/>
      <c r="AR449" s="31"/>
      <c r="AU449" s="31"/>
      <c r="AV449" s="21"/>
      <c r="AW449" s="23"/>
      <c r="BJ449" s="18"/>
      <c r="BL449" s="54"/>
      <c r="BO449" s="18"/>
      <c r="BQ449" s="18"/>
      <c r="BS449" s="18"/>
      <c r="BT449" s="18"/>
      <c r="CA449" s="18"/>
      <c r="CD449" s="18"/>
      <c r="CI449" s="18"/>
      <c r="CN449" s="18"/>
      <c r="CP449" s="18"/>
      <c r="CT449" s="18"/>
      <c r="CV449" s="18"/>
      <c r="CX449" s="18"/>
      <c r="DI449" s="18"/>
    </row>
    <row r="450" spans="1:113" x14ac:dyDescent="0.3">
      <c r="A450">
        <v>451</v>
      </c>
      <c r="B450" t="s">
        <v>397</v>
      </c>
      <c r="C450" s="25"/>
      <c r="D450" s="12"/>
      <c r="E450" s="14"/>
      <c r="H450" s="16"/>
      <c r="I450" s="11"/>
      <c r="J450" s="39"/>
      <c r="K450" s="39"/>
      <c r="L450" s="39"/>
      <c r="M450" s="39"/>
      <c r="N450" s="42"/>
      <c r="O450" s="8"/>
      <c r="P450" s="9"/>
      <c r="Q450" s="9"/>
      <c r="R450" s="8"/>
      <c r="S450" s="9"/>
      <c r="T450" s="9"/>
      <c r="U450" s="8"/>
      <c r="V450" s="9"/>
      <c r="W450" s="9"/>
      <c r="X450" s="9"/>
      <c r="Y450" s="8"/>
      <c r="Z450" s="9"/>
      <c r="AA450" s="8"/>
      <c r="AC450" s="8"/>
      <c r="AP450" s="8"/>
      <c r="AR450" s="31"/>
      <c r="AU450" s="31"/>
      <c r="AV450" s="21"/>
      <c r="AW450" s="23"/>
      <c r="BJ450" s="18"/>
      <c r="BL450" s="54"/>
      <c r="BO450" s="18"/>
      <c r="BQ450" s="18"/>
      <c r="BS450" s="18"/>
      <c r="BT450" s="18"/>
      <c r="CA450" s="18"/>
      <c r="CD450" s="18"/>
      <c r="CI450" s="18"/>
      <c r="CN450" s="18"/>
      <c r="CP450" s="18"/>
      <c r="CT450" s="18"/>
      <c r="CV450" s="18"/>
      <c r="CX450" s="18"/>
      <c r="DI450" s="18"/>
    </row>
    <row r="451" spans="1:113" x14ac:dyDescent="0.3">
      <c r="A451">
        <v>452</v>
      </c>
      <c r="B451" t="s">
        <v>397</v>
      </c>
      <c r="C451" s="25"/>
      <c r="D451" s="12"/>
      <c r="E451" s="14"/>
      <c r="H451" s="16"/>
      <c r="I451" s="11"/>
      <c r="J451" s="39"/>
      <c r="K451" s="39"/>
      <c r="L451" s="39"/>
      <c r="M451" s="39"/>
      <c r="N451" s="42"/>
      <c r="O451" s="8"/>
      <c r="P451" s="9"/>
      <c r="Q451" s="9"/>
      <c r="R451" s="8"/>
      <c r="S451" s="9"/>
      <c r="T451" s="9"/>
      <c r="U451" s="8"/>
      <c r="V451" s="9"/>
      <c r="W451" s="9"/>
      <c r="X451" s="9"/>
      <c r="Y451" s="8"/>
      <c r="Z451" s="9"/>
      <c r="AA451" s="8"/>
      <c r="AC451" s="8"/>
      <c r="AP451" s="8"/>
      <c r="AR451" s="31"/>
      <c r="AU451" s="31"/>
      <c r="AV451" s="21"/>
      <c r="AW451" s="23"/>
      <c r="BJ451" s="18"/>
      <c r="BL451" s="54"/>
      <c r="BO451" s="18"/>
      <c r="BQ451" s="18"/>
      <c r="BS451" s="18"/>
      <c r="BT451" s="18"/>
      <c r="CA451" s="18"/>
      <c r="CD451" s="18"/>
      <c r="CI451" s="18"/>
      <c r="CN451" s="18"/>
      <c r="CP451" s="18"/>
      <c r="CT451" s="18"/>
      <c r="CV451" s="18"/>
      <c r="CX451" s="18"/>
      <c r="DI451" s="18"/>
    </row>
    <row r="452" spans="1:113" x14ac:dyDescent="0.3">
      <c r="A452">
        <v>453</v>
      </c>
      <c r="B452" t="s">
        <v>397</v>
      </c>
      <c r="C452" s="25"/>
      <c r="D452" s="12"/>
      <c r="E452" s="14"/>
      <c r="H452" s="16"/>
      <c r="I452" s="11"/>
      <c r="J452" s="39"/>
      <c r="K452" s="39"/>
      <c r="L452" s="39"/>
      <c r="M452" s="39"/>
      <c r="N452" s="42"/>
      <c r="O452" s="8"/>
      <c r="P452" s="9"/>
      <c r="Q452" s="9"/>
      <c r="R452" s="8"/>
      <c r="S452" s="9"/>
      <c r="T452" s="9"/>
      <c r="U452" s="8"/>
      <c r="V452" s="9"/>
      <c r="W452" s="9"/>
      <c r="X452" s="9"/>
      <c r="Y452" s="8"/>
      <c r="Z452" s="9"/>
      <c r="AA452" s="8"/>
      <c r="AC452" s="8"/>
      <c r="AP452" s="8"/>
      <c r="AR452" s="31"/>
      <c r="AU452" s="31"/>
      <c r="AV452" s="21"/>
      <c r="AW452" s="23"/>
      <c r="BJ452" s="18"/>
      <c r="BL452" s="54"/>
      <c r="BO452" s="18"/>
      <c r="BQ452" s="18"/>
      <c r="BS452" s="18"/>
      <c r="BT452" s="18"/>
      <c r="CA452" s="18"/>
      <c r="CD452" s="18"/>
      <c r="CI452" s="18"/>
      <c r="CN452" s="18"/>
      <c r="CP452" s="18"/>
      <c r="CT452" s="18"/>
      <c r="CV452" s="18"/>
      <c r="CX452" s="18"/>
      <c r="DI452" s="18"/>
    </row>
    <row r="453" spans="1:113" x14ac:dyDescent="0.3">
      <c r="A453">
        <v>454</v>
      </c>
      <c r="B453" t="s">
        <v>397</v>
      </c>
      <c r="C453" s="25"/>
      <c r="D453" s="12"/>
      <c r="E453" s="14"/>
      <c r="H453" s="16"/>
      <c r="I453" s="11"/>
      <c r="J453" s="39"/>
      <c r="K453" s="39"/>
      <c r="L453" s="39"/>
      <c r="M453" s="39"/>
      <c r="N453" s="42"/>
      <c r="O453" s="8"/>
      <c r="P453" s="9"/>
      <c r="Q453" s="9"/>
      <c r="R453" s="8"/>
      <c r="S453" s="9"/>
      <c r="T453" s="9"/>
      <c r="U453" s="8"/>
      <c r="V453" s="9"/>
      <c r="W453" s="9"/>
      <c r="X453" s="9"/>
      <c r="Y453" s="8"/>
      <c r="Z453" s="9"/>
      <c r="AA453" s="8"/>
      <c r="AC453" s="8"/>
      <c r="AP453" s="8"/>
      <c r="AR453" s="31"/>
      <c r="AU453" s="31"/>
      <c r="AV453" s="21"/>
      <c r="AW453" s="23"/>
      <c r="BJ453" s="18"/>
      <c r="BL453" s="54"/>
      <c r="BO453" s="18"/>
      <c r="BQ453" s="18"/>
      <c r="BS453" s="18"/>
      <c r="BT453" s="18"/>
      <c r="CA453" s="18"/>
      <c r="CD453" s="18"/>
      <c r="CI453" s="18"/>
      <c r="CN453" s="18"/>
      <c r="CP453" s="18"/>
      <c r="CT453" s="18"/>
      <c r="CV453" s="18"/>
      <c r="CX453" s="18"/>
      <c r="DI453" s="18"/>
    </row>
    <row r="454" spans="1:113" x14ac:dyDescent="0.3">
      <c r="A454">
        <v>455</v>
      </c>
      <c r="B454" t="s">
        <v>397</v>
      </c>
      <c r="C454" s="25"/>
      <c r="D454" s="12"/>
      <c r="E454" s="14"/>
      <c r="H454" s="16"/>
      <c r="I454" s="11"/>
      <c r="J454" s="39"/>
      <c r="K454" s="39"/>
      <c r="L454" s="39"/>
      <c r="M454" s="39"/>
      <c r="N454" s="42"/>
      <c r="O454" s="8"/>
      <c r="P454" s="9"/>
      <c r="Q454" s="9"/>
      <c r="R454" s="8"/>
      <c r="S454" s="9"/>
      <c r="T454" s="9"/>
      <c r="U454" s="8"/>
      <c r="V454" s="9"/>
      <c r="W454" s="9"/>
      <c r="X454" s="9"/>
      <c r="Y454" s="8"/>
      <c r="Z454" s="9"/>
      <c r="AA454" s="8"/>
      <c r="AC454" s="8"/>
      <c r="AP454" s="8"/>
      <c r="AR454" s="31"/>
      <c r="AU454" s="31"/>
      <c r="AV454" s="21"/>
      <c r="AW454" s="23"/>
      <c r="BJ454" s="18"/>
      <c r="BL454" s="54"/>
      <c r="BO454" s="18"/>
      <c r="BQ454" s="18"/>
      <c r="BS454" s="18"/>
      <c r="BT454" s="18"/>
      <c r="CA454" s="18"/>
      <c r="CD454" s="18"/>
      <c r="CI454" s="18"/>
      <c r="CN454" s="18"/>
      <c r="CP454" s="18"/>
      <c r="CT454" s="18"/>
      <c r="CV454" s="18"/>
      <c r="CX454" s="18"/>
      <c r="DI454" s="18"/>
    </row>
    <row r="455" spans="1:113" x14ac:dyDescent="0.3">
      <c r="A455">
        <v>456</v>
      </c>
      <c r="B455" t="s">
        <v>397</v>
      </c>
      <c r="C455" s="25"/>
      <c r="D455" s="12"/>
      <c r="E455" s="14"/>
      <c r="H455" s="16"/>
      <c r="I455" s="11"/>
      <c r="J455" s="39"/>
      <c r="K455" s="39"/>
      <c r="L455" s="39"/>
      <c r="M455" s="39"/>
      <c r="N455" s="42"/>
      <c r="O455" s="8"/>
      <c r="P455" s="9"/>
      <c r="Q455" s="9"/>
      <c r="R455" s="8"/>
      <c r="S455" s="9"/>
      <c r="T455" s="9"/>
      <c r="U455" s="8"/>
      <c r="V455" s="9"/>
      <c r="W455" s="9"/>
      <c r="X455" s="9"/>
      <c r="Y455" s="8"/>
      <c r="Z455" s="9"/>
      <c r="AA455" s="8"/>
      <c r="AC455" s="8"/>
      <c r="AP455" s="8"/>
      <c r="AR455" s="31"/>
      <c r="AU455" s="31"/>
      <c r="AV455" s="21"/>
      <c r="AW455" s="23"/>
      <c r="BJ455" s="18"/>
      <c r="BL455" s="54"/>
      <c r="BO455" s="18"/>
      <c r="BQ455" s="18"/>
      <c r="BS455" s="18"/>
      <c r="BT455" s="18"/>
      <c r="CA455" s="18"/>
      <c r="CD455" s="18"/>
      <c r="CI455" s="18"/>
      <c r="CN455" s="18"/>
      <c r="CP455" s="18"/>
      <c r="CT455" s="18"/>
      <c r="CV455" s="18"/>
      <c r="CX455" s="18"/>
      <c r="DI455" s="18"/>
    </row>
    <row r="456" spans="1:113" x14ac:dyDescent="0.3">
      <c r="A456">
        <v>457</v>
      </c>
      <c r="B456" t="s">
        <v>397</v>
      </c>
      <c r="C456" s="25"/>
      <c r="D456" s="12"/>
      <c r="E456" s="14"/>
      <c r="H456" s="16"/>
      <c r="I456" s="11"/>
      <c r="J456" s="39"/>
      <c r="K456" s="39"/>
      <c r="L456" s="39"/>
      <c r="M456" s="39"/>
      <c r="N456" s="42"/>
      <c r="O456" s="8"/>
      <c r="P456" s="9"/>
      <c r="Q456" s="9"/>
      <c r="R456" s="8"/>
      <c r="S456" s="9"/>
      <c r="T456" s="9"/>
      <c r="U456" s="8"/>
      <c r="V456" s="9"/>
      <c r="W456" s="9"/>
      <c r="X456" s="9"/>
      <c r="Y456" s="8"/>
      <c r="Z456" s="9"/>
      <c r="AA456" s="8"/>
      <c r="AC456" s="8"/>
      <c r="AP456" s="8"/>
      <c r="AR456" s="31"/>
      <c r="AU456" s="31"/>
      <c r="AV456" s="21"/>
      <c r="AW456" s="23"/>
      <c r="BJ456" s="18"/>
      <c r="BL456" s="54"/>
      <c r="BO456" s="18"/>
      <c r="BQ456" s="18"/>
      <c r="BS456" s="18"/>
      <c r="BT456" s="18"/>
      <c r="CA456" s="18"/>
      <c r="CD456" s="18"/>
      <c r="CI456" s="18"/>
      <c r="CN456" s="18"/>
      <c r="CP456" s="18"/>
      <c r="CT456" s="18"/>
      <c r="CV456" s="18"/>
      <c r="CX456" s="18"/>
      <c r="DI456" s="18"/>
    </row>
    <row r="457" spans="1:113" x14ac:dyDescent="0.3">
      <c r="A457">
        <v>458</v>
      </c>
      <c r="B457" t="s">
        <v>397</v>
      </c>
      <c r="C457" s="25"/>
      <c r="D457" s="12"/>
      <c r="E457" s="14"/>
      <c r="H457" s="16"/>
      <c r="I457" s="11"/>
      <c r="J457" s="39"/>
      <c r="K457" s="39"/>
      <c r="L457" s="39"/>
      <c r="M457" s="39"/>
      <c r="N457" s="42"/>
      <c r="O457" s="8"/>
      <c r="P457" s="9"/>
      <c r="Q457" s="9"/>
      <c r="R457" s="8"/>
      <c r="S457" s="9"/>
      <c r="T457" s="9"/>
      <c r="U457" s="8"/>
      <c r="V457" s="9"/>
      <c r="W457" s="9"/>
      <c r="X457" s="9"/>
      <c r="Y457" s="8"/>
      <c r="Z457" s="9"/>
      <c r="AA457" s="8"/>
      <c r="AC457" s="8"/>
      <c r="AP457" s="8"/>
      <c r="AR457" s="31"/>
      <c r="AU457" s="31"/>
      <c r="AV457" s="21"/>
      <c r="AW457" s="23"/>
      <c r="BJ457" s="18"/>
      <c r="BL457" s="54"/>
      <c r="BO457" s="18"/>
      <c r="BQ457" s="18"/>
      <c r="BS457" s="18"/>
      <c r="BT457" s="18"/>
      <c r="CA457" s="18"/>
      <c r="CD457" s="18"/>
      <c r="CI457" s="18"/>
      <c r="CN457" s="18"/>
      <c r="CP457" s="18"/>
      <c r="CT457" s="18"/>
      <c r="CV457" s="18"/>
      <c r="CX457" s="18"/>
      <c r="DI457" s="18"/>
    </row>
    <row r="458" spans="1:113" x14ac:dyDescent="0.3">
      <c r="A458">
        <v>459</v>
      </c>
      <c r="B458" t="s">
        <v>397</v>
      </c>
      <c r="C458" s="25"/>
      <c r="D458" s="12"/>
      <c r="E458" s="14"/>
      <c r="H458" s="16"/>
      <c r="I458" s="11"/>
      <c r="J458" s="39"/>
      <c r="K458" s="39"/>
      <c r="L458" s="39"/>
      <c r="M458" s="39"/>
      <c r="N458" s="42"/>
      <c r="O458" s="8"/>
      <c r="P458" s="9"/>
      <c r="Q458" s="9"/>
      <c r="R458" s="8"/>
      <c r="S458" s="9"/>
      <c r="T458" s="9"/>
      <c r="U458" s="8"/>
      <c r="V458" s="9"/>
      <c r="W458" s="9"/>
      <c r="X458" s="9"/>
      <c r="Y458" s="8"/>
      <c r="Z458" s="9"/>
      <c r="AA458" s="8"/>
      <c r="AC458" s="8"/>
      <c r="AP458" s="8"/>
      <c r="AR458" s="31"/>
      <c r="AU458" s="31"/>
      <c r="AV458" s="21"/>
      <c r="AW458" s="23"/>
      <c r="BJ458" s="18"/>
      <c r="BL458" s="54"/>
      <c r="BO458" s="18"/>
      <c r="BQ458" s="18"/>
      <c r="BS458" s="18"/>
      <c r="BT458" s="18"/>
      <c r="CA458" s="18"/>
      <c r="CD458" s="18"/>
      <c r="CI458" s="18"/>
      <c r="CN458" s="18"/>
      <c r="CP458" s="18"/>
      <c r="CT458" s="18"/>
      <c r="CV458" s="18"/>
      <c r="CX458" s="18"/>
      <c r="DI458" s="18"/>
    </row>
    <row r="459" spans="1:113" x14ac:dyDescent="0.3">
      <c r="A459">
        <v>460</v>
      </c>
      <c r="B459" t="s">
        <v>397</v>
      </c>
      <c r="C459" s="25"/>
      <c r="D459" s="12"/>
      <c r="E459" s="14"/>
      <c r="H459" s="16"/>
      <c r="I459" s="11"/>
      <c r="J459" s="39"/>
      <c r="K459" s="39"/>
      <c r="L459" s="39"/>
      <c r="M459" s="39"/>
      <c r="N459" s="42"/>
      <c r="O459" s="8"/>
      <c r="P459" s="9"/>
      <c r="Q459" s="9"/>
      <c r="R459" s="8"/>
      <c r="S459" s="9"/>
      <c r="T459" s="9"/>
      <c r="U459" s="8"/>
      <c r="V459" s="9"/>
      <c r="W459" s="9"/>
      <c r="X459" s="9"/>
      <c r="Y459" s="8"/>
      <c r="Z459" s="9"/>
      <c r="AA459" s="8"/>
      <c r="AC459" s="8"/>
      <c r="AP459" s="8"/>
      <c r="AR459" s="31"/>
      <c r="AU459" s="31"/>
      <c r="AV459" s="21"/>
      <c r="AW459" s="23"/>
      <c r="BJ459" s="18"/>
      <c r="BL459" s="54"/>
      <c r="BO459" s="18"/>
      <c r="BQ459" s="18"/>
      <c r="BS459" s="18"/>
      <c r="BT459" s="18"/>
      <c r="CA459" s="18"/>
      <c r="CD459" s="18"/>
      <c r="CI459" s="18"/>
      <c r="CN459" s="18"/>
      <c r="CP459" s="18"/>
      <c r="CT459" s="18"/>
      <c r="CV459" s="18"/>
      <c r="CX459" s="18"/>
      <c r="DI459" s="18"/>
    </row>
    <row r="460" spans="1:113" x14ac:dyDescent="0.3">
      <c r="A460">
        <v>461</v>
      </c>
      <c r="B460" t="s">
        <v>397</v>
      </c>
      <c r="C460" s="25"/>
      <c r="D460" s="12"/>
      <c r="E460" s="14"/>
      <c r="H460" s="16"/>
      <c r="I460" s="11"/>
      <c r="J460" s="39"/>
      <c r="K460" s="39"/>
      <c r="L460" s="39"/>
      <c r="M460" s="39"/>
      <c r="N460" s="42"/>
      <c r="O460" s="8"/>
      <c r="P460" s="9"/>
      <c r="Q460" s="9"/>
      <c r="R460" s="8"/>
      <c r="S460" s="9"/>
      <c r="T460" s="9"/>
      <c r="U460" s="8"/>
      <c r="V460" s="9"/>
      <c r="W460" s="9"/>
      <c r="X460" s="9"/>
      <c r="Y460" s="8"/>
      <c r="Z460" s="9"/>
      <c r="AA460" s="8"/>
      <c r="AC460" s="8"/>
      <c r="AP460" s="8"/>
      <c r="AR460" s="31"/>
      <c r="AU460" s="31"/>
      <c r="AV460" s="21"/>
      <c r="AW460" s="23"/>
      <c r="BJ460" s="18"/>
      <c r="BL460" s="54"/>
      <c r="BO460" s="18"/>
      <c r="BQ460" s="18"/>
      <c r="BS460" s="18"/>
      <c r="BT460" s="18"/>
      <c r="CA460" s="18"/>
      <c r="CD460" s="18"/>
      <c r="CI460" s="18"/>
      <c r="CN460" s="18"/>
      <c r="CP460" s="18"/>
      <c r="CT460" s="18"/>
      <c r="CV460" s="18"/>
      <c r="CX460" s="18"/>
      <c r="DI460" s="18"/>
    </row>
    <row r="461" spans="1:113" x14ac:dyDescent="0.3">
      <c r="A461">
        <v>462</v>
      </c>
      <c r="B461" t="s">
        <v>397</v>
      </c>
      <c r="C461" s="25"/>
      <c r="D461" s="12"/>
      <c r="E461" s="14"/>
      <c r="H461" s="16"/>
      <c r="I461" s="11"/>
      <c r="J461" s="39"/>
      <c r="K461" s="39"/>
      <c r="L461" s="39"/>
      <c r="M461" s="39"/>
      <c r="N461" s="42"/>
      <c r="O461" s="8"/>
      <c r="P461" s="9"/>
      <c r="Q461" s="9"/>
      <c r="R461" s="8"/>
      <c r="S461" s="9"/>
      <c r="T461" s="9"/>
      <c r="U461" s="8"/>
      <c r="V461" s="9"/>
      <c r="W461" s="9"/>
      <c r="X461" s="9"/>
      <c r="Y461" s="8"/>
      <c r="Z461" s="9"/>
      <c r="AA461" s="8"/>
      <c r="AC461" s="8"/>
      <c r="AP461" s="8"/>
      <c r="AR461" s="31"/>
      <c r="AU461" s="31"/>
      <c r="AV461" s="21"/>
      <c r="AW461" s="23"/>
      <c r="BJ461" s="18"/>
      <c r="BL461" s="54"/>
      <c r="BO461" s="18"/>
      <c r="BQ461" s="18"/>
      <c r="BS461" s="18"/>
      <c r="BT461" s="18"/>
      <c r="CA461" s="18"/>
      <c r="CD461" s="18"/>
      <c r="CI461" s="18"/>
      <c r="CN461" s="18"/>
      <c r="CP461" s="18"/>
      <c r="CT461" s="18"/>
      <c r="CV461" s="18"/>
      <c r="CX461" s="18"/>
      <c r="DI461" s="18"/>
    </row>
    <row r="462" spans="1:113" x14ac:dyDescent="0.3">
      <c r="A462">
        <v>463</v>
      </c>
      <c r="B462" t="s">
        <v>397</v>
      </c>
      <c r="C462" s="25"/>
      <c r="D462" s="12"/>
      <c r="E462" s="14"/>
      <c r="H462" s="16"/>
      <c r="I462" s="11"/>
      <c r="J462" s="39"/>
      <c r="K462" s="39"/>
      <c r="L462" s="39"/>
      <c r="M462" s="39"/>
      <c r="N462" s="42"/>
      <c r="O462" s="8"/>
      <c r="P462" s="9"/>
      <c r="Q462" s="9"/>
      <c r="R462" s="8"/>
      <c r="S462" s="9"/>
      <c r="T462" s="9"/>
      <c r="U462" s="8"/>
      <c r="V462" s="9"/>
      <c r="W462" s="9"/>
      <c r="X462" s="9"/>
      <c r="Y462" s="8"/>
      <c r="Z462" s="9"/>
      <c r="AA462" s="8"/>
      <c r="AC462" s="8"/>
      <c r="AP462" s="8"/>
      <c r="AR462" s="31"/>
      <c r="AU462" s="31"/>
      <c r="AV462" s="21"/>
      <c r="AW462" s="23"/>
      <c r="BJ462" s="18"/>
      <c r="BL462" s="54"/>
      <c r="BO462" s="18"/>
      <c r="BQ462" s="18"/>
      <c r="BS462" s="18"/>
      <c r="BT462" s="18"/>
      <c r="CA462" s="18"/>
      <c r="CD462" s="18"/>
      <c r="CI462" s="18"/>
      <c r="CN462" s="18"/>
      <c r="CP462" s="18"/>
      <c r="CT462" s="18"/>
      <c r="CV462" s="18"/>
      <c r="CX462" s="18"/>
      <c r="DI462" s="18"/>
    </row>
    <row r="463" spans="1:113" x14ac:dyDescent="0.3">
      <c r="A463">
        <v>464</v>
      </c>
      <c r="B463" t="s">
        <v>397</v>
      </c>
      <c r="C463" s="25"/>
      <c r="D463" s="12"/>
      <c r="E463" s="14"/>
      <c r="H463" s="16"/>
      <c r="I463" s="11"/>
      <c r="J463" s="39"/>
      <c r="K463" s="39"/>
      <c r="L463" s="39"/>
      <c r="M463" s="39"/>
      <c r="N463" s="42"/>
      <c r="O463" s="8"/>
      <c r="P463" s="9"/>
      <c r="Q463" s="9"/>
      <c r="R463" s="8"/>
      <c r="S463" s="9"/>
      <c r="T463" s="9"/>
      <c r="U463" s="8"/>
      <c r="V463" s="9"/>
      <c r="W463" s="9"/>
      <c r="X463" s="9"/>
      <c r="Y463" s="8"/>
      <c r="Z463" s="9"/>
      <c r="AA463" s="8"/>
      <c r="AC463" s="8"/>
      <c r="AP463" s="8"/>
      <c r="AR463" s="31"/>
      <c r="AU463" s="31"/>
      <c r="AV463" s="21"/>
      <c r="AW463" s="23"/>
      <c r="BJ463" s="18"/>
      <c r="BL463" s="54"/>
      <c r="BO463" s="18"/>
      <c r="BQ463" s="18"/>
      <c r="BS463" s="18"/>
      <c r="BT463" s="18"/>
      <c r="CA463" s="18"/>
      <c r="CD463" s="18"/>
      <c r="CI463" s="18"/>
      <c r="CN463" s="18"/>
      <c r="CP463" s="18"/>
      <c r="CT463" s="18"/>
      <c r="CV463" s="18"/>
      <c r="CX463" s="18"/>
      <c r="DI463" s="18"/>
    </row>
    <row r="464" spans="1:113" x14ac:dyDescent="0.3">
      <c r="A464">
        <v>465</v>
      </c>
      <c r="B464" t="s">
        <v>397</v>
      </c>
      <c r="C464" s="25"/>
      <c r="D464" s="12"/>
      <c r="E464" s="14"/>
      <c r="H464" s="16"/>
      <c r="I464" s="11"/>
      <c r="J464" s="39"/>
      <c r="K464" s="39"/>
      <c r="L464" s="39"/>
      <c r="M464" s="39"/>
      <c r="N464" s="42"/>
      <c r="O464" s="8"/>
      <c r="P464" s="9"/>
      <c r="Q464" s="9"/>
      <c r="R464" s="8"/>
      <c r="S464" s="9"/>
      <c r="T464" s="9"/>
      <c r="U464" s="8"/>
      <c r="V464" s="9"/>
      <c r="W464" s="9"/>
      <c r="X464" s="9"/>
      <c r="Y464" s="8"/>
      <c r="Z464" s="9"/>
      <c r="AA464" s="8"/>
      <c r="AC464" s="8"/>
      <c r="AP464" s="8"/>
      <c r="AR464" s="31"/>
      <c r="AU464" s="31"/>
      <c r="AV464" s="21"/>
      <c r="AW464" s="23"/>
      <c r="BJ464" s="18"/>
      <c r="BL464" s="54"/>
      <c r="BO464" s="18"/>
      <c r="BQ464" s="18"/>
      <c r="BS464" s="18"/>
      <c r="BT464" s="18"/>
      <c r="CA464" s="18"/>
      <c r="CD464" s="18"/>
      <c r="CI464" s="18"/>
      <c r="CN464" s="18"/>
      <c r="CP464" s="18"/>
      <c r="CT464" s="18"/>
      <c r="CV464" s="18"/>
      <c r="CX464" s="18"/>
      <c r="DI464" s="18"/>
    </row>
    <row r="465" spans="1:113" x14ac:dyDescent="0.3">
      <c r="A465">
        <v>466</v>
      </c>
      <c r="B465" t="s">
        <v>397</v>
      </c>
      <c r="C465" s="25"/>
      <c r="D465" s="12"/>
      <c r="E465" s="14"/>
      <c r="H465" s="16"/>
      <c r="I465" s="11"/>
      <c r="J465" s="39"/>
      <c r="K465" s="39"/>
      <c r="L465" s="39"/>
      <c r="M465" s="39"/>
      <c r="N465" s="42"/>
      <c r="O465" s="8"/>
      <c r="P465" s="9"/>
      <c r="Q465" s="9"/>
      <c r="R465" s="8"/>
      <c r="S465" s="9"/>
      <c r="T465" s="9"/>
      <c r="U465" s="8"/>
      <c r="V465" s="9"/>
      <c r="W465" s="9"/>
      <c r="X465" s="9"/>
      <c r="Y465" s="8"/>
      <c r="Z465" s="9"/>
      <c r="AA465" s="8"/>
      <c r="AC465" s="8"/>
      <c r="AP465" s="8"/>
      <c r="AR465" s="31"/>
      <c r="AU465" s="31"/>
      <c r="AV465" s="21"/>
      <c r="AW465" s="23"/>
      <c r="BJ465" s="18"/>
      <c r="BL465" s="54"/>
      <c r="BO465" s="18"/>
      <c r="BQ465" s="18"/>
      <c r="BS465" s="18"/>
      <c r="BT465" s="18"/>
      <c r="CA465" s="18"/>
      <c r="CD465" s="18"/>
      <c r="CI465" s="18"/>
      <c r="CN465" s="18"/>
      <c r="CP465" s="18"/>
      <c r="CT465" s="18"/>
      <c r="CV465" s="18"/>
      <c r="CX465" s="18"/>
      <c r="DI465" s="18"/>
    </row>
    <row r="466" spans="1:113" x14ac:dyDescent="0.3">
      <c r="A466">
        <v>467</v>
      </c>
      <c r="B466" t="s">
        <v>397</v>
      </c>
      <c r="C466" s="25"/>
      <c r="D466" s="12"/>
      <c r="E466" s="14"/>
      <c r="H466" s="16"/>
      <c r="I466" s="11"/>
      <c r="J466" s="39"/>
      <c r="K466" s="39"/>
      <c r="L466" s="39"/>
      <c r="M466" s="39"/>
      <c r="N466" s="42"/>
      <c r="O466" s="8"/>
      <c r="P466" s="9"/>
      <c r="Q466" s="9"/>
      <c r="R466" s="8"/>
      <c r="S466" s="9"/>
      <c r="T466" s="9"/>
      <c r="U466" s="8"/>
      <c r="V466" s="9"/>
      <c r="W466" s="9"/>
      <c r="X466" s="9"/>
      <c r="Y466" s="8"/>
      <c r="Z466" s="9"/>
      <c r="AA466" s="8"/>
      <c r="AC466" s="8"/>
      <c r="AP466" s="8"/>
      <c r="AR466" s="31"/>
      <c r="AU466" s="31"/>
      <c r="AV466" s="21"/>
      <c r="AW466" s="23"/>
      <c r="BJ466" s="18"/>
      <c r="BL466" s="54"/>
      <c r="BO466" s="18"/>
      <c r="BQ466" s="18"/>
      <c r="BS466" s="18"/>
      <c r="BT466" s="18"/>
      <c r="CA466" s="18"/>
      <c r="CD466" s="18"/>
      <c r="CI466" s="18"/>
      <c r="CN466" s="18"/>
      <c r="CP466" s="18"/>
      <c r="CT466" s="18"/>
      <c r="CV466" s="18"/>
      <c r="CX466" s="18"/>
      <c r="DI466" s="18"/>
    </row>
    <row r="467" spans="1:113" x14ac:dyDescent="0.3">
      <c r="A467">
        <v>468</v>
      </c>
      <c r="B467" t="s">
        <v>397</v>
      </c>
      <c r="C467" s="25"/>
      <c r="D467" s="12"/>
      <c r="E467" s="14"/>
      <c r="H467" s="16"/>
      <c r="I467" s="11"/>
      <c r="J467" s="39"/>
      <c r="K467" s="39"/>
      <c r="L467" s="39"/>
      <c r="M467" s="39"/>
      <c r="N467" s="42"/>
      <c r="O467" s="8"/>
      <c r="P467" s="9"/>
      <c r="Q467" s="9"/>
      <c r="R467" s="8"/>
      <c r="S467" s="9"/>
      <c r="T467" s="9"/>
      <c r="U467" s="8"/>
      <c r="V467" s="9"/>
      <c r="W467" s="9"/>
      <c r="X467" s="9"/>
      <c r="Y467" s="8"/>
      <c r="Z467" s="9"/>
      <c r="AA467" s="8"/>
      <c r="AC467" s="8"/>
      <c r="AP467" s="8"/>
      <c r="AR467" s="31"/>
      <c r="AU467" s="31"/>
      <c r="AV467" s="21"/>
      <c r="AW467" s="23"/>
      <c r="BJ467" s="18"/>
      <c r="BL467" s="54"/>
      <c r="BO467" s="18"/>
      <c r="BQ467" s="18"/>
      <c r="BS467" s="18"/>
      <c r="BT467" s="18"/>
      <c r="CA467" s="18"/>
      <c r="CD467" s="18"/>
      <c r="CI467" s="18"/>
      <c r="CN467" s="18"/>
      <c r="CP467" s="18"/>
      <c r="CT467" s="18"/>
      <c r="CV467" s="18"/>
      <c r="CX467" s="18"/>
      <c r="DI467" s="18"/>
    </row>
    <row r="468" spans="1:113" x14ac:dyDescent="0.3">
      <c r="A468">
        <v>469</v>
      </c>
      <c r="B468" t="s">
        <v>397</v>
      </c>
      <c r="C468" s="25"/>
      <c r="D468" s="12"/>
      <c r="E468" s="14"/>
      <c r="H468" s="16"/>
      <c r="I468" s="11"/>
      <c r="J468" s="39"/>
      <c r="K468" s="39"/>
      <c r="L468" s="39"/>
      <c r="M468" s="39"/>
      <c r="N468" s="42"/>
      <c r="O468" s="8"/>
      <c r="P468" s="9"/>
      <c r="Q468" s="9"/>
      <c r="R468" s="8"/>
      <c r="S468" s="9"/>
      <c r="T468" s="9"/>
      <c r="U468" s="8"/>
      <c r="V468" s="9"/>
      <c r="W468" s="9"/>
      <c r="X468" s="9"/>
      <c r="Y468" s="8"/>
      <c r="Z468" s="9"/>
      <c r="AA468" s="8"/>
      <c r="AC468" s="8"/>
      <c r="AP468" s="8"/>
      <c r="AR468" s="31"/>
      <c r="AU468" s="31"/>
      <c r="AV468" s="21"/>
      <c r="AW468" s="23"/>
      <c r="BJ468" s="18"/>
      <c r="BL468" s="54"/>
      <c r="BO468" s="18"/>
      <c r="BQ468" s="18"/>
      <c r="BS468" s="18"/>
      <c r="BT468" s="18"/>
      <c r="CA468" s="18"/>
      <c r="CD468" s="18"/>
      <c r="CI468" s="18"/>
      <c r="CN468" s="18"/>
      <c r="CP468" s="18"/>
      <c r="CT468" s="18"/>
      <c r="CV468" s="18"/>
      <c r="CX468" s="18"/>
      <c r="DI468" s="18"/>
    </row>
    <row r="469" spans="1:113" x14ac:dyDescent="0.3">
      <c r="A469">
        <v>470</v>
      </c>
      <c r="B469" t="s">
        <v>397</v>
      </c>
      <c r="C469" s="25"/>
      <c r="D469" s="12"/>
      <c r="E469" s="14"/>
      <c r="H469" s="16"/>
      <c r="I469" s="11"/>
      <c r="J469" s="39"/>
      <c r="K469" s="39"/>
      <c r="L469" s="39"/>
      <c r="M469" s="39"/>
      <c r="N469" s="42"/>
      <c r="O469" s="8"/>
      <c r="P469" s="9"/>
      <c r="Q469" s="9"/>
      <c r="R469" s="8"/>
      <c r="S469" s="9"/>
      <c r="T469" s="9"/>
      <c r="U469" s="8"/>
      <c r="V469" s="9"/>
      <c r="W469" s="9"/>
      <c r="X469" s="9"/>
      <c r="Y469" s="8"/>
      <c r="Z469" s="9"/>
      <c r="AA469" s="8"/>
      <c r="AC469" s="8"/>
      <c r="AP469" s="8"/>
      <c r="AR469" s="31"/>
      <c r="AU469" s="31"/>
      <c r="AV469" s="21"/>
      <c r="AW469" s="23"/>
      <c r="BJ469" s="18"/>
      <c r="BL469" s="54"/>
      <c r="BO469" s="18"/>
      <c r="BQ469" s="18"/>
      <c r="BS469" s="18"/>
      <c r="BT469" s="18"/>
      <c r="CA469" s="18"/>
      <c r="CD469" s="18"/>
      <c r="CI469" s="18"/>
      <c r="CN469" s="18"/>
      <c r="CP469" s="18"/>
      <c r="CT469" s="18"/>
      <c r="CV469" s="18"/>
      <c r="CX469" s="18"/>
      <c r="DI469" s="18"/>
    </row>
    <row r="470" spans="1:113" x14ac:dyDescent="0.3">
      <c r="A470">
        <v>471</v>
      </c>
      <c r="B470" t="s">
        <v>397</v>
      </c>
      <c r="C470" s="25"/>
      <c r="D470" s="12"/>
      <c r="E470" s="14"/>
      <c r="H470" s="16"/>
      <c r="I470" s="11"/>
      <c r="J470" s="39"/>
      <c r="K470" s="39"/>
      <c r="L470" s="39"/>
      <c r="M470" s="39"/>
      <c r="N470" s="42"/>
      <c r="O470" s="8"/>
      <c r="P470" s="9"/>
      <c r="Q470" s="9"/>
      <c r="R470" s="8"/>
      <c r="S470" s="9"/>
      <c r="T470" s="9"/>
      <c r="U470" s="8"/>
      <c r="V470" s="9"/>
      <c r="W470" s="9"/>
      <c r="X470" s="9"/>
      <c r="Y470" s="8"/>
      <c r="Z470" s="9"/>
      <c r="AA470" s="8"/>
      <c r="AC470" s="8"/>
      <c r="AP470" s="8"/>
      <c r="AR470" s="31"/>
      <c r="AU470" s="31"/>
      <c r="AV470" s="21"/>
      <c r="AW470" s="23"/>
      <c r="BJ470" s="18"/>
      <c r="BL470" s="54"/>
      <c r="BO470" s="18"/>
      <c r="BQ470" s="18"/>
      <c r="BS470" s="18"/>
      <c r="BT470" s="18"/>
      <c r="CA470" s="18"/>
      <c r="CD470" s="18"/>
      <c r="CI470" s="18"/>
      <c r="CN470" s="18"/>
      <c r="CP470" s="18"/>
      <c r="CT470" s="18"/>
      <c r="CV470" s="18"/>
      <c r="CX470" s="18"/>
      <c r="DI470" s="18"/>
    </row>
    <row r="471" spans="1:113" x14ac:dyDescent="0.3">
      <c r="A471">
        <v>472</v>
      </c>
      <c r="B471" t="s">
        <v>397</v>
      </c>
      <c r="C471" s="25"/>
      <c r="D471" s="12"/>
      <c r="E471" s="14"/>
      <c r="H471" s="16"/>
      <c r="I471" s="11"/>
      <c r="J471" s="39"/>
      <c r="K471" s="39"/>
      <c r="L471" s="39"/>
      <c r="M471" s="39"/>
      <c r="N471" s="42"/>
      <c r="O471" s="8"/>
      <c r="P471" s="9"/>
      <c r="Q471" s="9"/>
      <c r="R471" s="8"/>
      <c r="S471" s="9"/>
      <c r="T471" s="9"/>
      <c r="U471" s="8"/>
      <c r="V471" s="9"/>
      <c r="W471" s="9"/>
      <c r="X471" s="9"/>
      <c r="Y471" s="8"/>
      <c r="Z471" s="9"/>
      <c r="AA471" s="8"/>
      <c r="AC471" s="8"/>
      <c r="AP471" s="8"/>
      <c r="AR471" s="31"/>
      <c r="AU471" s="31"/>
      <c r="AV471" s="21"/>
      <c r="AW471" s="23"/>
      <c r="BJ471" s="18"/>
      <c r="BL471" s="54"/>
      <c r="BO471" s="18"/>
      <c r="BQ471" s="18"/>
      <c r="BS471" s="18"/>
      <c r="BT471" s="18"/>
      <c r="CA471" s="18"/>
      <c r="CD471" s="18"/>
      <c r="CI471" s="18"/>
      <c r="CN471" s="18"/>
      <c r="CP471" s="18"/>
      <c r="CT471" s="18"/>
      <c r="CV471" s="18"/>
      <c r="CX471" s="18"/>
      <c r="DI471" s="18"/>
    </row>
    <row r="472" spans="1:113" x14ac:dyDescent="0.3">
      <c r="A472">
        <v>473</v>
      </c>
      <c r="B472" t="s">
        <v>397</v>
      </c>
      <c r="C472" s="25"/>
      <c r="D472" s="12"/>
      <c r="E472" s="14"/>
      <c r="H472" s="16"/>
      <c r="I472" s="11"/>
      <c r="J472" s="39"/>
      <c r="K472" s="39"/>
      <c r="L472" s="39"/>
      <c r="M472" s="39"/>
      <c r="N472" s="42"/>
      <c r="O472" s="8"/>
      <c r="P472" s="9"/>
      <c r="Q472" s="9"/>
      <c r="R472" s="8"/>
      <c r="S472" s="9"/>
      <c r="T472" s="9"/>
      <c r="U472" s="8"/>
      <c r="V472" s="9"/>
      <c r="W472" s="9"/>
      <c r="X472" s="9"/>
      <c r="Y472" s="8"/>
      <c r="Z472" s="9"/>
      <c r="AA472" s="8"/>
      <c r="AC472" s="8"/>
      <c r="AP472" s="8"/>
      <c r="AR472" s="31"/>
      <c r="AU472" s="31"/>
      <c r="AV472" s="21"/>
      <c r="AW472" s="23"/>
      <c r="BJ472" s="18"/>
      <c r="BL472" s="54"/>
      <c r="BO472" s="18"/>
      <c r="BQ472" s="18"/>
      <c r="BS472" s="18"/>
      <c r="BT472" s="18"/>
      <c r="CA472" s="18"/>
      <c r="CD472" s="18"/>
      <c r="CI472" s="18"/>
      <c r="CN472" s="18"/>
      <c r="CP472" s="18"/>
      <c r="CT472" s="18"/>
      <c r="CV472" s="18"/>
      <c r="CX472" s="18"/>
      <c r="DI472" s="18"/>
    </row>
    <row r="473" spans="1:113" x14ac:dyDescent="0.3">
      <c r="A473">
        <v>474</v>
      </c>
      <c r="B473" t="s">
        <v>397</v>
      </c>
      <c r="C473" s="25"/>
      <c r="D473" s="12"/>
      <c r="E473" s="14"/>
      <c r="H473" s="16"/>
      <c r="I473" s="11"/>
      <c r="J473" s="39"/>
      <c r="K473" s="39"/>
      <c r="L473" s="39"/>
      <c r="M473" s="39"/>
      <c r="N473" s="42"/>
      <c r="O473" s="8"/>
      <c r="P473" s="9"/>
      <c r="Q473" s="9"/>
      <c r="R473" s="8"/>
      <c r="S473" s="9"/>
      <c r="T473" s="9"/>
      <c r="U473" s="8"/>
      <c r="V473" s="9"/>
      <c r="W473" s="9"/>
      <c r="X473" s="9"/>
      <c r="Y473" s="8"/>
      <c r="Z473" s="9"/>
      <c r="AA473" s="8"/>
      <c r="AC473" s="8"/>
      <c r="AP473" s="8"/>
      <c r="AR473" s="31"/>
      <c r="AU473" s="31"/>
      <c r="AV473" s="21"/>
      <c r="AW473" s="23"/>
      <c r="BJ473" s="18"/>
      <c r="BL473" s="54"/>
      <c r="BO473" s="18"/>
      <c r="BQ473" s="18"/>
      <c r="BS473" s="18"/>
      <c r="BT473" s="18"/>
      <c r="CA473" s="18"/>
      <c r="CD473" s="18"/>
      <c r="CI473" s="18"/>
      <c r="CN473" s="18"/>
      <c r="CP473" s="18"/>
      <c r="CT473" s="18"/>
      <c r="CV473" s="18"/>
      <c r="CX473" s="18"/>
      <c r="DI473" s="18"/>
    </row>
    <row r="474" spans="1:113" x14ac:dyDescent="0.3">
      <c r="A474">
        <v>475</v>
      </c>
      <c r="B474" t="s">
        <v>397</v>
      </c>
      <c r="C474" s="25"/>
      <c r="D474" s="12"/>
      <c r="E474" s="14"/>
      <c r="H474" s="16"/>
      <c r="I474" s="11"/>
      <c r="J474" s="39"/>
      <c r="K474" s="39"/>
      <c r="L474" s="39"/>
      <c r="M474" s="39"/>
      <c r="N474" s="42"/>
      <c r="O474" s="8"/>
      <c r="P474" s="9"/>
      <c r="Q474" s="9"/>
      <c r="R474" s="8"/>
      <c r="S474" s="9"/>
      <c r="T474" s="9"/>
      <c r="U474" s="8"/>
      <c r="V474" s="9"/>
      <c r="W474" s="9"/>
      <c r="X474" s="9"/>
      <c r="Y474" s="8"/>
      <c r="Z474" s="9"/>
      <c r="AA474" s="8"/>
      <c r="AC474" s="8"/>
      <c r="AP474" s="8"/>
      <c r="AR474" s="31"/>
      <c r="AU474" s="31"/>
      <c r="AV474" s="21"/>
      <c r="AW474" s="23"/>
      <c r="BJ474" s="18"/>
      <c r="BL474" s="54"/>
      <c r="BO474" s="18"/>
      <c r="BQ474" s="18"/>
      <c r="BS474" s="18"/>
      <c r="BT474" s="18"/>
      <c r="CA474" s="18"/>
      <c r="CD474" s="18"/>
      <c r="CI474" s="18"/>
      <c r="CN474" s="18"/>
      <c r="CP474" s="18"/>
      <c r="CT474" s="18"/>
      <c r="CV474" s="18"/>
      <c r="CX474" s="18"/>
      <c r="DI474" s="18"/>
    </row>
    <row r="475" spans="1:113" x14ac:dyDescent="0.3">
      <c r="A475">
        <v>476</v>
      </c>
      <c r="B475" t="s">
        <v>397</v>
      </c>
      <c r="C475" s="25"/>
      <c r="D475" s="12"/>
      <c r="E475" s="14"/>
      <c r="H475" s="16"/>
      <c r="I475" s="11"/>
      <c r="J475" s="39"/>
      <c r="K475" s="39"/>
      <c r="L475" s="39"/>
      <c r="M475" s="39"/>
      <c r="N475" s="42"/>
      <c r="O475" s="8"/>
      <c r="P475" s="9"/>
      <c r="Q475" s="9"/>
      <c r="R475" s="8"/>
      <c r="S475" s="9"/>
      <c r="T475" s="9"/>
      <c r="U475" s="8"/>
      <c r="V475" s="9"/>
      <c r="W475" s="9"/>
      <c r="X475" s="9"/>
      <c r="Y475" s="8"/>
      <c r="Z475" s="9"/>
      <c r="AA475" s="8"/>
      <c r="AC475" s="8"/>
      <c r="AP475" s="8"/>
      <c r="AR475" s="31"/>
      <c r="AU475" s="31"/>
      <c r="AV475" s="21"/>
      <c r="AW475" s="23"/>
      <c r="BJ475" s="18"/>
      <c r="BL475" s="54"/>
      <c r="BO475" s="18"/>
      <c r="BQ475" s="18"/>
      <c r="BS475" s="18"/>
      <c r="BT475" s="18"/>
      <c r="CA475" s="18"/>
      <c r="CD475" s="18"/>
      <c r="CI475" s="18"/>
      <c r="CN475" s="18"/>
      <c r="CP475" s="18"/>
      <c r="CT475" s="18"/>
      <c r="CV475" s="18"/>
      <c r="CX475" s="18"/>
      <c r="DI475" s="18"/>
    </row>
    <row r="476" spans="1:113" x14ac:dyDescent="0.3">
      <c r="A476">
        <v>477</v>
      </c>
      <c r="B476" t="s">
        <v>397</v>
      </c>
      <c r="C476" s="25"/>
      <c r="D476" s="12"/>
      <c r="E476" s="14"/>
      <c r="H476" s="16"/>
      <c r="I476" s="11"/>
      <c r="J476" s="39"/>
      <c r="K476" s="39"/>
      <c r="L476" s="39"/>
      <c r="M476" s="39"/>
      <c r="N476" s="42"/>
      <c r="O476" s="8"/>
      <c r="P476" s="9"/>
      <c r="Q476" s="9"/>
      <c r="R476" s="8"/>
      <c r="S476" s="9"/>
      <c r="T476" s="9"/>
      <c r="U476" s="8"/>
      <c r="V476" s="9"/>
      <c r="W476" s="9"/>
      <c r="X476" s="9"/>
      <c r="Y476" s="8"/>
      <c r="Z476" s="9"/>
      <c r="AA476" s="8"/>
      <c r="AC476" s="8"/>
      <c r="AP476" s="8"/>
      <c r="AR476" s="31"/>
      <c r="AU476" s="31"/>
      <c r="AV476" s="21"/>
      <c r="AW476" s="23"/>
      <c r="BJ476" s="18"/>
      <c r="BL476" s="54"/>
      <c r="BO476" s="18"/>
      <c r="BQ476" s="18"/>
      <c r="BS476" s="18"/>
      <c r="BT476" s="18"/>
      <c r="CA476" s="18"/>
      <c r="CD476" s="18"/>
      <c r="CI476" s="18"/>
      <c r="CN476" s="18"/>
      <c r="CP476" s="18"/>
      <c r="CT476" s="18"/>
      <c r="CV476" s="18"/>
      <c r="CX476" s="18"/>
      <c r="DI476" s="18"/>
    </row>
    <row r="477" spans="1:113" x14ac:dyDescent="0.3">
      <c r="A477">
        <v>478</v>
      </c>
      <c r="B477" t="s">
        <v>397</v>
      </c>
      <c r="C477" s="25"/>
      <c r="D477" s="12"/>
      <c r="E477" s="14"/>
      <c r="H477" s="16"/>
      <c r="I477" s="11"/>
      <c r="J477" s="39"/>
      <c r="K477" s="39"/>
      <c r="L477" s="39"/>
      <c r="M477" s="39"/>
      <c r="N477" s="42"/>
      <c r="O477" s="8"/>
      <c r="P477" s="9"/>
      <c r="Q477" s="9"/>
      <c r="R477" s="8"/>
      <c r="S477" s="9"/>
      <c r="T477" s="9"/>
      <c r="U477" s="8"/>
      <c r="V477" s="9"/>
      <c r="W477" s="9"/>
      <c r="X477" s="9"/>
      <c r="Y477" s="8"/>
      <c r="Z477" s="9"/>
      <c r="AA477" s="8"/>
      <c r="AC477" s="8"/>
      <c r="AP477" s="8"/>
      <c r="AR477" s="31"/>
      <c r="AU477" s="31"/>
      <c r="AV477" s="21"/>
      <c r="AW477" s="23"/>
      <c r="BJ477" s="18"/>
      <c r="BL477" s="54"/>
      <c r="BO477" s="18"/>
      <c r="BQ477" s="18"/>
      <c r="BS477" s="18"/>
      <c r="BT477" s="18"/>
      <c r="CA477" s="18"/>
      <c r="CD477" s="18"/>
      <c r="CI477" s="18"/>
      <c r="CN477" s="18"/>
      <c r="CP477" s="18"/>
      <c r="CT477" s="18"/>
      <c r="CV477" s="18"/>
      <c r="CX477" s="18"/>
      <c r="DI477" s="18"/>
    </row>
    <row r="478" spans="1:113" x14ac:dyDescent="0.3">
      <c r="A478">
        <v>479</v>
      </c>
      <c r="B478" t="s">
        <v>397</v>
      </c>
      <c r="C478" s="25"/>
      <c r="D478" s="12"/>
      <c r="E478" s="14"/>
      <c r="H478" s="16"/>
      <c r="I478" s="11"/>
      <c r="J478" s="39"/>
      <c r="K478" s="39"/>
      <c r="L478" s="39"/>
      <c r="M478" s="39"/>
      <c r="N478" s="42"/>
      <c r="O478" s="8"/>
      <c r="P478" s="9"/>
      <c r="Q478" s="9"/>
      <c r="R478" s="8"/>
      <c r="S478" s="9"/>
      <c r="T478" s="9"/>
      <c r="U478" s="8"/>
      <c r="V478" s="9"/>
      <c r="W478" s="9"/>
      <c r="X478" s="9"/>
      <c r="Y478" s="8"/>
      <c r="Z478" s="9"/>
      <c r="AA478" s="8"/>
      <c r="AC478" s="8"/>
      <c r="AP478" s="8"/>
      <c r="AR478" s="31"/>
      <c r="AU478" s="31"/>
      <c r="AV478" s="21"/>
      <c r="AW478" s="23"/>
      <c r="BJ478" s="18"/>
      <c r="BL478" s="54"/>
      <c r="BO478" s="18"/>
      <c r="BQ478" s="18"/>
      <c r="BS478" s="18"/>
      <c r="BT478" s="18"/>
      <c r="CA478" s="18"/>
      <c r="CD478" s="18"/>
      <c r="CI478" s="18"/>
      <c r="CN478" s="18"/>
      <c r="CP478" s="18"/>
      <c r="CT478" s="18"/>
      <c r="CV478" s="18"/>
      <c r="CX478" s="18"/>
      <c r="DI478" s="18"/>
    </row>
    <row r="479" spans="1:113" x14ac:dyDescent="0.3">
      <c r="A479">
        <v>480</v>
      </c>
      <c r="B479" t="s">
        <v>397</v>
      </c>
      <c r="C479" s="25"/>
      <c r="D479" s="12"/>
      <c r="E479" s="14"/>
      <c r="H479" s="16"/>
      <c r="I479" s="11"/>
      <c r="J479" s="39"/>
      <c r="K479" s="39"/>
      <c r="L479" s="39"/>
      <c r="M479" s="39"/>
      <c r="N479" s="42"/>
      <c r="O479" s="8"/>
      <c r="P479" s="9"/>
      <c r="Q479" s="9"/>
      <c r="R479" s="8"/>
      <c r="S479" s="9"/>
      <c r="T479" s="9"/>
      <c r="U479" s="8"/>
      <c r="V479" s="9"/>
      <c r="W479" s="9"/>
      <c r="X479" s="9"/>
      <c r="Y479" s="8"/>
      <c r="Z479" s="9"/>
      <c r="AA479" s="8"/>
      <c r="AC479" s="8"/>
      <c r="AP479" s="8"/>
      <c r="AR479" s="31"/>
      <c r="AU479" s="31"/>
      <c r="AV479" s="21"/>
      <c r="AW479" s="23"/>
      <c r="BJ479" s="18"/>
      <c r="BL479" s="54"/>
      <c r="BO479" s="18"/>
      <c r="BQ479" s="18"/>
      <c r="BS479" s="18"/>
      <c r="BT479" s="18"/>
      <c r="CA479" s="18"/>
      <c r="CD479" s="18"/>
      <c r="CI479" s="18"/>
      <c r="CN479" s="18"/>
      <c r="CP479" s="18"/>
      <c r="CT479" s="18"/>
      <c r="CV479" s="18"/>
      <c r="CX479" s="18"/>
      <c r="DI479" s="18"/>
    </row>
    <row r="480" spans="1:113" x14ac:dyDescent="0.3">
      <c r="A480">
        <v>481</v>
      </c>
      <c r="B480" t="s">
        <v>397</v>
      </c>
      <c r="C480" s="25"/>
      <c r="D480" s="12"/>
      <c r="E480" s="14"/>
      <c r="H480" s="16"/>
      <c r="I480" s="11"/>
      <c r="J480" s="39"/>
      <c r="K480" s="39"/>
      <c r="L480" s="39"/>
      <c r="M480" s="39"/>
      <c r="N480" s="42"/>
      <c r="O480" s="8"/>
      <c r="P480" s="9"/>
      <c r="Q480" s="9"/>
      <c r="R480" s="8"/>
      <c r="S480" s="9"/>
      <c r="T480" s="9"/>
      <c r="U480" s="8"/>
      <c r="V480" s="9"/>
      <c r="W480" s="9"/>
      <c r="X480" s="9"/>
      <c r="Y480" s="8"/>
      <c r="Z480" s="9"/>
      <c r="AA480" s="8"/>
      <c r="AC480" s="8"/>
      <c r="AP480" s="8"/>
      <c r="AR480" s="31"/>
      <c r="AU480" s="31"/>
      <c r="AV480" s="21"/>
      <c r="AW480" s="23"/>
      <c r="BJ480" s="18"/>
      <c r="BL480" s="54"/>
      <c r="BO480" s="18"/>
      <c r="BQ480" s="18"/>
      <c r="BS480" s="18"/>
      <c r="BT480" s="18"/>
      <c r="CA480" s="18"/>
      <c r="CD480" s="18"/>
      <c r="CI480" s="18"/>
      <c r="CN480" s="18"/>
      <c r="CP480" s="18"/>
      <c r="CT480" s="18"/>
      <c r="CV480" s="18"/>
      <c r="CX480" s="18"/>
      <c r="DI480" s="18"/>
    </row>
    <row r="481" spans="1:113" x14ac:dyDescent="0.3">
      <c r="A481">
        <v>482</v>
      </c>
      <c r="B481" t="s">
        <v>397</v>
      </c>
      <c r="C481" s="25"/>
      <c r="D481" s="12"/>
      <c r="E481" s="14"/>
      <c r="H481" s="16"/>
      <c r="I481" s="11"/>
      <c r="J481" s="39"/>
      <c r="K481" s="39"/>
      <c r="L481" s="39"/>
      <c r="M481" s="39"/>
      <c r="N481" s="42"/>
      <c r="O481" s="8"/>
      <c r="P481" s="9"/>
      <c r="Q481" s="9"/>
      <c r="R481" s="8"/>
      <c r="S481" s="9"/>
      <c r="T481" s="9"/>
      <c r="U481" s="8"/>
      <c r="V481" s="9"/>
      <c r="W481" s="9"/>
      <c r="X481" s="9"/>
      <c r="Y481" s="8"/>
      <c r="Z481" s="9"/>
      <c r="AA481" s="8"/>
      <c r="AC481" s="8"/>
      <c r="AP481" s="8"/>
      <c r="AR481" s="31"/>
      <c r="AU481" s="31"/>
      <c r="AV481" s="21"/>
      <c r="AW481" s="23"/>
      <c r="BJ481" s="18"/>
      <c r="BL481" s="54"/>
      <c r="BO481" s="18"/>
      <c r="BQ481" s="18"/>
      <c r="BS481" s="18"/>
      <c r="BT481" s="18"/>
      <c r="CA481" s="18"/>
      <c r="CD481" s="18"/>
      <c r="CI481" s="18"/>
      <c r="CN481" s="18"/>
      <c r="CP481" s="18"/>
      <c r="CT481" s="18"/>
      <c r="CV481" s="18"/>
      <c r="CX481" s="18"/>
      <c r="DI481" s="18"/>
    </row>
    <row r="482" spans="1:113" x14ac:dyDescent="0.3">
      <c r="A482">
        <v>483</v>
      </c>
      <c r="B482" t="s">
        <v>397</v>
      </c>
      <c r="C482" s="25"/>
      <c r="D482" s="12"/>
      <c r="E482" s="14"/>
      <c r="H482" s="16"/>
      <c r="I482" s="11"/>
      <c r="J482" s="39"/>
      <c r="K482" s="39"/>
      <c r="L482" s="39"/>
      <c r="M482" s="39"/>
      <c r="N482" s="42"/>
      <c r="O482" s="8"/>
      <c r="P482" s="9"/>
      <c r="Q482" s="9"/>
      <c r="R482" s="8"/>
      <c r="S482" s="9"/>
      <c r="T482" s="9"/>
      <c r="U482" s="8"/>
      <c r="V482" s="9"/>
      <c r="W482" s="9"/>
      <c r="X482" s="9"/>
      <c r="Y482" s="8"/>
      <c r="Z482" s="9"/>
      <c r="AA482" s="8"/>
      <c r="AC482" s="8"/>
      <c r="AP482" s="8"/>
      <c r="AR482" s="31"/>
      <c r="AU482" s="31"/>
      <c r="AV482" s="21"/>
      <c r="AW482" s="23"/>
      <c r="BJ482" s="18"/>
      <c r="BL482" s="54"/>
      <c r="BO482" s="18"/>
      <c r="BQ482" s="18"/>
      <c r="BS482" s="18"/>
      <c r="BT482" s="18"/>
      <c r="CA482" s="18"/>
      <c r="CD482" s="18"/>
      <c r="CI482" s="18"/>
      <c r="CN482" s="18"/>
      <c r="CP482" s="18"/>
      <c r="CT482" s="18"/>
      <c r="CV482" s="18"/>
      <c r="CX482" s="18"/>
      <c r="DI482" s="18"/>
    </row>
    <row r="483" spans="1:113" x14ac:dyDescent="0.3">
      <c r="A483">
        <v>484</v>
      </c>
      <c r="B483" t="s">
        <v>397</v>
      </c>
      <c r="C483" s="25"/>
      <c r="D483" s="12"/>
      <c r="E483" s="14"/>
      <c r="H483" s="16"/>
      <c r="I483" s="11"/>
      <c r="J483" s="39"/>
      <c r="K483" s="39"/>
      <c r="L483" s="39"/>
      <c r="M483" s="39"/>
      <c r="N483" s="42"/>
      <c r="O483" s="8"/>
      <c r="P483" s="9"/>
      <c r="Q483" s="9"/>
      <c r="R483" s="8"/>
      <c r="S483" s="9"/>
      <c r="T483" s="9"/>
      <c r="U483" s="8"/>
      <c r="V483" s="9"/>
      <c r="W483" s="9"/>
      <c r="X483" s="9"/>
      <c r="Y483" s="8"/>
      <c r="Z483" s="9"/>
      <c r="AA483" s="8"/>
      <c r="AC483" s="8"/>
      <c r="AP483" s="8"/>
      <c r="AR483" s="31"/>
      <c r="AU483" s="31"/>
      <c r="AV483" s="21"/>
      <c r="AW483" s="23"/>
      <c r="BJ483" s="18"/>
      <c r="BL483" s="54"/>
      <c r="BO483" s="18"/>
      <c r="BQ483" s="18"/>
      <c r="BS483" s="18"/>
      <c r="BT483" s="18"/>
      <c r="CA483" s="18"/>
      <c r="CD483" s="18"/>
      <c r="CI483" s="18"/>
      <c r="CN483" s="18"/>
      <c r="CP483" s="18"/>
      <c r="CT483" s="18"/>
      <c r="CV483" s="18"/>
      <c r="CX483" s="18"/>
      <c r="DI483" s="18"/>
    </row>
    <row r="484" spans="1:113" x14ac:dyDescent="0.3">
      <c r="A484">
        <v>485</v>
      </c>
      <c r="B484" t="s">
        <v>397</v>
      </c>
      <c r="C484" s="25"/>
      <c r="D484" s="12"/>
      <c r="E484" s="14"/>
      <c r="H484" s="16"/>
      <c r="I484" s="11"/>
      <c r="J484" s="39"/>
      <c r="K484" s="39"/>
      <c r="L484" s="39"/>
      <c r="M484" s="39"/>
      <c r="N484" s="42"/>
      <c r="O484" s="8"/>
      <c r="P484" s="9"/>
      <c r="Q484" s="9"/>
      <c r="R484" s="8"/>
      <c r="S484" s="9"/>
      <c r="T484" s="9"/>
      <c r="U484" s="8"/>
      <c r="V484" s="9"/>
      <c r="W484" s="9"/>
      <c r="X484" s="9"/>
      <c r="Y484" s="8"/>
      <c r="Z484" s="9"/>
      <c r="AA484" s="8"/>
      <c r="AC484" s="8"/>
      <c r="AP484" s="8"/>
      <c r="AR484" s="31"/>
      <c r="AU484" s="31"/>
      <c r="AV484" s="21"/>
      <c r="AW484" s="23"/>
      <c r="BJ484" s="18"/>
      <c r="BL484" s="54"/>
      <c r="BO484" s="18"/>
      <c r="BQ484" s="18"/>
      <c r="BS484" s="18"/>
      <c r="BT484" s="18"/>
      <c r="CA484" s="18"/>
      <c r="CD484" s="18"/>
      <c r="CI484" s="18"/>
      <c r="CN484" s="18"/>
      <c r="CP484" s="18"/>
      <c r="CT484" s="18"/>
      <c r="CV484" s="18"/>
      <c r="CX484" s="18"/>
      <c r="DI484" s="18"/>
    </row>
    <row r="485" spans="1:113" x14ac:dyDescent="0.3">
      <c r="A485">
        <v>486</v>
      </c>
      <c r="B485" t="s">
        <v>397</v>
      </c>
      <c r="C485" s="25"/>
      <c r="D485" s="12"/>
      <c r="E485" s="14"/>
      <c r="H485" s="16"/>
      <c r="I485" s="11"/>
      <c r="J485" s="39"/>
      <c r="K485" s="39"/>
      <c r="L485" s="39"/>
      <c r="M485" s="39"/>
      <c r="N485" s="42"/>
      <c r="O485" s="8"/>
      <c r="P485" s="9"/>
      <c r="Q485" s="9"/>
      <c r="R485" s="8"/>
      <c r="S485" s="9"/>
      <c r="T485" s="9"/>
      <c r="U485" s="8"/>
      <c r="V485" s="9"/>
      <c r="W485" s="9"/>
      <c r="X485" s="9"/>
      <c r="Y485" s="8"/>
      <c r="Z485" s="9"/>
      <c r="AA485" s="8"/>
      <c r="AC485" s="8"/>
      <c r="AP485" s="8"/>
      <c r="AR485" s="31"/>
      <c r="AU485" s="31"/>
      <c r="AV485" s="21"/>
      <c r="AW485" s="23"/>
      <c r="BJ485" s="18"/>
      <c r="BL485" s="54"/>
      <c r="BO485" s="18"/>
      <c r="BQ485" s="18"/>
      <c r="BS485" s="18"/>
      <c r="BT485" s="18"/>
      <c r="CA485" s="18"/>
      <c r="CD485" s="18"/>
      <c r="CI485" s="18"/>
      <c r="CN485" s="18"/>
      <c r="CP485" s="18"/>
      <c r="CT485" s="18"/>
      <c r="CV485" s="18"/>
      <c r="CX485" s="18"/>
      <c r="DI485" s="18"/>
    </row>
    <row r="486" spans="1:113" x14ac:dyDescent="0.3">
      <c r="A486">
        <v>487</v>
      </c>
      <c r="B486" t="s">
        <v>397</v>
      </c>
      <c r="C486" s="25"/>
      <c r="D486" s="12"/>
      <c r="E486" s="14"/>
      <c r="H486" s="16"/>
      <c r="I486" s="11"/>
      <c r="J486" s="39"/>
      <c r="K486" s="39"/>
      <c r="L486" s="39"/>
      <c r="M486" s="39"/>
      <c r="N486" s="42"/>
      <c r="O486" s="8"/>
      <c r="P486" s="9"/>
      <c r="Q486" s="9"/>
      <c r="R486" s="8"/>
      <c r="S486" s="9"/>
      <c r="T486" s="9"/>
      <c r="U486" s="8"/>
      <c r="V486" s="9"/>
      <c r="W486" s="9"/>
      <c r="X486" s="9"/>
      <c r="Y486" s="8"/>
      <c r="Z486" s="9"/>
      <c r="AA486" s="8"/>
      <c r="AC486" s="8"/>
      <c r="AP486" s="8"/>
      <c r="AR486" s="31"/>
      <c r="AU486" s="31"/>
      <c r="AV486" s="21"/>
      <c r="AW486" s="23"/>
      <c r="BJ486" s="18"/>
      <c r="BL486" s="54"/>
      <c r="BO486" s="18"/>
      <c r="BQ486" s="18"/>
      <c r="BS486" s="18"/>
      <c r="BT486" s="18"/>
      <c r="CA486" s="18"/>
      <c r="CD486" s="18"/>
      <c r="CI486" s="18"/>
      <c r="CN486" s="18"/>
      <c r="CP486" s="18"/>
      <c r="CT486" s="18"/>
      <c r="CV486" s="18"/>
      <c r="CX486" s="18"/>
      <c r="DI486" s="18"/>
    </row>
    <row r="487" spans="1:113" x14ac:dyDescent="0.3">
      <c r="A487">
        <v>488</v>
      </c>
      <c r="B487" t="s">
        <v>397</v>
      </c>
      <c r="C487" s="25"/>
      <c r="D487" s="12"/>
      <c r="E487" s="14"/>
      <c r="H487" s="16"/>
      <c r="I487" s="11"/>
      <c r="J487" s="39"/>
      <c r="K487" s="39"/>
      <c r="L487" s="39"/>
      <c r="M487" s="39"/>
      <c r="N487" s="42"/>
      <c r="O487" s="8"/>
      <c r="P487" s="9"/>
      <c r="Q487" s="9"/>
      <c r="R487" s="8"/>
      <c r="S487" s="9"/>
      <c r="T487" s="9"/>
      <c r="U487" s="8"/>
      <c r="V487" s="9"/>
      <c r="W487" s="9"/>
      <c r="X487" s="9"/>
      <c r="Y487" s="8"/>
      <c r="Z487" s="9"/>
      <c r="AA487" s="8"/>
      <c r="AC487" s="8"/>
      <c r="AP487" s="8"/>
      <c r="AR487" s="31"/>
      <c r="AU487" s="31"/>
      <c r="AV487" s="21"/>
      <c r="AW487" s="23"/>
      <c r="BJ487" s="18"/>
      <c r="BL487" s="54"/>
      <c r="BO487" s="18"/>
      <c r="BQ487" s="18"/>
      <c r="BS487" s="18"/>
      <c r="BT487" s="18"/>
      <c r="CA487" s="18"/>
      <c r="CD487" s="18"/>
      <c r="CI487" s="18"/>
      <c r="CN487" s="18"/>
      <c r="CP487" s="18"/>
      <c r="CT487" s="18"/>
      <c r="CV487" s="18"/>
      <c r="CX487" s="18"/>
      <c r="DI487" s="18"/>
    </row>
    <row r="488" spans="1:113" x14ac:dyDescent="0.3">
      <c r="A488">
        <v>489</v>
      </c>
      <c r="B488" t="s">
        <v>397</v>
      </c>
      <c r="C488" s="25"/>
      <c r="D488" s="12"/>
      <c r="E488" s="14"/>
      <c r="H488" s="16"/>
      <c r="I488" s="11"/>
      <c r="J488" s="39"/>
      <c r="K488" s="39"/>
      <c r="L488" s="39"/>
      <c r="M488" s="39"/>
      <c r="N488" s="42"/>
      <c r="O488" s="8"/>
      <c r="P488" s="9"/>
      <c r="Q488" s="9"/>
      <c r="R488" s="8"/>
      <c r="S488" s="9"/>
      <c r="T488" s="9"/>
      <c r="U488" s="8"/>
      <c r="V488" s="9"/>
      <c r="W488" s="9"/>
      <c r="X488" s="9"/>
      <c r="Y488" s="8"/>
      <c r="Z488" s="9"/>
      <c r="AA488" s="8"/>
      <c r="AC488" s="8"/>
      <c r="AP488" s="8"/>
      <c r="AR488" s="31"/>
      <c r="AU488" s="31"/>
      <c r="AV488" s="21"/>
      <c r="AW488" s="23"/>
      <c r="BJ488" s="18"/>
      <c r="BL488" s="54"/>
      <c r="BO488" s="18"/>
      <c r="BQ488" s="18"/>
      <c r="BS488" s="18"/>
      <c r="BT488" s="18"/>
      <c r="CA488" s="18"/>
      <c r="CD488" s="18"/>
      <c r="CI488" s="18"/>
      <c r="CN488" s="18"/>
      <c r="CP488" s="18"/>
      <c r="CT488" s="18"/>
      <c r="CV488" s="18"/>
      <c r="CX488" s="18"/>
      <c r="DI488" s="18"/>
    </row>
    <row r="489" spans="1:113" x14ac:dyDescent="0.3">
      <c r="A489">
        <v>490</v>
      </c>
      <c r="B489" t="s">
        <v>397</v>
      </c>
      <c r="C489" s="25"/>
      <c r="D489" s="12"/>
      <c r="E489" s="14"/>
      <c r="H489" s="16"/>
      <c r="I489" s="11"/>
      <c r="J489" s="39"/>
      <c r="K489" s="39"/>
      <c r="L489" s="39"/>
      <c r="M489" s="39"/>
      <c r="N489" s="42"/>
      <c r="O489" s="8"/>
      <c r="P489" s="9"/>
      <c r="Q489" s="9"/>
      <c r="R489" s="8"/>
      <c r="S489" s="9"/>
      <c r="T489" s="9"/>
      <c r="U489" s="8"/>
      <c r="V489" s="9"/>
      <c r="W489" s="9"/>
      <c r="X489" s="9"/>
      <c r="Y489" s="8"/>
      <c r="Z489" s="9"/>
      <c r="AA489" s="8"/>
      <c r="AC489" s="8"/>
      <c r="AP489" s="8"/>
      <c r="AR489" s="31"/>
      <c r="AU489" s="31"/>
      <c r="AV489" s="21"/>
      <c r="AW489" s="23"/>
      <c r="BJ489" s="18"/>
      <c r="BL489" s="54"/>
      <c r="BO489" s="18"/>
      <c r="BQ489" s="18"/>
      <c r="BS489" s="18"/>
      <c r="BT489" s="18"/>
      <c r="CA489" s="18"/>
      <c r="CD489" s="18"/>
      <c r="CI489" s="18"/>
      <c r="CN489" s="18"/>
      <c r="CP489" s="18"/>
      <c r="CT489" s="18"/>
      <c r="CV489" s="18"/>
      <c r="CX489" s="18"/>
      <c r="DI489" s="18"/>
    </row>
    <row r="490" spans="1:113" x14ac:dyDescent="0.3">
      <c r="A490">
        <v>491</v>
      </c>
      <c r="B490" t="s">
        <v>397</v>
      </c>
      <c r="C490" s="25"/>
      <c r="D490" s="12"/>
      <c r="E490" s="14"/>
      <c r="H490" s="16"/>
      <c r="I490" s="11"/>
      <c r="J490" s="39"/>
      <c r="K490" s="39"/>
      <c r="L490" s="39"/>
      <c r="M490" s="39"/>
      <c r="N490" s="42"/>
      <c r="O490" s="8"/>
      <c r="P490" s="9"/>
      <c r="Q490" s="9"/>
      <c r="R490" s="8"/>
      <c r="S490" s="9"/>
      <c r="T490" s="9"/>
      <c r="U490" s="8"/>
      <c r="V490" s="9"/>
      <c r="W490" s="9"/>
      <c r="X490" s="9"/>
      <c r="Y490" s="8"/>
      <c r="Z490" s="9"/>
      <c r="AA490" s="8"/>
      <c r="AC490" s="8"/>
      <c r="AP490" s="8"/>
      <c r="AR490" s="31"/>
      <c r="AU490" s="31"/>
      <c r="AV490" s="21"/>
      <c r="AW490" s="23"/>
      <c r="BJ490" s="18"/>
      <c r="BL490" s="54"/>
      <c r="BO490" s="18"/>
      <c r="BQ490" s="18"/>
      <c r="BS490" s="18"/>
      <c r="BT490" s="18"/>
      <c r="CA490" s="18"/>
      <c r="CD490" s="18"/>
      <c r="CI490" s="18"/>
      <c r="CN490" s="18"/>
      <c r="CP490" s="18"/>
      <c r="CT490" s="18"/>
      <c r="CV490" s="18"/>
      <c r="CX490" s="18"/>
      <c r="DI490" s="18"/>
    </row>
    <row r="491" spans="1:113" x14ac:dyDescent="0.3">
      <c r="A491">
        <v>492</v>
      </c>
      <c r="B491" t="s">
        <v>397</v>
      </c>
      <c r="C491" s="25"/>
      <c r="D491" s="12"/>
      <c r="E491" s="14"/>
      <c r="H491" s="16"/>
      <c r="I491" s="11"/>
      <c r="J491" s="39"/>
      <c r="K491" s="39"/>
      <c r="L491" s="39"/>
      <c r="M491" s="39"/>
      <c r="N491" s="42"/>
      <c r="O491" s="8"/>
      <c r="P491" s="9"/>
      <c r="Q491" s="9"/>
      <c r="R491" s="8"/>
      <c r="S491" s="9"/>
      <c r="T491" s="9"/>
      <c r="U491" s="8"/>
      <c r="V491" s="9"/>
      <c r="W491" s="9"/>
      <c r="X491" s="9"/>
      <c r="Y491" s="8"/>
      <c r="Z491" s="9"/>
      <c r="AA491" s="8"/>
      <c r="AC491" s="8"/>
      <c r="AP491" s="8"/>
      <c r="AR491" s="31"/>
      <c r="AU491" s="31"/>
      <c r="AV491" s="21"/>
      <c r="AW491" s="23"/>
      <c r="BJ491" s="18"/>
      <c r="BL491" s="54"/>
      <c r="BO491" s="18"/>
      <c r="BQ491" s="18"/>
      <c r="BS491" s="18"/>
      <c r="BT491" s="18"/>
      <c r="CA491" s="18"/>
      <c r="CD491" s="18"/>
      <c r="CI491" s="18"/>
      <c r="CN491" s="18"/>
      <c r="CP491" s="18"/>
      <c r="CT491" s="18"/>
      <c r="CV491" s="18"/>
      <c r="CX491" s="18"/>
      <c r="DI491" s="18"/>
    </row>
    <row r="492" spans="1:113" x14ac:dyDescent="0.3">
      <c r="A492">
        <v>493</v>
      </c>
      <c r="B492" t="s">
        <v>397</v>
      </c>
      <c r="C492" s="25"/>
      <c r="D492" s="12"/>
      <c r="E492" s="14"/>
      <c r="H492" s="16"/>
      <c r="I492" s="11"/>
      <c r="J492" s="39"/>
      <c r="K492" s="39"/>
      <c r="L492" s="39"/>
      <c r="M492" s="39"/>
      <c r="N492" s="42"/>
      <c r="O492" s="8"/>
      <c r="P492" s="9"/>
      <c r="Q492" s="9"/>
      <c r="R492" s="8"/>
      <c r="S492" s="9"/>
      <c r="T492" s="9"/>
      <c r="U492" s="8"/>
      <c r="V492" s="9"/>
      <c r="W492" s="9"/>
      <c r="X492" s="9"/>
      <c r="Y492" s="8"/>
      <c r="Z492" s="9"/>
      <c r="AA492" s="8"/>
      <c r="AC492" s="8"/>
      <c r="AP492" s="8"/>
      <c r="AR492" s="31"/>
      <c r="AU492" s="31"/>
      <c r="AV492" s="21"/>
      <c r="AW492" s="23"/>
      <c r="BJ492" s="18"/>
      <c r="BL492" s="54"/>
      <c r="BO492" s="18"/>
      <c r="BQ492" s="18"/>
      <c r="BS492" s="18"/>
      <c r="BT492" s="18"/>
      <c r="CA492" s="18"/>
      <c r="CD492" s="18"/>
      <c r="CI492" s="18"/>
      <c r="CN492" s="18"/>
      <c r="CP492" s="18"/>
      <c r="CT492" s="18"/>
      <c r="CV492" s="18"/>
      <c r="CX492" s="18"/>
      <c r="DI492" s="18"/>
    </row>
    <row r="493" spans="1:113" x14ac:dyDescent="0.3">
      <c r="A493">
        <v>494</v>
      </c>
      <c r="B493" t="s">
        <v>397</v>
      </c>
      <c r="C493" s="25"/>
      <c r="D493" s="12"/>
      <c r="E493" s="14"/>
      <c r="H493" s="16"/>
      <c r="I493" s="11"/>
      <c r="J493" s="39"/>
      <c r="K493" s="39"/>
      <c r="L493" s="39"/>
      <c r="M493" s="39"/>
      <c r="N493" s="42"/>
      <c r="O493" s="8"/>
      <c r="P493" s="9"/>
      <c r="Q493" s="9"/>
      <c r="R493" s="8"/>
      <c r="S493" s="9"/>
      <c r="T493" s="9"/>
      <c r="U493" s="8"/>
      <c r="V493" s="9"/>
      <c r="W493" s="9"/>
      <c r="X493" s="9"/>
      <c r="Y493" s="8"/>
      <c r="Z493" s="9"/>
      <c r="AA493" s="8"/>
      <c r="AC493" s="8"/>
      <c r="AP493" s="8"/>
      <c r="AR493" s="31"/>
      <c r="AU493" s="31"/>
      <c r="AV493" s="21"/>
      <c r="AW493" s="23"/>
      <c r="BJ493" s="18"/>
      <c r="BL493" s="54"/>
      <c r="BO493" s="18"/>
      <c r="BQ493" s="18"/>
      <c r="BS493" s="18"/>
      <c r="BT493" s="18"/>
      <c r="CA493" s="18"/>
      <c r="CD493" s="18"/>
      <c r="CI493" s="18"/>
      <c r="CN493" s="18"/>
      <c r="CP493" s="18"/>
      <c r="CT493" s="18"/>
      <c r="CV493" s="18"/>
      <c r="CX493" s="18"/>
      <c r="DI493" s="18"/>
    </row>
    <row r="494" spans="1:113" x14ac:dyDescent="0.3">
      <c r="A494">
        <v>495</v>
      </c>
      <c r="B494" t="s">
        <v>397</v>
      </c>
      <c r="C494" s="25"/>
      <c r="D494" s="12"/>
      <c r="E494" s="14"/>
      <c r="H494" s="16"/>
      <c r="I494" s="11"/>
      <c r="J494" s="39"/>
      <c r="K494" s="39"/>
      <c r="L494" s="39"/>
      <c r="M494" s="39"/>
      <c r="N494" s="42"/>
      <c r="O494" s="8"/>
      <c r="P494" s="9"/>
      <c r="Q494" s="9"/>
      <c r="R494" s="8"/>
      <c r="S494" s="9"/>
      <c r="T494" s="9"/>
      <c r="U494" s="8"/>
      <c r="V494" s="9"/>
      <c r="W494" s="9"/>
      <c r="X494" s="9"/>
      <c r="Y494" s="8"/>
      <c r="Z494" s="9"/>
      <c r="AA494" s="8"/>
      <c r="AC494" s="8"/>
      <c r="AP494" s="8"/>
      <c r="AR494" s="31"/>
      <c r="AU494" s="31"/>
      <c r="AV494" s="21"/>
      <c r="AW494" s="23"/>
      <c r="BJ494" s="18"/>
      <c r="BL494" s="54"/>
      <c r="BO494" s="18"/>
      <c r="BQ494" s="18"/>
      <c r="BS494" s="18"/>
      <c r="BT494" s="18"/>
      <c r="CA494" s="18"/>
      <c r="CD494" s="18"/>
      <c r="CI494" s="18"/>
      <c r="CN494" s="18"/>
      <c r="CP494" s="18"/>
      <c r="CT494" s="18"/>
      <c r="CV494" s="18"/>
      <c r="CX494" s="18"/>
      <c r="DI494" s="18"/>
    </row>
    <row r="495" spans="1:113" x14ac:dyDescent="0.3">
      <c r="A495">
        <v>496</v>
      </c>
      <c r="B495" t="s">
        <v>397</v>
      </c>
      <c r="C495" s="25"/>
      <c r="D495" s="12"/>
      <c r="E495" s="14"/>
      <c r="H495" s="16"/>
      <c r="I495" s="11"/>
      <c r="J495" s="39"/>
      <c r="K495" s="39"/>
      <c r="L495" s="39"/>
      <c r="M495" s="39"/>
      <c r="N495" s="42"/>
      <c r="O495" s="8"/>
      <c r="P495" s="9"/>
      <c r="Q495" s="9"/>
      <c r="R495" s="8"/>
      <c r="S495" s="9"/>
      <c r="T495" s="9"/>
      <c r="U495" s="8"/>
      <c r="V495" s="9"/>
      <c r="W495" s="9"/>
      <c r="X495" s="9"/>
      <c r="Y495" s="8"/>
      <c r="Z495" s="9"/>
      <c r="AA495" s="8"/>
      <c r="AC495" s="8"/>
      <c r="AP495" s="8"/>
      <c r="AR495" s="31"/>
      <c r="AU495" s="31"/>
      <c r="AV495" s="21"/>
      <c r="AW495" s="23"/>
      <c r="BJ495" s="18"/>
      <c r="BL495" s="54"/>
      <c r="BO495" s="18"/>
      <c r="BQ495" s="18"/>
      <c r="BS495" s="18"/>
      <c r="BT495" s="18"/>
      <c r="CA495" s="18"/>
      <c r="CD495" s="18"/>
      <c r="CI495" s="18"/>
      <c r="CN495" s="18"/>
      <c r="CP495" s="18"/>
      <c r="CT495" s="18"/>
      <c r="CV495" s="18"/>
      <c r="CX495" s="18"/>
      <c r="DI495" s="18"/>
    </row>
    <row r="496" spans="1:113" x14ac:dyDescent="0.3">
      <c r="A496">
        <v>497</v>
      </c>
      <c r="B496" t="s">
        <v>397</v>
      </c>
      <c r="C496" s="25"/>
      <c r="D496" s="12"/>
      <c r="E496" s="14"/>
      <c r="H496" s="16"/>
      <c r="I496" s="11"/>
      <c r="J496" s="39"/>
      <c r="K496" s="39"/>
      <c r="L496" s="39"/>
      <c r="M496" s="39"/>
      <c r="N496" s="42"/>
      <c r="O496" s="8"/>
      <c r="P496" s="9"/>
      <c r="Q496" s="9"/>
      <c r="R496" s="8"/>
      <c r="S496" s="9"/>
      <c r="T496" s="9"/>
      <c r="U496" s="8"/>
      <c r="V496" s="9"/>
      <c r="W496" s="9"/>
      <c r="X496" s="9"/>
      <c r="Y496" s="8"/>
      <c r="Z496" s="9"/>
      <c r="AA496" s="8"/>
      <c r="AC496" s="8"/>
      <c r="AP496" s="8"/>
      <c r="AR496" s="31"/>
      <c r="AU496" s="31"/>
      <c r="AV496" s="21"/>
      <c r="AW496" s="23"/>
      <c r="BJ496" s="18"/>
      <c r="BL496" s="54"/>
      <c r="BO496" s="18"/>
      <c r="BQ496" s="18"/>
      <c r="BS496" s="18"/>
      <c r="BT496" s="18"/>
      <c r="CA496" s="18"/>
      <c r="CD496" s="18"/>
      <c r="CI496" s="18"/>
      <c r="CN496" s="18"/>
      <c r="CP496" s="18"/>
      <c r="CT496" s="18"/>
      <c r="CV496" s="18"/>
      <c r="CX496" s="18"/>
      <c r="DI496" s="18"/>
    </row>
    <row r="497" spans="1:113" x14ac:dyDescent="0.3">
      <c r="A497">
        <v>498</v>
      </c>
      <c r="B497" t="s">
        <v>397</v>
      </c>
      <c r="C497" s="25"/>
      <c r="D497" s="12"/>
      <c r="E497" s="14"/>
      <c r="H497" s="16"/>
      <c r="I497" s="11"/>
      <c r="J497" s="39"/>
      <c r="K497" s="39"/>
      <c r="L497" s="39"/>
      <c r="M497" s="39"/>
      <c r="N497" s="42"/>
      <c r="O497" s="8"/>
      <c r="P497" s="9"/>
      <c r="Q497" s="9"/>
      <c r="R497" s="8"/>
      <c r="S497" s="9"/>
      <c r="T497" s="9"/>
      <c r="U497" s="8"/>
      <c r="V497" s="9"/>
      <c r="W497" s="9"/>
      <c r="X497" s="9"/>
      <c r="Y497" s="8"/>
      <c r="Z497" s="9"/>
      <c r="AA497" s="8"/>
      <c r="AC497" s="8"/>
      <c r="AP497" s="8"/>
      <c r="AR497" s="31"/>
      <c r="AU497" s="31"/>
      <c r="AV497" s="21"/>
      <c r="AW497" s="23"/>
      <c r="BJ497" s="18"/>
      <c r="BL497" s="54"/>
      <c r="BO497" s="18"/>
      <c r="BQ497" s="18"/>
      <c r="BS497" s="18"/>
      <c r="BT497" s="18"/>
      <c r="CA497" s="18"/>
      <c r="CD497" s="18"/>
      <c r="CI497" s="18"/>
      <c r="CN497" s="18"/>
      <c r="CP497" s="18"/>
      <c r="CT497" s="18"/>
      <c r="CV497" s="18"/>
      <c r="CX497" s="18"/>
      <c r="DI497" s="18"/>
    </row>
    <row r="498" spans="1:113" x14ac:dyDescent="0.3">
      <c r="A498">
        <v>499</v>
      </c>
      <c r="B498" t="s">
        <v>397</v>
      </c>
      <c r="C498" s="25"/>
      <c r="D498" s="12"/>
      <c r="E498" s="14"/>
      <c r="H498" s="16"/>
      <c r="I498" s="11"/>
      <c r="J498" s="39"/>
      <c r="K498" s="39"/>
      <c r="L498" s="39"/>
      <c r="M498" s="39"/>
      <c r="N498" s="42"/>
      <c r="O498" s="8"/>
      <c r="P498" s="9"/>
      <c r="Q498" s="9"/>
      <c r="R498" s="8"/>
      <c r="S498" s="9"/>
      <c r="T498" s="9"/>
      <c r="U498" s="8"/>
      <c r="V498" s="9"/>
      <c r="W498" s="9"/>
      <c r="X498" s="9"/>
      <c r="Y498" s="8"/>
      <c r="Z498" s="9"/>
      <c r="AA498" s="8"/>
      <c r="AC498" s="8"/>
      <c r="AP498" s="8"/>
      <c r="AR498" s="31"/>
      <c r="AU498" s="31"/>
      <c r="AV498" s="21"/>
      <c r="AW498" s="23"/>
      <c r="BJ498" s="18"/>
      <c r="BL498" s="54"/>
      <c r="BO498" s="18"/>
      <c r="BQ498" s="18"/>
      <c r="BS498" s="18"/>
      <c r="BT498" s="18"/>
      <c r="CA498" s="18"/>
      <c r="CD498" s="18"/>
      <c r="CI498" s="18"/>
      <c r="CN498" s="18"/>
      <c r="CP498" s="18"/>
      <c r="CT498" s="18"/>
      <c r="CV498" s="18"/>
      <c r="CX498" s="18"/>
      <c r="DI498" s="18"/>
    </row>
    <row r="499" spans="1:113" x14ac:dyDescent="0.3">
      <c r="A499">
        <v>500</v>
      </c>
      <c r="B499" t="s">
        <v>397</v>
      </c>
      <c r="C499" s="25"/>
      <c r="D499" s="12"/>
      <c r="E499" s="14"/>
      <c r="H499" s="16"/>
      <c r="I499" s="11"/>
      <c r="J499" s="39"/>
      <c r="K499" s="39"/>
      <c r="L499" s="39"/>
      <c r="M499" s="39"/>
      <c r="N499" s="42"/>
      <c r="O499" s="8"/>
      <c r="P499" s="9"/>
      <c r="Q499" s="9"/>
      <c r="R499" s="8"/>
      <c r="S499" s="9"/>
      <c r="T499" s="9"/>
      <c r="U499" s="8"/>
      <c r="V499" s="9"/>
      <c r="W499" s="9"/>
      <c r="X499" s="9"/>
      <c r="Y499" s="8"/>
      <c r="Z499" s="9"/>
      <c r="AA499" s="8"/>
      <c r="AC499" s="8"/>
      <c r="AP499" s="8"/>
      <c r="AR499" s="31"/>
      <c r="AU499" s="31"/>
      <c r="AV499" s="21"/>
      <c r="AW499" s="23"/>
      <c r="BJ499" s="18"/>
      <c r="BL499" s="54"/>
      <c r="BO499" s="18"/>
      <c r="BQ499" s="18"/>
      <c r="BS499" s="18"/>
      <c r="BT499" s="18"/>
      <c r="CA499" s="18"/>
      <c r="CD499" s="18"/>
      <c r="CI499" s="18"/>
      <c r="CN499" s="18"/>
      <c r="CP499" s="18"/>
      <c r="CT499" s="18"/>
      <c r="CV499" s="18"/>
      <c r="CX499" s="18"/>
      <c r="DI499" s="18"/>
    </row>
    <row r="500" spans="1:113" x14ac:dyDescent="0.3">
      <c r="A500">
        <v>501</v>
      </c>
      <c r="B500" t="s">
        <v>397</v>
      </c>
      <c r="C500" s="25"/>
      <c r="D500" s="12"/>
      <c r="E500" s="14"/>
      <c r="H500" s="16"/>
      <c r="I500" s="11"/>
      <c r="J500" s="39"/>
      <c r="K500" s="39"/>
      <c r="L500" s="39"/>
      <c r="M500" s="39"/>
      <c r="N500" s="42"/>
      <c r="O500" s="8"/>
      <c r="P500" s="9"/>
      <c r="Q500" s="9"/>
      <c r="R500" s="8"/>
      <c r="S500" s="9"/>
      <c r="T500" s="9"/>
      <c r="U500" s="8"/>
      <c r="V500" s="9"/>
      <c r="W500" s="9"/>
      <c r="X500" s="9"/>
      <c r="Y500" s="8"/>
      <c r="Z500" s="9"/>
      <c r="AA500" s="8"/>
      <c r="AC500" s="8"/>
      <c r="AP500" s="8"/>
      <c r="AR500" s="31"/>
      <c r="AU500" s="31"/>
      <c r="AV500" s="21"/>
      <c r="AW500" s="23"/>
      <c r="BJ500" s="18"/>
      <c r="BL500" s="54"/>
      <c r="BO500" s="18"/>
      <c r="BQ500" s="18"/>
      <c r="BS500" s="18"/>
      <c r="BT500" s="18"/>
      <c r="CA500" s="18"/>
      <c r="CD500" s="18"/>
      <c r="CI500" s="18"/>
      <c r="CN500" s="18"/>
      <c r="CP500" s="18"/>
      <c r="CT500" s="18"/>
      <c r="CV500" s="18"/>
      <c r="CX500" s="18"/>
      <c r="DI500" s="18"/>
    </row>
    <row r="501" spans="1:113" x14ac:dyDescent="0.3">
      <c r="A501">
        <v>502</v>
      </c>
      <c r="B501" t="s">
        <v>397</v>
      </c>
      <c r="C501" s="25"/>
      <c r="D501" s="12"/>
      <c r="E501" s="14"/>
      <c r="H501" s="16"/>
      <c r="I501" s="11"/>
      <c r="J501" s="39"/>
      <c r="K501" s="39"/>
      <c r="L501" s="39"/>
      <c r="M501" s="39"/>
      <c r="N501" s="42"/>
      <c r="O501" s="8"/>
      <c r="P501" s="9"/>
      <c r="Q501" s="9"/>
      <c r="R501" s="8"/>
      <c r="S501" s="9"/>
      <c r="T501" s="9"/>
      <c r="U501" s="8"/>
      <c r="V501" s="9"/>
      <c r="W501" s="9"/>
      <c r="X501" s="9"/>
      <c r="Y501" s="8"/>
      <c r="Z501" s="9"/>
      <c r="AA501" s="8"/>
      <c r="AC501" s="8"/>
      <c r="AP501" s="8"/>
      <c r="AR501" s="31"/>
      <c r="AU501" s="31"/>
      <c r="AV501" s="21"/>
      <c r="AW501" s="23"/>
      <c r="BJ501" s="18"/>
      <c r="BL501" s="54"/>
      <c r="BO501" s="18"/>
      <c r="BQ501" s="18"/>
      <c r="BS501" s="18"/>
      <c r="BT501" s="18"/>
      <c r="CA501" s="18"/>
      <c r="CD501" s="18"/>
      <c r="CI501" s="18"/>
      <c r="CN501" s="18"/>
      <c r="CP501" s="18"/>
      <c r="CT501" s="18"/>
      <c r="CV501" s="18"/>
      <c r="CX501" s="18"/>
      <c r="DI501" s="18"/>
    </row>
    <row r="502" spans="1:113" x14ac:dyDescent="0.3">
      <c r="A502">
        <v>503</v>
      </c>
      <c r="B502" t="s">
        <v>397</v>
      </c>
      <c r="C502" s="25"/>
      <c r="D502" s="12"/>
      <c r="E502" s="14"/>
      <c r="H502" s="16"/>
      <c r="I502" s="11"/>
      <c r="J502" s="39"/>
      <c r="K502" s="39"/>
      <c r="L502" s="39"/>
      <c r="M502" s="39"/>
      <c r="N502" s="42"/>
      <c r="O502" s="8"/>
      <c r="P502" s="9"/>
      <c r="Q502" s="9"/>
      <c r="R502" s="8"/>
      <c r="S502" s="9"/>
      <c r="T502" s="9"/>
      <c r="U502" s="8"/>
      <c r="V502" s="9"/>
      <c r="W502" s="9"/>
      <c r="X502" s="9"/>
      <c r="Y502" s="8"/>
      <c r="Z502" s="9"/>
      <c r="AA502" s="8"/>
      <c r="AC502" s="8"/>
      <c r="AP502" s="8"/>
      <c r="AR502" s="31"/>
      <c r="AU502" s="31"/>
      <c r="AV502" s="21"/>
      <c r="AW502" s="23"/>
      <c r="BJ502" s="18"/>
      <c r="BL502" s="54"/>
      <c r="BO502" s="18"/>
      <c r="BQ502" s="18"/>
      <c r="BS502" s="18"/>
      <c r="BT502" s="18"/>
      <c r="CA502" s="18"/>
      <c r="CD502" s="18"/>
      <c r="CI502" s="18"/>
      <c r="CN502" s="18"/>
      <c r="CP502" s="18"/>
      <c r="CT502" s="18"/>
      <c r="CV502" s="18"/>
      <c r="CX502" s="18"/>
      <c r="DI502" s="18"/>
    </row>
    <row r="503" spans="1:113" x14ac:dyDescent="0.3">
      <c r="A503">
        <v>504</v>
      </c>
      <c r="B503" t="s">
        <v>397</v>
      </c>
      <c r="C503" s="25"/>
      <c r="D503" s="12"/>
      <c r="E503" s="14"/>
      <c r="H503" s="16"/>
      <c r="I503" s="11"/>
      <c r="J503" s="39"/>
      <c r="K503" s="39"/>
      <c r="L503" s="39"/>
      <c r="M503" s="39"/>
      <c r="N503" s="42"/>
      <c r="O503" s="8"/>
      <c r="P503" s="9"/>
      <c r="Q503" s="9"/>
      <c r="R503" s="8"/>
      <c r="S503" s="9"/>
      <c r="T503" s="9"/>
      <c r="U503" s="8"/>
      <c r="V503" s="9"/>
      <c r="W503" s="9"/>
      <c r="X503" s="9"/>
      <c r="Y503" s="8"/>
      <c r="Z503" s="9"/>
      <c r="AA503" s="8"/>
      <c r="AC503" s="8"/>
      <c r="AP503" s="8"/>
      <c r="AR503" s="31"/>
      <c r="AU503" s="31"/>
      <c r="AV503" s="21"/>
      <c r="AW503" s="23"/>
      <c r="BJ503" s="18"/>
      <c r="BL503" s="54"/>
      <c r="BO503" s="18"/>
      <c r="BQ503" s="18"/>
      <c r="BS503" s="18"/>
      <c r="BT503" s="18"/>
      <c r="CA503" s="18"/>
      <c r="CD503" s="18"/>
      <c r="CI503" s="18"/>
      <c r="CN503" s="18"/>
      <c r="CP503" s="18"/>
      <c r="CT503" s="18"/>
      <c r="CV503" s="18"/>
      <c r="CX503" s="18"/>
      <c r="DI503" s="18"/>
    </row>
    <row r="504" spans="1:113" x14ac:dyDescent="0.3">
      <c r="A504">
        <v>505</v>
      </c>
      <c r="B504" t="s">
        <v>397</v>
      </c>
      <c r="C504" s="25"/>
      <c r="D504" s="12"/>
      <c r="E504" s="14"/>
      <c r="H504" s="16"/>
      <c r="I504" s="11"/>
      <c r="J504" s="39"/>
      <c r="K504" s="39"/>
      <c r="L504" s="39"/>
      <c r="M504" s="39"/>
      <c r="N504" s="42"/>
      <c r="O504" s="8"/>
      <c r="P504" s="9"/>
      <c r="Q504" s="9"/>
      <c r="R504" s="8"/>
      <c r="S504" s="9"/>
      <c r="T504" s="9"/>
      <c r="U504" s="8"/>
      <c r="V504" s="9"/>
      <c r="W504" s="9"/>
      <c r="X504" s="9"/>
      <c r="Y504" s="8"/>
      <c r="Z504" s="9"/>
      <c r="AA504" s="8"/>
      <c r="AC504" s="8"/>
      <c r="AP504" s="8"/>
      <c r="AR504" s="31"/>
      <c r="AU504" s="31"/>
      <c r="AV504" s="21"/>
      <c r="AW504" s="23"/>
      <c r="BJ504" s="18"/>
      <c r="BL504" s="54"/>
      <c r="BO504" s="18"/>
      <c r="BQ504" s="18"/>
      <c r="BS504" s="18"/>
      <c r="BT504" s="18"/>
      <c r="CA504" s="18"/>
      <c r="CD504" s="18"/>
      <c r="CI504" s="18"/>
      <c r="CN504" s="18"/>
      <c r="CP504" s="18"/>
      <c r="CT504" s="18"/>
      <c r="CV504" s="18"/>
      <c r="CX504" s="18"/>
      <c r="DI504" s="18"/>
    </row>
    <row r="505" spans="1:113" x14ac:dyDescent="0.3">
      <c r="A505">
        <v>506</v>
      </c>
      <c r="B505" t="s">
        <v>397</v>
      </c>
      <c r="C505" s="25"/>
      <c r="D505" s="12"/>
      <c r="E505" s="14"/>
      <c r="H505" s="16"/>
      <c r="I505" s="11"/>
      <c r="J505" s="39"/>
      <c r="K505" s="39"/>
      <c r="L505" s="39"/>
      <c r="M505" s="39"/>
      <c r="N505" s="42"/>
      <c r="O505" s="8"/>
      <c r="P505" s="9"/>
      <c r="Q505" s="9"/>
      <c r="R505" s="8"/>
      <c r="S505" s="9"/>
      <c r="T505" s="9"/>
      <c r="U505" s="8"/>
      <c r="V505" s="9"/>
      <c r="W505" s="9"/>
      <c r="X505" s="9"/>
      <c r="Y505" s="8"/>
      <c r="Z505" s="9"/>
      <c r="AA505" s="8"/>
      <c r="AC505" s="8"/>
      <c r="AP505" s="8"/>
      <c r="AR505" s="31"/>
      <c r="AU505" s="31"/>
      <c r="AV505" s="21"/>
      <c r="AW505" s="23"/>
      <c r="BJ505" s="18"/>
      <c r="BL505" s="54"/>
      <c r="BO505" s="18"/>
      <c r="BQ505" s="18"/>
      <c r="BS505" s="18"/>
      <c r="BT505" s="18"/>
      <c r="CA505" s="18"/>
      <c r="CD505" s="18"/>
      <c r="CI505" s="18"/>
      <c r="CN505" s="18"/>
      <c r="CP505" s="18"/>
      <c r="CT505" s="18"/>
      <c r="CV505" s="18"/>
      <c r="CX505" s="18"/>
      <c r="DI505" s="18"/>
    </row>
    <row r="506" spans="1:113" x14ac:dyDescent="0.3">
      <c r="A506">
        <v>507</v>
      </c>
      <c r="B506" t="s">
        <v>397</v>
      </c>
      <c r="C506" s="25"/>
      <c r="D506" s="12"/>
      <c r="E506" s="14"/>
      <c r="H506" s="16"/>
      <c r="I506" s="11"/>
      <c r="J506" s="39"/>
      <c r="K506" s="39"/>
      <c r="L506" s="39"/>
      <c r="M506" s="39"/>
      <c r="N506" s="42"/>
      <c r="O506" s="8"/>
      <c r="P506" s="9"/>
      <c r="Q506" s="9"/>
      <c r="R506" s="8"/>
      <c r="S506" s="9"/>
      <c r="T506" s="9"/>
      <c r="U506" s="8"/>
      <c r="V506" s="9"/>
      <c r="W506" s="9"/>
      <c r="X506" s="9"/>
      <c r="Y506" s="8"/>
      <c r="Z506" s="9"/>
      <c r="AA506" s="8"/>
      <c r="AC506" s="8"/>
      <c r="AP506" s="8"/>
      <c r="AR506" s="31"/>
      <c r="AU506" s="31"/>
      <c r="AV506" s="21"/>
      <c r="AW506" s="23"/>
      <c r="BJ506" s="18"/>
      <c r="BL506" s="54"/>
      <c r="BO506" s="18"/>
      <c r="BQ506" s="18"/>
      <c r="BS506" s="18"/>
      <c r="BT506" s="18"/>
      <c r="CA506" s="18"/>
      <c r="CD506" s="18"/>
      <c r="CI506" s="18"/>
      <c r="CN506" s="18"/>
      <c r="CP506" s="18"/>
      <c r="CT506" s="18"/>
      <c r="CV506" s="18"/>
      <c r="CX506" s="18"/>
      <c r="DI506" s="18"/>
    </row>
    <row r="507" spans="1:113" x14ac:dyDescent="0.3">
      <c r="A507">
        <v>508</v>
      </c>
      <c r="B507" t="s">
        <v>397</v>
      </c>
      <c r="C507" s="25"/>
      <c r="D507" s="12"/>
      <c r="E507" s="14"/>
      <c r="H507" s="16"/>
      <c r="I507" s="11"/>
      <c r="J507" s="39"/>
      <c r="K507" s="39"/>
      <c r="L507" s="39"/>
      <c r="M507" s="39"/>
      <c r="N507" s="42"/>
      <c r="O507" s="8"/>
      <c r="P507" s="9"/>
      <c r="Q507" s="9"/>
      <c r="R507" s="8"/>
      <c r="S507" s="9"/>
      <c r="T507" s="9"/>
      <c r="U507" s="8"/>
      <c r="V507" s="9"/>
      <c r="W507" s="9"/>
      <c r="X507" s="9"/>
      <c r="Y507" s="8"/>
      <c r="Z507" s="9"/>
      <c r="AA507" s="8"/>
      <c r="AC507" s="8"/>
      <c r="AP507" s="8"/>
      <c r="AR507" s="31"/>
      <c r="AU507" s="31"/>
      <c r="AV507" s="21"/>
      <c r="AW507" s="23"/>
      <c r="BJ507" s="18"/>
      <c r="BL507" s="54"/>
      <c r="BO507" s="18"/>
      <c r="BQ507" s="18"/>
      <c r="BS507" s="18"/>
      <c r="BT507" s="18"/>
      <c r="CA507" s="18"/>
      <c r="CD507" s="18"/>
      <c r="CI507" s="18"/>
      <c r="CN507" s="18"/>
      <c r="CP507" s="18"/>
      <c r="CT507" s="18"/>
      <c r="CV507" s="18"/>
      <c r="CX507" s="18"/>
      <c r="DI507" s="18"/>
    </row>
    <row r="508" spans="1:113" x14ac:dyDescent="0.3">
      <c r="A508">
        <v>509</v>
      </c>
      <c r="B508" t="s">
        <v>397</v>
      </c>
      <c r="C508" s="25"/>
      <c r="D508" s="12"/>
      <c r="E508" s="14"/>
      <c r="H508" s="16"/>
      <c r="I508" s="11"/>
      <c r="J508" s="39"/>
      <c r="K508" s="39"/>
      <c r="L508" s="39"/>
      <c r="M508" s="39"/>
      <c r="N508" s="42"/>
      <c r="O508" s="8"/>
      <c r="P508" s="9"/>
      <c r="Q508" s="9"/>
      <c r="R508" s="8"/>
      <c r="S508" s="9"/>
      <c r="T508" s="9"/>
      <c r="U508" s="8"/>
      <c r="V508" s="9"/>
      <c r="W508" s="9"/>
      <c r="X508" s="9"/>
      <c r="Y508" s="8"/>
      <c r="Z508" s="9"/>
      <c r="AA508" s="8"/>
      <c r="AC508" s="8"/>
      <c r="AP508" s="8"/>
      <c r="AR508" s="31"/>
      <c r="AU508" s="31"/>
      <c r="AV508" s="21"/>
      <c r="AW508" s="23"/>
      <c r="BJ508" s="18"/>
      <c r="BL508" s="54"/>
      <c r="BO508" s="18"/>
      <c r="BQ508" s="18"/>
      <c r="BS508" s="18"/>
      <c r="BT508" s="18"/>
      <c r="CA508" s="18"/>
      <c r="CD508" s="18"/>
      <c r="CI508" s="18"/>
      <c r="CN508" s="18"/>
      <c r="CP508" s="18"/>
      <c r="CT508" s="18"/>
      <c r="CV508" s="18"/>
      <c r="CX508" s="18"/>
      <c r="DI508" s="18"/>
    </row>
    <row r="509" spans="1:113" x14ac:dyDescent="0.3">
      <c r="A509">
        <v>510</v>
      </c>
      <c r="B509" t="s">
        <v>397</v>
      </c>
      <c r="C509" s="25"/>
      <c r="D509" s="12"/>
      <c r="E509" s="14"/>
      <c r="H509" s="16"/>
      <c r="I509" s="11"/>
      <c r="J509" s="39"/>
      <c r="K509" s="39"/>
      <c r="L509" s="39"/>
      <c r="M509" s="39"/>
      <c r="N509" s="42"/>
      <c r="O509" s="8"/>
      <c r="P509" s="9"/>
      <c r="Q509" s="9"/>
      <c r="R509" s="8"/>
      <c r="S509" s="9"/>
      <c r="T509" s="9"/>
      <c r="U509" s="8"/>
      <c r="V509" s="9"/>
      <c r="W509" s="9"/>
      <c r="X509" s="9"/>
      <c r="Y509" s="8"/>
      <c r="Z509" s="9"/>
      <c r="AA509" s="8"/>
      <c r="AC509" s="8"/>
      <c r="AP509" s="8"/>
      <c r="AR509" s="31"/>
      <c r="AU509" s="31"/>
      <c r="AV509" s="21"/>
      <c r="AW509" s="23"/>
      <c r="BJ509" s="18"/>
      <c r="BL509" s="54"/>
      <c r="BO509" s="18"/>
      <c r="BQ509" s="18"/>
      <c r="BS509" s="18"/>
      <c r="BT509" s="18"/>
      <c r="CA509" s="18"/>
      <c r="CD509" s="18"/>
      <c r="CI509" s="18"/>
      <c r="CN509" s="18"/>
      <c r="CP509" s="18"/>
      <c r="CT509" s="18"/>
      <c r="CV509" s="18"/>
      <c r="CX509" s="18"/>
      <c r="DI509" s="18"/>
    </row>
    <row r="510" spans="1:113" x14ac:dyDescent="0.3">
      <c r="A510">
        <v>511</v>
      </c>
      <c r="B510" t="s">
        <v>397</v>
      </c>
      <c r="C510" s="25"/>
      <c r="D510" s="12"/>
      <c r="E510" s="14"/>
      <c r="H510" s="16"/>
      <c r="I510" s="11"/>
      <c r="J510" s="39"/>
      <c r="K510" s="39"/>
      <c r="L510" s="39"/>
      <c r="M510" s="39"/>
      <c r="N510" s="42"/>
      <c r="O510" s="8"/>
      <c r="P510" s="9"/>
      <c r="Q510" s="9"/>
      <c r="R510" s="8"/>
      <c r="S510" s="9"/>
      <c r="T510" s="9"/>
      <c r="U510" s="8"/>
      <c r="V510" s="9"/>
      <c r="W510" s="9"/>
      <c r="X510" s="9"/>
      <c r="Y510" s="8"/>
      <c r="Z510" s="9"/>
      <c r="AA510" s="8"/>
      <c r="AC510" s="8"/>
      <c r="AP510" s="8"/>
      <c r="AR510" s="31"/>
      <c r="AU510" s="31"/>
      <c r="AV510" s="21"/>
      <c r="AW510" s="23"/>
      <c r="BJ510" s="18"/>
      <c r="BL510" s="54"/>
      <c r="BO510" s="18"/>
      <c r="BQ510" s="18"/>
      <c r="BS510" s="18"/>
      <c r="BT510" s="18"/>
      <c r="CA510" s="18"/>
      <c r="CD510" s="18"/>
      <c r="CI510" s="18"/>
      <c r="CN510" s="18"/>
      <c r="CP510" s="18"/>
      <c r="CT510" s="18"/>
      <c r="CV510" s="18"/>
      <c r="CX510" s="18"/>
      <c r="DI510" s="18"/>
    </row>
    <row r="511" spans="1:113" x14ac:dyDescent="0.3">
      <c r="A511">
        <v>512</v>
      </c>
      <c r="B511" t="s">
        <v>397</v>
      </c>
      <c r="C511" s="25"/>
      <c r="D511" s="12"/>
      <c r="E511" s="14"/>
      <c r="H511" s="16"/>
      <c r="I511" s="11"/>
      <c r="J511" s="39"/>
      <c r="K511" s="39"/>
      <c r="L511" s="39"/>
      <c r="M511" s="39"/>
      <c r="N511" s="42"/>
      <c r="O511" s="8"/>
      <c r="P511" s="9"/>
      <c r="Q511" s="9"/>
      <c r="R511" s="8"/>
      <c r="S511" s="9"/>
      <c r="T511" s="9"/>
      <c r="U511" s="8"/>
      <c r="V511" s="9"/>
      <c r="W511" s="9"/>
      <c r="X511" s="9"/>
      <c r="Y511" s="8"/>
      <c r="Z511" s="9"/>
      <c r="AA511" s="8"/>
      <c r="AC511" s="8"/>
      <c r="AP511" s="8"/>
      <c r="AR511" s="31"/>
      <c r="AU511" s="31"/>
      <c r="AV511" s="21"/>
      <c r="AW511" s="23"/>
      <c r="BJ511" s="18"/>
      <c r="BL511" s="54"/>
      <c r="BO511" s="18"/>
      <c r="BQ511" s="18"/>
      <c r="BS511" s="18"/>
      <c r="BT511" s="18"/>
      <c r="CA511" s="18"/>
      <c r="CD511" s="18"/>
      <c r="CI511" s="18"/>
      <c r="CN511" s="18"/>
      <c r="CP511" s="18"/>
      <c r="CT511" s="18"/>
      <c r="CV511" s="18"/>
      <c r="CX511" s="18"/>
      <c r="DI511" s="18"/>
    </row>
    <row r="512" spans="1:113" x14ac:dyDescent="0.3">
      <c r="A512">
        <v>513</v>
      </c>
      <c r="B512" t="s">
        <v>397</v>
      </c>
      <c r="C512" s="25"/>
      <c r="D512" s="12"/>
      <c r="E512" s="14"/>
      <c r="H512" s="16"/>
      <c r="I512" s="11"/>
      <c r="J512" s="39"/>
      <c r="K512" s="39"/>
      <c r="L512" s="39"/>
      <c r="M512" s="39"/>
      <c r="N512" s="42"/>
      <c r="O512" s="8"/>
      <c r="P512" s="9"/>
      <c r="Q512" s="9"/>
      <c r="R512" s="8"/>
      <c r="S512" s="9"/>
      <c r="T512" s="9"/>
      <c r="U512" s="8"/>
      <c r="V512" s="9"/>
      <c r="W512" s="9"/>
      <c r="X512" s="9"/>
      <c r="Y512" s="8"/>
      <c r="Z512" s="9"/>
      <c r="AA512" s="8"/>
      <c r="AC512" s="8"/>
      <c r="AP512" s="8"/>
      <c r="AR512" s="31"/>
      <c r="AU512" s="31"/>
      <c r="AV512" s="21"/>
      <c r="AW512" s="23"/>
      <c r="BJ512" s="18"/>
      <c r="BL512" s="54"/>
      <c r="BO512" s="18"/>
      <c r="BQ512" s="18"/>
      <c r="BS512" s="18"/>
      <c r="BT512" s="18"/>
      <c r="CA512" s="18"/>
      <c r="CD512" s="18"/>
      <c r="CI512" s="18"/>
      <c r="CN512" s="18"/>
      <c r="CP512" s="18"/>
      <c r="CT512" s="18"/>
      <c r="CV512" s="18"/>
      <c r="CX512" s="18"/>
      <c r="DI512" s="18"/>
    </row>
    <row r="513" spans="1:113" x14ac:dyDescent="0.3">
      <c r="A513">
        <v>514</v>
      </c>
      <c r="B513" t="s">
        <v>397</v>
      </c>
      <c r="C513" s="25"/>
      <c r="D513" s="12"/>
      <c r="E513" s="14"/>
      <c r="H513" s="16"/>
      <c r="I513" s="11"/>
      <c r="J513" s="39"/>
      <c r="K513" s="39"/>
      <c r="L513" s="39"/>
      <c r="M513" s="39"/>
      <c r="N513" s="42"/>
      <c r="O513" s="8"/>
      <c r="P513" s="9"/>
      <c r="Q513" s="9"/>
      <c r="R513" s="8"/>
      <c r="S513" s="9"/>
      <c r="T513" s="9"/>
      <c r="U513" s="8"/>
      <c r="V513" s="9"/>
      <c r="W513" s="9"/>
      <c r="X513" s="9"/>
      <c r="Y513" s="8"/>
      <c r="Z513" s="9"/>
      <c r="AA513" s="8"/>
      <c r="AC513" s="8"/>
      <c r="AP513" s="8"/>
      <c r="AR513" s="31"/>
      <c r="AU513" s="31"/>
      <c r="AV513" s="21"/>
      <c r="AW513" s="23"/>
      <c r="BJ513" s="18"/>
      <c r="BL513" s="54"/>
      <c r="BO513" s="18"/>
      <c r="BQ513" s="18"/>
      <c r="BS513" s="18"/>
      <c r="BT513" s="18"/>
      <c r="CA513" s="18"/>
      <c r="CD513" s="18"/>
      <c r="CI513" s="18"/>
      <c r="CN513" s="18"/>
      <c r="CP513" s="18"/>
      <c r="CT513" s="18"/>
      <c r="CV513" s="18"/>
      <c r="CX513" s="18"/>
      <c r="DI513" s="18"/>
    </row>
    <row r="514" spans="1:113" x14ac:dyDescent="0.3">
      <c r="A514">
        <v>515</v>
      </c>
      <c r="B514" t="s">
        <v>397</v>
      </c>
      <c r="C514" s="25"/>
      <c r="D514" s="12"/>
      <c r="E514" s="14"/>
      <c r="H514" s="16"/>
      <c r="I514" s="11"/>
      <c r="J514" s="39"/>
      <c r="K514" s="39"/>
      <c r="L514" s="39"/>
      <c r="M514" s="39"/>
      <c r="N514" s="42"/>
      <c r="O514" s="8"/>
      <c r="P514" s="9"/>
      <c r="Q514" s="9"/>
      <c r="R514" s="8"/>
      <c r="S514" s="9"/>
      <c r="T514" s="9"/>
      <c r="U514" s="8"/>
      <c r="V514" s="9"/>
      <c r="W514" s="9"/>
      <c r="X514" s="9"/>
      <c r="Y514" s="8"/>
      <c r="Z514" s="9"/>
      <c r="AA514" s="8"/>
      <c r="AC514" s="8"/>
      <c r="AP514" s="8"/>
      <c r="AR514" s="31"/>
      <c r="AU514" s="31"/>
      <c r="AV514" s="21"/>
      <c r="AW514" s="23"/>
      <c r="BJ514" s="18"/>
      <c r="BL514" s="54"/>
      <c r="BO514" s="18"/>
      <c r="BQ514" s="18"/>
      <c r="BS514" s="18"/>
      <c r="BT514" s="18"/>
      <c r="CA514" s="18"/>
      <c r="CD514" s="18"/>
      <c r="CI514" s="18"/>
      <c r="CN514" s="18"/>
      <c r="CP514" s="18"/>
      <c r="CT514" s="18"/>
      <c r="CV514" s="18"/>
      <c r="CX514" s="18"/>
      <c r="DI514" s="18"/>
    </row>
    <row r="515" spans="1:113" x14ac:dyDescent="0.3">
      <c r="A515">
        <v>516</v>
      </c>
      <c r="B515" t="s">
        <v>397</v>
      </c>
      <c r="C515" s="25"/>
      <c r="D515" s="12"/>
      <c r="E515" s="14"/>
      <c r="H515" s="16"/>
      <c r="I515" s="11"/>
      <c r="J515" s="39"/>
      <c r="K515" s="39"/>
      <c r="L515" s="39"/>
      <c r="M515" s="39"/>
      <c r="N515" s="42"/>
      <c r="O515" s="8"/>
      <c r="P515" s="9"/>
      <c r="Q515" s="9"/>
      <c r="R515" s="8"/>
      <c r="S515" s="9"/>
      <c r="T515" s="9"/>
      <c r="U515" s="8"/>
      <c r="V515" s="9"/>
      <c r="W515" s="9"/>
      <c r="X515" s="9"/>
      <c r="Y515" s="8"/>
      <c r="Z515" s="9"/>
      <c r="AA515" s="8"/>
      <c r="AC515" s="8"/>
      <c r="AP515" s="8"/>
      <c r="AR515" s="31"/>
      <c r="AU515" s="31"/>
      <c r="AV515" s="21"/>
      <c r="AW515" s="23"/>
      <c r="BJ515" s="18"/>
      <c r="BL515" s="54"/>
      <c r="BO515" s="18"/>
      <c r="BQ515" s="18"/>
      <c r="BS515" s="18"/>
      <c r="BT515" s="18"/>
      <c r="CA515" s="18"/>
      <c r="CD515" s="18"/>
      <c r="CI515" s="18"/>
      <c r="CN515" s="18"/>
      <c r="CP515" s="18"/>
      <c r="CT515" s="18"/>
      <c r="CV515" s="18"/>
      <c r="CX515" s="18"/>
      <c r="DI515" s="18"/>
    </row>
    <row r="516" spans="1:113" x14ac:dyDescent="0.3">
      <c r="A516">
        <v>517</v>
      </c>
      <c r="B516" t="s">
        <v>397</v>
      </c>
      <c r="C516" s="25"/>
      <c r="D516" s="12"/>
      <c r="E516" s="14"/>
      <c r="H516" s="16"/>
      <c r="I516" s="11"/>
      <c r="J516" s="39"/>
      <c r="K516" s="39"/>
      <c r="L516" s="39"/>
      <c r="M516" s="39"/>
      <c r="N516" s="42"/>
      <c r="O516" s="8"/>
      <c r="P516" s="9"/>
      <c r="Q516" s="9"/>
      <c r="R516" s="8"/>
      <c r="S516" s="9"/>
      <c r="T516" s="9"/>
      <c r="U516" s="8"/>
      <c r="V516" s="9"/>
      <c r="W516" s="9"/>
      <c r="X516" s="9"/>
      <c r="Y516" s="8"/>
      <c r="Z516" s="9"/>
      <c r="AA516" s="8"/>
      <c r="AC516" s="8"/>
      <c r="AP516" s="8"/>
      <c r="AR516" s="31"/>
      <c r="AU516" s="31"/>
      <c r="AV516" s="21"/>
      <c r="AW516" s="23"/>
      <c r="BJ516" s="18"/>
      <c r="BL516" s="54"/>
      <c r="BO516" s="18"/>
      <c r="BQ516" s="18"/>
      <c r="BS516" s="18"/>
      <c r="BT516" s="18"/>
      <c r="CA516" s="18"/>
      <c r="CD516" s="18"/>
      <c r="CI516" s="18"/>
      <c r="CN516" s="18"/>
      <c r="CP516" s="18"/>
      <c r="CT516" s="18"/>
      <c r="CV516" s="18"/>
      <c r="CX516" s="18"/>
      <c r="DI516" s="18"/>
    </row>
    <row r="517" spans="1:113" x14ac:dyDescent="0.3">
      <c r="A517">
        <v>518</v>
      </c>
      <c r="B517" t="s">
        <v>397</v>
      </c>
      <c r="C517" s="25"/>
      <c r="D517" s="12"/>
      <c r="E517" s="14"/>
      <c r="H517" s="16"/>
      <c r="I517" s="11"/>
      <c r="J517" s="39"/>
      <c r="K517" s="39"/>
      <c r="L517" s="39"/>
      <c r="M517" s="39"/>
      <c r="N517" s="42"/>
      <c r="O517" s="8"/>
      <c r="P517" s="9"/>
      <c r="Q517" s="9"/>
      <c r="R517" s="8"/>
      <c r="S517" s="9"/>
      <c r="T517" s="9"/>
      <c r="U517" s="8"/>
      <c r="V517" s="9"/>
      <c r="W517" s="9"/>
      <c r="X517" s="9"/>
      <c r="Y517" s="8"/>
      <c r="Z517" s="9"/>
      <c r="AA517" s="8"/>
      <c r="AC517" s="8"/>
      <c r="AP517" s="8"/>
      <c r="AR517" s="31"/>
      <c r="AU517" s="31"/>
      <c r="AV517" s="21"/>
      <c r="AW517" s="23"/>
      <c r="BJ517" s="18"/>
      <c r="BL517" s="54"/>
      <c r="BO517" s="18"/>
      <c r="BQ517" s="18"/>
      <c r="BS517" s="18"/>
      <c r="BT517" s="18"/>
      <c r="CA517" s="18"/>
      <c r="CD517" s="18"/>
      <c r="CI517" s="18"/>
      <c r="CN517" s="18"/>
      <c r="CP517" s="18"/>
      <c r="CT517" s="18"/>
      <c r="CV517" s="18"/>
      <c r="CX517" s="18"/>
      <c r="DI517" s="18"/>
    </row>
    <row r="518" spans="1:113" x14ac:dyDescent="0.3">
      <c r="A518">
        <v>519</v>
      </c>
      <c r="B518" t="s">
        <v>397</v>
      </c>
      <c r="C518" s="25"/>
      <c r="D518" s="12"/>
      <c r="E518" s="14"/>
      <c r="H518" s="16"/>
      <c r="I518" s="11"/>
      <c r="J518" s="39"/>
      <c r="K518" s="39"/>
      <c r="L518" s="39"/>
      <c r="M518" s="39"/>
      <c r="N518" s="42"/>
      <c r="O518" s="8"/>
      <c r="P518" s="9"/>
      <c r="Q518" s="9"/>
      <c r="R518" s="8"/>
      <c r="S518" s="9"/>
      <c r="T518" s="9"/>
      <c r="U518" s="8"/>
      <c r="V518" s="9"/>
      <c r="W518" s="9"/>
      <c r="X518" s="9"/>
      <c r="Y518" s="8"/>
      <c r="Z518" s="9"/>
      <c r="AA518" s="8"/>
      <c r="AC518" s="8"/>
      <c r="AP518" s="8"/>
      <c r="AR518" s="31"/>
      <c r="AU518" s="31"/>
      <c r="AV518" s="21"/>
      <c r="AW518" s="23"/>
      <c r="BJ518" s="18"/>
      <c r="BL518" s="54"/>
      <c r="BO518" s="18"/>
      <c r="BQ518" s="18"/>
      <c r="BS518" s="18"/>
      <c r="BT518" s="18"/>
      <c r="CA518" s="18"/>
      <c r="CD518" s="18"/>
      <c r="CI518" s="18"/>
      <c r="CN518" s="18"/>
      <c r="CP518" s="18"/>
      <c r="CT518" s="18"/>
      <c r="CV518" s="18"/>
      <c r="CX518" s="18"/>
      <c r="DI518" s="18"/>
    </row>
    <row r="519" spans="1:113" x14ac:dyDescent="0.3">
      <c r="A519">
        <v>520</v>
      </c>
      <c r="B519" t="s">
        <v>397</v>
      </c>
      <c r="C519" s="25"/>
      <c r="D519" s="12"/>
      <c r="E519" s="14"/>
      <c r="H519" s="16"/>
      <c r="I519" s="11"/>
      <c r="J519" s="39"/>
      <c r="K519" s="39"/>
      <c r="L519" s="39"/>
      <c r="M519" s="39"/>
      <c r="N519" s="42"/>
      <c r="O519" s="8"/>
      <c r="P519" s="9"/>
      <c r="Q519" s="9"/>
      <c r="R519" s="8"/>
      <c r="S519" s="9"/>
      <c r="T519" s="9"/>
      <c r="U519" s="8"/>
      <c r="V519" s="9"/>
      <c r="W519" s="9"/>
      <c r="X519" s="9"/>
      <c r="Y519" s="8"/>
      <c r="Z519" s="9"/>
      <c r="AA519" s="8"/>
      <c r="AC519" s="8"/>
      <c r="AP519" s="8"/>
      <c r="AR519" s="31"/>
      <c r="AU519" s="31"/>
      <c r="AV519" s="21"/>
      <c r="AW519" s="23"/>
      <c r="BJ519" s="18"/>
      <c r="BL519" s="54"/>
      <c r="BO519" s="18"/>
      <c r="BQ519" s="18"/>
      <c r="BS519" s="18"/>
      <c r="BT519" s="18"/>
      <c r="CA519" s="18"/>
      <c r="CD519" s="18"/>
      <c r="CI519" s="18"/>
      <c r="CN519" s="18"/>
      <c r="CP519" s="18"/>
      <c r="CT519" s="18"/>
      <c r="CV519" s="18"/>
      <c r="CX519" s="18"/>
      <c r="DI519" s="18"/>
    </row>
    <row r="520" spans="1:113" x14ac:dyDescent="0.3">
      <c r="A520">
        <v>521</v>
      </c>
      <c r="B520" t="s">
        <v>397</v>
      </c>
      <c r="C520" s="25"/>
      <c r="D520" s="12"/>
      <c r="E520" s="14"/>
      <c r="H520" s="16"/>
      <c r="I520" s="11"/>
      <c r="J520" s="39"/>
      <c r="K520" s="39"/>
      <c r="L520" s="39"/>
      <c r="M520" s="39"/>
      <c r="N520" s="42"/>
      <c r="O520" s="8"/>
      <c r="P520" s="9"/>
      <c r="Q520" s="9"/>
      <c r="R520" s="8"/>
      <c r="S520" s="9"/>
      <c r="T520" s="9"/>
      <c r="U520" s="8"/>
      <c r="V520" s="9"/>
      <c r="W520" s="9"/>
      <c r="X520" s="9"/>
      <c r="Y520" s="8"/>
      <c r="Z520" s="9"/>
      <c r="AA520" s="8"/>
      <c r="AC520" s="8"/>
      <c r="AP520" s="8"/>
      <c r="AR520" s="31"/>
      <c r="AU520" s="31"/>
      <c r="AV520" s="21"/>
      <c r="AW520" s="23"/>
      <c r="BJ520" s="18"/>
      <c r="BL520" s="54"/>
      <c r="BO520" s="18"/>
      <c r="BQ520" s="18"/>
      <c r="BS520" s="18"/>
      <c r="BT520" s="18"/>
      <c r="CA520" s="18"/>
      <c r="CD520" s="18"/>
      <c r="CI520" s="18"/>
      <c r="CN520" s="18"/>
      <c r="CP520" s="18"/>
      <c r="CT520" s="18"/>
      <c r="CV520" s="18"/>
      <c r="CX520" s="18"/>
      <c r="DI520" s="18"/>
    </row>
    <row r="521" spans="1:113" x14ac:dyDescent="0.3">
      <c r="A521">
        <v>522</v>
      </c>
      <c r="B521" t="s">
        <v>397</v>
      </c>
      <c r="C521" s="25"/>
      <c r="D521" s="12"/>
      <c r="E521" s="14"/>
      <c r="H521" s="16"/>
      <c r="I521" s="11"/>
      <c r="J521" s="39"/>
      <c r="K521" s="39"/>
      <c r="L521" s="39"/>
      <c r="M521" s="39"/>
      <c r="N521" s="42"/>
      <c r="O521" s="8"/>
      <c r="P521" s="9"/>
      <c r="Q521" s="9"/>
      <c r="R521" s="8"/>
      <c r="S521" s="9"/>
      <c r="T521" s="9"/>
      <c r="U521" s="8"/>
      <c r="V521" s="9"/>
      <c r="W521" s="9"/>
      <c r="X521" s="9"/>
      <c r="Y521" s="8"/>
      <c r="Z521" s="9"/>
      <c r="AA521" s="8"/>
      <c r="AC521" s="8"/>
      <c r="AP521" s="8"/>
      <c r="AR521" s="31"/>
      <c r="AU521" s="31"/>
      <c r="AV521" s="21"/>
      <c r="AW521" s="23"/>
      <c r="BJ521" s="18"/>
      <c r="BL521" s="54"/>
      <c r="BO521" s="18"/>
      <c r="BQ521" s="18"/>
      <c r="BS521" s="18"/>
      <c r="BT521" s="18"/>
      <c r="CA521" s="18"/>
      <c r="CD521" s="18"/>
      <c r="CI521" s="18"/>
      <c r="CN521" s="18"/>
      <c r="CP521" s="18"/>
      <c r="CT521" s="18"/>
      <c r="CV521" s="18"/>
      <c r="CX521" s="18"/>
      <c r="DI521" s="18"/>
    </row>
    <row r="522" spans="1:113" x14ac:dyDescent="0.3">
      <c r="A522">
        <v>523</v>
      </c>
      <c r="B522" t="s">
        <v>397</v>
      </c>
      <c r="C522" s="25"/>
      <c r="D522" s="12"/>
      <c r="E522" s="14"/>
      <c r="H522" s="16"/>
      <c r="I522" s="11"/>
      <c r="J522" s="39"/>
      <c r="K522" s="39"/>
      <c r="L522" s="39"/>
      <c r="M522" s="39"/>
      <c r="N522" s="42"/>
      <c r="O522" s="8"/>
      <c r="P522" s="9"/>
      <c r="Q522" s="9"/>
      <c r="R522" s="8"/>
      <c r="S522" s="9"/>
      <c r="T522" s="9"/>
      <c r="U522" s="8"/>
      <c r="V522" s="9"/>
      <c r="W522" s="9"/>
      <c r="X522" s="9"/>
      <c r="Y522" s="8"/>
      <c r="Z522" s="9"/>
      <c r="AA522" s="8"/>
      <c r="AC522" s="8"/>
      <c r="AP522" s="8"/>
      <c r="AR522" s="31"/>
      <c r="AU522" s="31"/>
      <c r="AV522" s="21"/>
      <c r="AW522" s="23"/>
      <c r="BJ522" s="18"/>
      <c r="BL522" s="54"/>
      <c r="BO522" s="18"/>
      <c r="BQ522" s="18"/>
      <c r="BS522" s="18"/>
      <c r="BT522" s="18"/>
      <c r="CA522" s="18"/>
      <c r="CD522" s="18"/>
      <c r="CI522" s="18"/>
      <c r="CN522" s="18"/>
      <c r="CP522" s="18"/>
      <c r="CT522" s="18"/>
      <c r="CV522" s="18"/>
      <c r="CX522" s="18"/>
      <c r="DI522" s="18"/>
    </row>
    <row r="523" spans="1:113" x14ac:dyDescent="0.3">
      <c r="A523">
        <v>524</v>
      </c>
      <c r="B523" t="s">
        <v>397</v>
      </c>
      <c r="C523" s="25"/>
      <c r="D523" s="12"/>
      <c r="E523" s="14"/>
      <c r="H523" s="16"/>
      <c r="I523" s="11"/>
      <c r="J523" s="39"/>
      <c r="K523" s="39"/>
      <c r="L523" s="39"/>
      <c r="M523" s="39"/>
      <c r="N523" s="42"/>
      <c r="O523" s="8"/>
      <c r="P523" s="9"/>
      <c r="Q523" s="9"/>
      <c r="R523" s="8"/>
      <c r="S523" s="9"/>
      <c r="T523" s="9"/>
      <c r="U523" s="8"/>
      <c r="V523" s="9"/>
      <c r="W523" s="9"/>
      <c r="X523" s="9"/>
      <c r="Y523" s="8"/>
      <c r="Z523" s="9"/>
      <c r="AA523" s="8"/>
      <c r="AC523" s="8"/>
      <c r="AP523" s="8"/>
      <c r="AR523" s="31"/>
      <c r="AU523" s="31"/>
      <c r="AV523" s="21"/>
      <c r="AW523" s="23"/>
      <c r="BJ523" s="18"/>
      <c r="BL523" s="54"/>
      <c r="BO523" s="18"/>
      <c r="BQ523" s="18"/>
      <c r="BS523" s="18"/>
      <c r="BT523" s="18"/>
      <c r="CA523" s="18"/>
      <c r="CD523" s="18"/>
      <c r="CI523" s="18"/>
      <c r="CN523" s="18"/>
      <c r="CP523" s="18"/>
      <c r="CT523" s="18"/>
      <c r="CV523" s="18"/>
      <c r="CX523" s="18"/>
      <c r="DI523" s="18"/>
    </row>
    <row r="524" spans="1:113" x14ac:dyDescent="0.3">
      <c r="A524">
        <v>525</v>
      </c>
      <c r="B524" t="s">
        <v>397</v>
      </c>
      <c r="C524" s="25"/>
      <c r="D524" s="12"/>
      <c r="E524" s="14"/>
      <c r="H524" s="16"/>
      <c r="I524" s="11"/>
      <c r="J524" s="39"/>
      <c r="K524" s="39"/>
      <c r="L524" s="39"/>
      <c r="M524" s="39"/>
      <c r="N524" s="42"/>
      <c r="O524" s="8"/>
      <c r="P524" s="9"/>
      <c r="Q524" s="9"/>
      <c r="R524" s="8"/>
      <c r="S524" s="9"/>
      <c r="T524" s="9"/>
      <c r="U524" s="8"/>
      <c r="V524" s="9"/>
      <c r="W524" s="9"/>
      <c r="X524" s="9"/>
      <c r="Y524" s="8"/>
      <c r="Z524" s="9"/>
      <c r="AA524" s="8"/>
      <c r="AC524" s="8"/>
      <c r="AP524" s="8"/>
      <c r="AR524" s="31"/>
      <c r="AU524" s="31"/>
      <c r="AV524" s="21"/>
      <c r="AW524" s="23"/>
      <c r="BJ524" s="18"/>
      <c r="BL524" s="54"/>
      <c r="BO524" s="18"/>
      <c r="BQ524" s="18"/>
      <c r="BS524" s="18"/>
      <c r="BT524" s="18"/>
      <c r="CA524" s="18"/>
      <c r="CD524" s="18"/>
      <c r="CI524" s="18"/>
      <c r="CN524" s="18"/>
      <c r="CP524" s="18"/>
      <c r="CT524" s="18"/>
      <c r="CV524" s="18"/>
      <c r="CX524" s="18"/>
      <c r="DI524" s="18"/>
    </row>
    <row r="525" spans="1:113" x14ac:dyDescent="0.3">
      <c r="A525">
        <v>526</v>
      </c>
      <c r="B525" t="s">
        <v>397</v>
      </c>
      <c r="C525" s="25"/>
      <c r="D525" s="12"/>
      <c r="E525" s="14"/>
      <c r="H525" s="16"/>
      <c r="I525" s="11"/>
      <c r="J525" s="39"/>
      <c r="K525" s="39"/>
      <c r="L525" s="39"/>
      <c r="M525" s="39"/>
      <c r="N525" s="42"/>
      <c r="O525" s="8"/>
      <c r="P525" s="9"/>
      <c r="Q525" s="9"/>
      <c r="R525" s="8"/>
      <c r="S525" s="9"/>
      <c r="T525" s="9"/>
      <c r="U525" s="8"/>
      <c r="V525" s="9"/>
      <c r="W525" s="9"/>
      <c r="X525" s="9"/>
      <c r="Y525" s="8"/>
      <c r="Z525" s="9"/>
      <c r="AA525" s="8"/>
      <c r="AC525" s="8"/>
      <c r="AP525" s="8"/>
      <c r="AR525" s="31"/>
      <c r="AU525" s="31"/>
      <c r="AV525" s="21"/>
      <c r="AW525" s="23"/>
      <c r="BJ525" s="18"/>
      <c r="BL525" s="54"/>
      <c r="BO525" s="18"/>
      <c r="BQ525" s="18"/>
      <c r="BS525" s="18"/>
      <c r="BT525" s="18"/>
      <c r="CA525" s="18"/>
      <c r="CD525" s="18"/>
      <c r="CI525" s="18"/>
      <c r="CN525" s="18"/>
      <c r="CP525" s="18"/>
      <c r="CT525" s="18"/>
      <c r="CV525" s="18"/>
      <c r="CX525" s="18"/>
      <c r="DI525" s="18"/>
    </row>
    <row r="526" spans="1:113" x14ac:dyDescent="0.3">
      <c r="A526">
        <v>527</v>
      </c>
      <c r="B526" t="s">
        <v>397</v>
      </c>
      <c r="C526" s="25"/>
      <c r="D526" s="12"/>
      <c r="E526" s="14"/>
      <c r="H526" s="16"/>
      <c r="I526" s="11"/>
      <c r="J526" s="39"/>
      <c r="K526" s="39"/>
      <c r="L526" s="39"/>
      <c r="M526" s="39"/>
      <c r="N526" s="42"/>
      <c r="O526" s="8"/>
      <c r="P526" s="9"/>
      <c r="Q526" s="9"/>
      <c r="R526" s="8"/>
      <c r="S526" s="9"/>
      <c r="T526" s="9"/>
      <c r="U526" s="8"/>
      <c r="V526" s="9"/>
      <c r="W526" s="9"/>
      <c r="X526" s="9"/>
      <c r="Y526" s="8"/>
      <c r="Z526" s="9"/>
      <c r="AA526" s="8"/>
      <c r="AC526" s="8"/>
      <c r="AP526" s="8"/>
      <c r="AR526" s="31"/>
      <c r="AU526" s="31"/>
      <c r="AV526" s="21"/>
      <c r="AW526" s="23"/>
      <c r="BJ526" s="18"/>
      <c r="BL526" s="54"/>
      <c r="BO526" s="18"/>
      <c r="BQ526" s="18"/>
      <c r="BS526" s="18"/>
      <c r="BT526" s="18"/>
      <c r="CA526" s="18"/>
      <c r="CD526" s="18"/>
      <c r="CI526" s="18"/>
      <c r="CN526" s="18"/>
      <c r="CP526" s="18"/>
      <c r="CT526" s="18"/>
      <c r="CV526" s="18"/>
      <c r="CX526" s="18"/>
      <c r="DI526" s="18"/>
    </row>
    <row r="527" spans="1:113" x14ac:dyDescent="0.3">
      <c r="A527">
        <v>528</v>
      </c>
      <c r="B527" t="s">
        <v>397</v>
      </c>
      <c r="C527" s="25"/>
      <c r="D527" s="12"/>
      <c r="E527" s="14"/>
      <c r="H527" s="16"/>
      <c r="I527" s="11"/>
      <c r="J527" s="39"/>
      <c r="K527" s="39"/>
      <c r="L527" s="39"/>
      <c r="M527" s="39"/>
      <c r="N527" s="42"/>
      <c r="O527" s="8"/>
      <c r="P527" s="9"/>
      <c r="Q527" s="9"/>
      <c r="R527" s="8"/>
      <c r="S527" s="9"/>
      <c r="T527" s="9"/>
      <c r="U527" s="8"/>
      <c r="V527" s="9"/>
      <c r="W527" s="9"/>
      <c r="X527" s="9"/>
      <c r="Y527" s="8"/>
      <c r="Z527" s="9"/>
      <c r="AA527" s="8"/>
      <c r="AC527" s="8"/>
      <c r="AP527" s="8"/>
      <c r="AR527" s="31"/>
      <c r="AU527" s="31"/>
      <c r="AV527" s="21"/>
      <c r="AW527" s="23"/>
      <c r="BJ527" s="18"/>
      <c r="BL527" s="54"/>
      <c r="BO527" s="18"/>
      <c r="BQ527" s="18"/>
      <c r="BS527" s="18"/>
      <c r="BT527" s="18"/>
      <c r="CA527" s="18"/>
      <c r="CD527" s="18"/>
      <c r="CI527" s="18"/>
      <c r="CN527" s="18"/>
      <c r="CP527" s="18"/>
      <c r="CT527" s="18"/>
      <c r="CV527" s="18"/>
      <c r="CX527" s="18"/>
      <c r="DI527" s="18"/>
    </row>
    <row r="528" spans="1:113" x14ac:dyDescent="0.3">
      <c r="A528">
        <v>529</v>
      </c>
      <c r="B528" t="s">
        <v>397</v>
      </c>
      <c r="C528" s="25"/>
      <c r="D528" s="12"/>
      <c r="E528" s="14"/>
      <c r="H528" s="16"/>
      <c r="I528" s="11"/>
      <c r="J528" s="39"/>
      <c r="K528" s="39"/>
      <c r="L528" s="39"/>
      <c r="M528" s="39"/>
      <c r="N528" s="42"/>
      <c r="O528" s="8"/>
      <c r="P528" s="9"/>
      <c r="Q528" s="9"/>
      <c r="R528" s="8"/>
      <c r="S528" s="9"/>
      <c r="T528" s="9"/>
      <c r="U528" s="8"/>
      <c r="V528" s="9"/>
      <c r="W528" s="9"/>
      <c r="X528" s="9"/>
      <c r="Y528" s="8"/>
      <c r="Z528" s="9"/>
      <c r="AA528" s="8"/>
      <c r="AC528" s="8"/>
      <c r="AP528" s="8"/>
      <c r="AR528" s="31"/>
      <c r="AU528" s="31"/>
      <c r="AV528" s="21"/>
      <c r="AW528" s="23"/>
      <c r="BJ528" s="18"/>
      <c r="BL528" s="54"/>
      <c r="BO528" s="18"/>
      <c r="BQ528" s="18"/>
      <c r="BS528" s="18"/>
      <c r="BT528" s="18"/>
      <c r="CA528" s="18"/>
      <c r="CD528" s="18"/>
      <c r="CI528" s="18"/>
      <c r="CN528" s="18"/>
      <c r="CP528" s="18"/>
      <c r="CT528" s="18"/>
      <c r="CV528" s="18"/>
      <c r="CX528" s="18"/>
      <c r="DI528" s="18"/>
    </row>
    <row r="529" spans="1:113" x14ac:dyDescent="0.3">
      <c r="A529">
        <v>530</v>
      </c>
      <c r="B529" t="s">
        <v>397</v>
      </c>
      <c r="C529" s="25"/>
      <c r="D529" s="12"/>
      <c r="E529" s="14"/>
      <c r="H529" s="16"/>
      <c r="I529" s="11"/>
      <c r="J529" s="39"/>
      <c r="K529" s="39"/>
      <c r="L529" s="39"/>
      <c r="M529" s="39"/>
      <c r="N529" s="42"/>
      <c r="O529" s="8"/>
      <c r="P529" s="9"/>
      <c r="Q529" s="9"/>
      <c r="R529" s="8"/>
      <c r="S529" s="9"/>
      <c r="T529" s="9"/>
      <c r="U529" s="8"/>
      <c r="V529" s="9"/>
      <c r="W529" s="9"/>
      <c r="X529" s="9"/>
      <c r="Y529" s="8"/>
      <c r="Z529" s="9"/>
      <c r="AA529" s="8"/>
      <c r="AC529" s="8"/>
      <c r="AP529" s="8"/>
      <c r="AR529" s="31"/>
      <c r="AU529" s="31"/>
      <c r="AV529" s="21"/>
      <c r="AW529" s="23"/>
      <c r="BJ529" s="18"/>
      <c r="BL529" s="54"/>
      <c r="BO529" s="18"/>
      <c r="BQ529" s="18"/>
      <c r="BS529" s="18"/>
      <c r="BT529" s="18"/>
      <c r="CA529" s="18"/>
      <c r="CD529" s="18"/>
      <c r="CI529" s="18"/>
      <c r="CN529" s="18"/>
      <c r="CP529" s="18"/>
      <c r="CT529" s="18"/>
      <c r="CV529" s="18"/>
      <c r="CX529" s="18"/>
      <c r="DI529" s="18"/>
    </row>
    <row r="530" spans="1:113" x14ac:dyDescent="0.3">
      <c r="A530">
        <v>531</v>
      </c>
      <c r="B530" t="s">
        <v>397</v>
      </c>
      <c r="C530" s="25"/>
      <c r="D530" s="12"/>
      <c r="E530" s="14"/>
      <c r="H530" s="16"/>
      <c r="I530" s="11"/>
      <c r="J530" s="39"/>
      <c r="K530" s="39"/>
      <c r="L530" s="39"/>
      <c r="M530" s="39"/>
      <c r="N530" s="42"/>
      <c r="O530" s="8"/>
      <c r="P530" s="9"/>
      <c r="Q530" s="9"/>
      <c r="R530" s="8"/>
      <c r="S530" s="9"/>
      <c r="T530" s="9"/>
      <c r="U530" s="8"/>
      <c r="V530" s="9"/>
      <c r="W530" s="9"/>
      <c r="X530" s="9"/>
      <c r="Y530" s="8"/>
      <c r="Z530" s="9"/>
      <c r="AA530" s="8"/>
      <c r="AC530" s="8"/>
      <c r="AP530" s="8"/>
      <c r="AR530" s="31"/>
      <c r="AU530" s="31"/>
      <c r="AV530" s="21"/>
      <c r="AW530" s="23"/>
      <c r="BJ530" s="18"/>
      <c r="BL530" s="54"/>
      <c r="BO530" s="18"/>
      <c r="BQ530" s="18"/>
      <c r="BS530" s="18"/>
      <c r="BT530" s="18"/>
      <c r="CA530" s="18"/>
      <c r="CD530" s="18"/>
      <c r="CI530" s="18"/>
      <c r="CN530" s="18"/>
      <c r="CP530" s="18"/>
      <c r="CT530" s="18"/>
      <c r="CV530" s="18"/>
      <c r="CX530" s="18"/>
      <c r="DI530" s="18"/>
    </row>
    <row r="531" spans="1:113" x14ac:dyDescent="0.3">
      <c r="A531">
        <v>532</v>
      </c>
      <c r="B531" t="s">
        <v>397</v>
      </c>
      <c r="C531" s="25"/>
      <c r="D531" s="12"/>
      <c r="E531" s="14"/>
      <c r="H531" s="16"/>
      <c r="I531" s="11"/>
      <c r="J531" s="39"/>
      <c r="K531" s="39"/>
      <c r="L531" s="39"/>
      <c r="M531" s="39"/>
      <c r="N531" s="42"/>
      <c r="O531" s="8"/>
      <c r="P531" s="9"/>
      <c r="Q531" s="9"/>
      <c r="R531" s="8"/>
      <c r="S531" s="9"/>
      <c r="T531" s="9"/>
      <c r="U531" s="8"/>
      <c r="V531" s="9"/>
      <c r="W531" s="9"/>
      <c r="X531" s="9"/>
      <c r="Y531" s="8"/>
      <c r="Z531" s="9"/>
      <c r="AA531" s="8"/>
      <c r="AC531" s="8"/>
      <c r="AP531" s="8"/>
      <c r="AR531" s="31"/>
      <c r="AU531" s="31"/>
      <c r="AV531" s="21"/>
      <c r="AW531" s="23"/>
      <c r="BJ531" s="18"/>
      <c r="BL531" s="54"/>
      <c r="BO531" s="18"/>
      <c r="BQ531" s="18"/>
      <c r="BS531" s="18"/>
      <c r="BT531" s="18"/>
      <c r="CA531" s="18"/>
      <c r="CD531" s="18"/>
      <c r="CI531" s="18"/>
      <c r="CN531" s="18"/>
      <c r="CP531" s="18"/>
      <c r="CT531" s="18"/>
      <c r="CV531" s="18"/>
      <c r="CX531" s="18"/>
      <c r="DI531" s="18"/>
    </row>
    <row r="532" spans="1:113" x14ac:dyDescent="0.3">
      <c r="A532">
        <v>533</v>
      </c>
      <c r="B532" t="s">
        <v>397</v>
      </c>
      <c r="C532" s="25"/>
      <c r="D532" s="12"/>
      <c r="E532" s="14"/>
      <c r="H532" s="16"/>
      <c r="I532" s="11"/>
      <c r="J532" s="39"/>
      <c r="K532" s="39"/>
      <c r="L532" s="39"/>
      <c r="M532" s="39"/>
      <c r="N532" s="42"/>
      <c r="O532" s="8"/>
      <c r="P532" s="9"/>
      <c r="Q532" s="9"/>
      <c r="R532" s="8"/>
      <c r="S532" s="9"/>
      <c r="T532" s="9"/>
      <c r="U532" s="8"/>
      <c r="V532" s="9"/>
      <c r="W532" s="9"/>
      <c r="X532" s="9"/>
      <c r="Y532" s="8"/>
      <c r="Z532" s="9"/>
      <c r="AA532" s="8"/>
      <c r="AC532" s="8"/>
      <c r="AP532" s="8"/>
      <c r="AR532" s="31"/>
      <c r="AU532" s="31"/>
      <c r="AV532" s="21"/>
      <c r="AW532" s="23"/>
      <c r="BJ532" s="18"/>
      <c r="BL532" s="54"/>
      <c r="BO532" s="18"/>
      <c r="BQ532" s="18"/>
      <c r="BS532" s="18"/>
      <c r="BT532" s="18"/>
      <c r="CA532" s="18"/>
      <c r="CD532" s="18"/>
      <c r="CI532" s="18"/>
      <c r="CN532" s="18"/>
      <c r="CP532" s="18"/>
      <c r="CT532" s="18"/>
      <c r="CV532" s="18"/>
      <c r="CX532" s="18"/>
      <c r="DI532" s="18"/>
    </row>
    <row r="533" spans="1:113" x14ac:dyDescent="0.3">
      <c r="A533">
        <v>534</v>
      </c>
      <c r="B533" t="s">
        <v>397</v>
      </c>
      <c r="C533" s="25"/>
      <c r="D533" s="12"/>
      <c r="E533" s="14"/>
      <c r="H533" s="16"/>
      <c r="I533" s="11"/>
      <c r="J533" s="39"/>
      <c r="K533" s="39"/>
      <c r="L533" s="39"/>
      <c r="M533" s="39"/>
      <c r="N533" s="42"/>
      <c r="O533" s="8"/>
      <c r="P533" s="9"/>
      <c r="Q533" s="9"/>
      <c r="R533" s="8"/>
      <c r="S533" s="9"/>
      <c r="T533" s="9"/>
      <c r="U533" s="8"/>
      <c r="V533" s="9"/>
      <c r="W533" s="9"/>
      <c r="X533" s="9"/>
      <c r="Y533" s="8"/>
      <c r="Z533" s="9"/>
      <c r="AA533" s="8"/>
      <c r="AC533" s="8"/>
      <c r="AP533" s="8"/>
      <c r="AR533" s="31"/>
      <c r="AU533" s="31"/>
      <c r="AV533" s="21"/>
      <c r="AW533" s="23"/>
      <c r="BJ533" s="18"/>
      <c r="BL533" s="54"/>
      <c r="BO533" s="18"/>
      <c r="BQ533" s="18"/>
      <c r="BS533" s="18"/>
      <c r="BT533" s="18"/>
      <c r="CA533" s="18"/>
      <c r="CD533" s="18"/>
      <c r="CI533" s="18"/>
      <c r="CN533" s="18"/>
      <c r="CP533" s="18"/>
      <c r="CT533" s="18"/>
      <c r="CV533" s="18"/>
      <c r="CX533" s="18"/>
      <c r="DI533" s="18"/>
    </row>
    <row r="534" spans="1:113" x14ac:dyDescent="0.3">
      <c r="A534">
        <v>535</v>
      </c>
      <c r="B534" t="s">
        <v>397</v>
      </c>
      <c r="C534" s="25"/>
      <c r="D534" s="12"/>
      <c r="E534" s="14"/>
      <c r="H534" s="16"/>
      <c r="I534" s="11"/>
      <c r="J534" s="39"/>
      <c r="K534" s="39"/>
      <c r="L534" s="39"/>
      <c r="M534" s="39"/>
      <c r="N534" s="42"/>
      <c r="O534" s="8"/>
      <c r="P534" s="9"/>
      <c r="Q534" s="9"/>
      <c r="R534" s="8"/>
      <c r="S534" s="9"/>
      <c r="T534" s="9"/>
      <c r="U534" s="8"/>
      <c r="V534" s="9"/>
      <c r="W534" s="9"/>
      <c r="X534" s="9"/>
      <c r="Y534" s="8"/>
      <c r="Z534" s="9"/>
      <c r="AA534" s="8"/>
      <c r="AC534" s="8"/>
      <c r="AP534" s="8"/>
      <c r="AR534" s="31"/>
      <c r="AU534" s="31"/>
      <c r="AV534" s="21"/>
      <c r="AW534" s="23"/>
      <c r="BJ534" s="18"/>
      <c r="BL534" s="54"/>
      <c r="BO534" s="18"/>
      <c r="BQ534" s="18"/>
      <c r="BS534" s="18"/>
      <c r="BT534" s="18"/>
      <c r="CA534" s="18"/>
      <c r="CD534" s="18"/>
      <c r="CI534" s="18"/>
      <c r="CN534" s="18"/>
      <c r="CP534" s="18"/>
      <c r="CT534" s="18"/>
      <c r="CV534" s="18"/>
      <c r="CX534" s="18"/>
      <c r="DI534" s="18"/>
    </row>
    <row r="535" spans="1:113" x14ac:dyDescent="0.3">
      <c r="A535">
        <v>536</v>
      </c>
      <c r="B535" t="s">
        <v>397</v>
      </c>
      <c r="C535" s="25"/>
      <c r="D535" s="12"/>
      <c r="E535" s="14"/>
      <c r="H535" s="16"/>
      <c r="I535" s="11"/>
      <c r="J535" s="39"/>
      <c r="K535" s="39"/>
      <c r="L535" s="39"/>
      <c r="M535" s="39"/>
      <c r="N535" s="42"/>
      <c r="O535" s="8"/>
      <c r="P535" s="9"/>
      <c r="Q535" s="9"/>
      <c r="R535" s="8"/>
      <c r="S535" s="9"/>
      <c r="T535" s="9"/>
      <c r="U535" s="8"/>
      <c r="V535" s="9"/>
      <c r="W535" s="9"/>
      <c r="X535" s="9"/>
      <c r="Y535" s="8"/>
      <c r="Z535" s="9"/>
      <c r="AA535" s="8"/>
      <c r="AC535" s="8"/>
      <c r="AP535" s="8"/>
      <c r="AR535" s="31"/>
      <c r="AU535" s="31"/>
      <c r="AV535" s="21"/>
      <c r="AW535" s="23"/>
      <c r="BJ535" s="18"/>
      <c r="BL535" s="54"/>
      <c r="BO535" s="18"/>
      <c r="BQ535" s="18"/>
      <c r="BS535" s="18"/>
      <c r="BT535" s="18"/>
      <c r="CA535" s="18"/>
      <c r="CD535" s="18"/>
      <c r="CI535" s="18"/>
      <c r="CN535" s="18"/>
      <c r="CP535" s="18"/>
      <c r="CT535" s="18"/>
      <c r="CV535" s="18"/>
      <c r="CX535" s="18"/>
      <c r="DI535" s="18"/>
    </row>
    <row r="536" spans="1:113" x14ac:dyDescent="0.3">
      <c r="A536">
        <v>537</v>
      </c>
      <c r="B536" t="s">
        <v>397</v>
      </c>
      <c r="C536" s="25"/>
      <c r="D536" s="12"/>
      <c r="E536" s="14"/>
      <c r="H536" s="16"/>
      <c r="I536" s="11"/>
      <c r="J536" s="39"/>
      <c r="K536" s="39"/>
      <c r="L536" s="39"/>
      <c r="M536" s="39"/>
      <c r="N536" s="42"/>
      <c r="O536" s="8"/>
      <c r="P536" s="9"/>
      <c r="Q536" s="9"/>
      <c r="R536" s="8"/>
      <c r="S536" s="9"/>
      <c r="T536" s="9"/>
      <c r="U536" s="8"/>
      <c r="V536" s="9"/>
      <c r="W536" s="9"/>
      <c r="X536" s="9"/>
      <c r="Y536" s="8"/>
      <c r="Z536" s="9"/>
      <c r="AA536" s="8"/>
      <c r="AC536" s="8"/>
      <c r="AP536" s="8"/>
      <c r="AR536" s="31"/>
      <c r="AU536" s="31"/>
      <c r="AV536" s="21"/>
      <c r="AW536" s="23"/>
      <c r="BJ536" s="18"/>
      <c r="BL536" s="54"/>
      <c r="BO536" s="18"/>
      <c r="BQ536" s="18"/>
      <c r="BS536" s="18"/>
      <c r="BT536" s="18"/>
      <c r="CA536" s="18"/>
      <c r="CD536" s="18"/>
      <c r="CI536" s="18"/>
      <c r="CN536" s="18"/>
      <c r="CP536" s="18"/>
      <c r="CT536" s="18"/>
      <c r="CV536" s="18"/>
      <c r="CX536" s="18"/>
      <c r="DI536" s="18"/>
    </row>
    <row r="537" spans="1:113" x14ac:dyDescent="0.3">
      <c r="A537">
        <v>538</v>
      </c>
      <c r="B537" t="s">
        <v>397</v>
      </c>
      <c r="C537" s="25"/>
      <c r="D537" s="12"/>
      <c r="E537" s="14"/>
      <c r="H537" s="16"/>
      <c r="I537" s="11"/>
      <c r="J537" s="39"/>
      <c r="K537" s="39"/>
      <c r="L537" s="39"/>
      <c r="M537" s="39"/>
      <c r="N537" s="42"/>
      <c r="O537" s="8"/>
      <c r="P537" s="9"/>
      <c r="Q537" s="9"/>
      <c r="R537" s="8"/>
      <c r="S537" s="9"/>
      <c r="T537" s="9"/>
      <c r="U537" s="8"/>
      <c r="V537" s="9"/>
      <c r="W537" s="9"/>
      <c r="X537" s="9"/>
      <c r="Y537" s="8"/>
      <c r="Z537" s="9"/>
      <c r="AA537" s="8"/>
      <c r="AC537" s="8"/>
      <c r="AP537" s="8"/>
      <c r="AR537" s="31"/>
      <c r="AU537" s="31"/>
      <c r="AV537" s="21"/>
      <c r="AW537" s="23"/>
      <c r="BJ537" s="18"/>
      <c r="BL537" s="54"/>
      <c r="BO537" s="18"/>
      <c r="BQ537" s="18"/>
      <c r="BS537" s="18"/>
      <c r="BT537" s="18"/>
      <c r="CA537" s="18"/>
      <c r="CD537" s="18"/>
      <c r="CI537" s="18"/>
      <c r="CN537" s="18"/>
      <c r="CP537" s="18"/>
      <c r="CT537" s="18"/>
      <c r="CV537" s="18"/>
      <c r="CX537" s="18"/>
      <c r="DI537" s="18"/>
    </row>
    <row r="538" spans="1:113" x14ac:dyDescent="0.3">
      <c r="A538">
        <v>539</v>
      </c>
      <c r="B538" t="s">
        <v>397</v>
      </c>
      <c r="C538" s="25"/>
      <c r="D538" s="12"/>
      <c r="E538" s="14"/>
      <c r="H538" s="16"/>
      <c r="I538" s="11"/>
      <c r="J538" s="39"/>
      <c r="K538" s="39"/>
      <c r="L538" s="39"/>
      <c r="M538" s="39"/>
      <c r="N538" s="42"/>
      <c r="O538" s="8"/>
      <c r="P538" s="9"/>
      <c r="Q538" s="9"/>
      <c r="R538" s="8"/>
      <c r="S538" s="9"/>
      <c r="T538" s="9"/>
      <c r="U538" s="8"/>
      <c r="V538" s="9"/>
      <c r="W538" s="9"/>
      <c r="X538" s="9"/>
      <c r="Y538" s="8"/>
      <c r="Z538" s="9"/>
      <c r="AA538" s="8"/>
      <c r="AC538" s="8"/>
      <c r="AP538" s="8"/>
      <c r="AR538" s="31"/>
      <c r="AU538" s="31"/>
      <c r="AV538" s="21"/>
      <c r="AW538" s="23"/>
      <c r="BJ538" s="18"/>
      <c r="BL538" s="54"/>
      <c r="BO538" s="18"/>
      <c r="BQ538" s="18"/>
      <c r="BS538" s="18"/>
      <c r="BT538" s="18"/>
      <c r="CA538" s="18"/>
      <c r="CD538" s="18"/>
      <c r="CI538" s="18"/>
      <c r="CN538" s="18"/>
      <c r="CP538" s="18"/>
      <c r="CT538" s="18"/>
      <c r="CV538" s="18"/>
      <c r="CX538" s="18"/>
      <c r="DI538" s="18"/>
    </row>
    <row r="539" spans="1:113" x14ac:dyDescent="0.3">
      <c r="A539">
        <v>540</v>
      </c>
      <c r="B539" t="s">
        <v>397</v>
      </c>
      <c r="C539" s="25"/>
      <c r="D539" s="12"/>
      <c r="E539" s="14"/>
      <c r="H539" s="16"/>
      <c r="I539" s="11"/>
      <c r="J539" s="39"/>
      <c r="K539" s="39"/>
      <c r="L539" s="39"/>
      <c r="M539" s="39"/>
      <c r="N539" s="42"/>
      <c r="O539" s="8"/>
      <c r="P539" s="9"/>
      <c r="Q539" s="9"/>
      <c r="R539" s="8"/>
      <c r="S539" s="9"/>
      <c r="T539" s="9"/>
      <c r="U539" s="8"/>
      <c r="V539" s="9"/>
      <c r="W539" s="9"/>
      <c r="X539" s="9"/>
      <c r="Y539" s="8"/>
      <c r="Z539" s="9"/>
      <c r="AA539" s="8"/>
      <c r="AC539" s="8"/>
      <c r="AP539" s="8"/>
      <c r="AR539" s="31"/>
      <c r="AU539" s="31"/>
      <c r="AV539" s="21"/>
      <c r="AW539" s="23"/>
      <c r="BJ539" s="18"/>
      <c r="BL539" s="54"/>
      <c r="BO539" s="18"/>
      <c r="BQ539" s="18"/>
      <c r="BS539" s="18"/>
      <c r="BT539" s="18"/>
      <c r="CA539" s="18"/>
      <c r="CD539" s="18"/>
      <c r="CI539" s="18"/>
      <c r="CN539" s="18"/>
      <c r="CP539" s="18"/>
      <c r="CT539" s="18"/>
      <c r="CV539" s="18"/>
      <c r="CX539" s="18"/>
      <c r="DI539" s="18"/>
    </row>
    <row r="540" spans="1:113" x14ac:dyDescent="0.3">
      <c r="A540">
        <v>541</v>
      </c>
      <c r="B540" t="s">
        <v>397</v>
      </c>
      <c r="C540" s="25"/>
      <c r="D540" s="12"/>
      <c r="E540" s="14"/>
      <c r="H540" s="16"/>
      <c r="I540" s="11"/>
      <c r="J540" s="39"/>
      <c r="K540" s="39"/>
      <c r="L540" s="39"/>
      <c r="M540" s="39"/>
      <c r="N540" s="42"/>
      <c r="O540" s="8"/>
      <c r="P540" s="9"/>
      <c r="Q540" s="9"/>
      <c r="R540" s="8"/>
      <c r="S540" s="9"/>
      <c r="T540" s="9"/>
      <c r="U540" s="8"/>
      <c r="V540" s="9"/>
      <c r="W540" s="9"/>
      <c r="X540" s="9"/>
      <c r="Y540" s="8"/>
      <c r="Z540" s="9"/>
      <c r="AA540" s="8"/>
      <c r="AC540" s="8"/>
      <c r="AP540" s="8"/>
      <c r="AR540" s="31"/>
      <c r="AU540" s="31"/>
      <c r="AV540" s="21"/>
      <c r="AW540" s="23"/>
      <c r="BJ540" s="18"/>
      <c r="BL540" s="54"/>
      <c r="BO540" s="18"/>
      <c r="BQ540" s="18"/>
      <c r="BS540" s="18"/>
      <c r="BT540" s="18"/>
      <c r="CA540" s="18"/>
      <c r="CD540" s="18"/>
      <c r="CI540" s="18"/>
      <c r="CN540" s="18"/>
      <c r="CP540" s="18"/>
      <c r="CT540" s="18"/>
      <c r="CV540" s="18"/>
      <c r="CX540" s="18"/>
      <c r="DI540" s="18"/>
    </row>
    <row r="541" spans="1:113" x14ac:dyDescent="0.3">
      <c r="A541">
        <v>542</v>
      </c>
      <c r="B541" t="s">
        <v>397</v>
      </c>
      <c r="C541" s="25"/>
      <c r="D541" s="12"/>
      <c r="E541" s="14"/>
      <c r="H541" s="16"/>
      <c r="I541" s="11"/>
      <c r="J541" s="39"/>
      <c r="K541" s="39"/>
      <c r="L541" s="39"/>
      <c r="M541" s="39"/>
      <c r="N541" s="42"/>
      <c r="O541" s="8"/>
      <c r="P541" s="9"/>
      <c r="Q541" s="9"/>
      <c r="R541" s="8"/>
      <c r="S541" s="9"/>
      <c r="T541" s="9"/>
      <c r="U541" s="8"/>
      <c r="V541" s="9"/>
      <c r="W541" s="9"/>
      <c r="X541" s="9"/>
      <c r="Y541" s="8"/>
      <c r="Z541" s="9"/>
      <c r="AA541" s="8"/>
      <c r="AC541" s="8"/>
      <c r="AP541" s="8"/>
      <c r="AR541" s="31"/>
      <c r="AU541" s="31"/>
      <c r="AV541" s="21"/>
      <c r="AW541" s="23"/>
      <c r="BJ541" s="18"/>
      <c r="BL541" s="54"/>
      <c r="BO541" s="18"/>
      <c r="BQ541" s="18"/>
      <c r="BS541" s="18"/>
      <c r="BT541" s="18"/>
      <c r="CA541" s="18"/>
      <c r="CD541" s="18"/>
      <c r="CI541" s="18"/>
      <c r="CN541" s="18"/>
      <c r="CP541" s="18"/>
      <c r="CT541" s="18"/>
      <c r="CV541" s="18"/>
      <c r="CX541" s="18"/>
      <c r="DI541" s="18"/>
    </row>
    <row r="542" spans="1:113" x14ac:dyDescent="0.3">
      <c r="A542">
        <v>543</v>
      </c>
      <c r="B542" t="s">
        <v>397</v>
      </c>
      <c r="C542" s="25"/>
      <c r="D542" s="12"/>
      <c r="E542" s="14"/>
      <c r="H542" s="16"/>
      <c r="I542" s="11"/>
      <c r="J542" s="39"/>
      <c r="K542" s="39"/>
      <c r="L542" s="39"/>
      <c r="M542" s="39"/>
      <c r="N542" s="42"/>
      <c r="O542" s="8"/>
      <c r="P542" s="9"/>
      <c r="Q542" s="9"/>
      <c r="R542" s="8"/>
      <c r="S542" s="9"/>
      <c r="T542" s="9"/>
      <c r="U542" s="8"/>
      <c r="V542" s="9"/>
      <c r="W542" s="9"/>
      <c r="X542" s="9"/>
      <c r="Y542" s="8"/>
      <c r="Z542" s="9"/>
      <c r="AA542" s="8"/>
      <c r="AC542" s="8"/>
      <c r="AP542" s="8"/>
      <c r="AR542" s="31"/>
      <c r="AU542" s="31"/>
      <c r="AV542" s="21"/>
      <c r="AW542" s="23"/>
      <c r="BJ542" s="18"/>
      <c r="BL542" s="54"/>
      <c r="BO542" s="18"/>
      <c r="BQ542" s="18"/>
      <c r="BS542" s="18"/>
      <c r="BT542" s="18"/>
      <c r="CA542" s="18"/>
      <c r="CD542" s="18"/>
      <c r="CI542" s="18"/>
      <c r="CN542" s="18"/>
      <c r="CP542" s="18"/>
      <c r="CT542" s="18"/>
      <c r="CV542" s="18"/>
      <c r="CX542" s="18"/>
      <c r="DI542" s="18"/>
    </row>
    <row r="543" spans="1:113" x14ac:dyDescent="0.3">
      <c r="A543">
        <v>544</v>
      </c>
      <c r="B543" t="s">
        <v>397</v>
      </c>
      <c r="C543" s="25"/>
      <c r="D543" s="12"/>
      <c r="E543" s="14"/>
      <c r="H543" s="16"/>
      <c r="I543" s="11"/>
      <c r="J543" s="39"/>
      <c r="K543" s="39"/>
      <c r="L543" s="39"/>
      <c r="M543" s="39"/>
      <c r="N543" s="42"/>
      <c r="O543" s="8"/>
      <c r="P543" s="9"/>
      <c r="Q543" s="9"/>
      <c r="R543" s="8"/>
      <c r="S543" s="9"/>
      <c r="T543" s="9"/>
      <c r="U543" s="8"/>
      <c r="V543" s="9"/>
      <c r="W543" s="9"/>
      <c r="X543" s="9"/>
      <c r="Y543" s="8"/>
      <c r="Z543" s="9"/>
      <c r="AA543" s="8"/>
      <c r="AC543" s="8"/>
      <c r="AP543" s="8"/>
      <c r="AR543" s="31"/>
      <c r="AU543" s="31"/>
      <c r="AV543" s="21"/>
      <c r="AW543" s="23"/>
      <c r="BJ543" s="18"/>
      <c r="BL543" s="54"/>
      <c r="BO543" s="18"/>
      <c r="BQ543" s="18"/>
      <c r="BS543" s="18"/>
      <c r="BT543" s="18"/>
      <c r="CA543" s="18"/>
      <c r="CD543" s="18"/>
      <c r="CI543" s="18"/>
      <c r="CN543" s="18"/>
      <c r="CP543" s="18"/>
      <c r="CT543" s="18"/>
      <c r="CV543" s="18"/>
      <c r="CX543" s="18"/>
      <c r="DI543" s="18"/>
    </row>
    <row r="544" spans="1:113" x14ac:dyDescent="0.3">
      <c r="A544">
        <v>545</v>
      </c>
      <c r="B544" t="s">
        <v>397</v>
      </c>
      <c r="C544" s="25"/>
      <c r="D544" s="12"/>
      <c r="E544" s="14"/>
      <c r="H544" s="16"/>
      <c r="I544" s="11"/>
      <c r="J544" s="39"/>
      <c r="K544" s="39"/>
      <c r="L544" s="39"/>
      <c r="M544" s="39"/>
      <c r="N544" s="42"/>
      <c r="O544" s="8"/>
      <c r="P544" s="9"/>
      <c r="Q544" s="9"/>
      <c r="R544" s="8"/>
      <c r="S544" s="9"/>
      <c r="T544" s="9"/>
      <c r="U544" s="8"/>
      <c r="V544" s="9"/>
      <c r="W544" s="9"/>
      <c r="X544" s="9"/>
      <c r="Y544" s="8"/>
      <c r="Z544" s="9"/>
      <c r="AA544" s="8"/>
      <c r="AC544" s="8"/>
      <c r="AP544" s="8"/>
      <c r="AR544" s="31"/>
      <c r="AU544" s="31"/>
      <c r="AV544" s="21"/>
      <c r="AW544" s="23"/>
      <c r="BJ544" s="18"/>
      <c r="BL544" s="54"/>
      <c r="BO544" s="18"/>
      <c r="BQ544" s="18"/>
      <c r="BS544" s="18"/>
      <c r="BT544" s="18"/>
      <c r="CA544" s="18"/>
      <c r="CD544" s="18"/>
      <c r="CI544" s="18"/>
      <c r="CN544" s="18"/>
      <c r="CP544" s="18"/>
      <c r="CT544" s="18"/>
      <c r="CV544" s="18"/>
      <c r="CX544" s="18"/>
      <c r="DI544" s="18"/>
    </row>
    <row r="545" spans="1:113" x14ac:dyDescent="0.3">
      <c r="A545">
        <v>546</v>
      </c>
      <c r="B545" t="s">
        <v>397</v>
      </c>
      <c r="C545" s="25"/>
      <c r="D545" s="12"/>
      <c r="E545" s="14"/>
      <c r="H545" s="16"/>
      <c r="I545" s="11"/>
      <c r="J545" s="39"/>
      <c r="K545" s="39"/>
      <c r="L545" s="39"/>
      <c r="M545" s="39"/>
      <c r="N545" s="42"/>
      <c r="O545" s="8"/>
      <c r="P545" s="9"/>
      <c r="Q545" s="9"/>
      <c r="R545" s="8"/>
      <c r="S545" s="9"/>
      <c r="T545" s="9"/>
      <c r="U545" s="8"/>
      <c r="V545" s="9"/>
      <c r="W545" s="9"/>
      <c r="X545" s="9"/>
      <c r="Y545" s="8"/>
      <c r="Z545" s="9"/>
      <c r="AA545" s="8"/>
      <c r="AC545" s="8"/>
      <c r="AP545" s="8"/>
      <c r="AR545" s="31"/>
      <c r="AU545" s="31"/>
      <c r="AV545" s="21"/>
      <c r="AW545" s="23"/>
      <c r="BJ545" s="18"/>
      <c r="BL545" s="54"/>
      <c r="BO545" s="18"/>
      <c r="BQ545" s="18"/>
      <c r="BS545" s="18"/>
      <c r="BT545" s="18"/>
      <c r="CA545" s="18"/>
      <c r="CD545" s="18"/>
      <c r="CI545" s="18"/>
      <c r="CN545" s="18"/>
      <c r="CP545" s="18"/>
      <c r="CT545" s="18"/>
      <c r="CV545" s="18"/>
      <c r="CX545" s="18"/>
      <c r="DI545" s="18"/>
    </row>
    <row r="546" spans="1:113" x14ac:dyDescent="0.3">
      <c r="A546">
        <v>547</v>
      </c>
      <c r="B546" t="s">
        <v>397</v>
      </c>
      <c r="C546" s="25"/>
      <c r="D546" s="12"/>
      <c r="E546" s="14"/>
      <c r="H546" s="16"/>
      <c r="I546" s="11"/>
      <c r="J546" s="39"/>
      <c r="K546" s="39"/>
      <c r="L546" s="39"/>
      <c r="M546" s="39"/>
      <c r="N546" s="42"/>
      <c r="O546" s="8"/>
      <c r="P546" s="9"/>
      <c r="Q546" s="9"/>
      <c r="R546" s="8"/>
      <c r="S546" s="9"/>
      <c r="T546" s="9"/>
      <c r="U546" s="8"/>
      <c r="V546" s="9"/>
      <c r="W546" s="9"/>
      <c r="X546" s="9"/>
      <c r="Y546" s="8"/>
      <c r="Z546" s="9"/>
      <c r="AA546" s="8"/>
      <c r="AC546" s="8"/>
      <c r="AP546" s="8"/>
      <c r="AR546" s="31"/>
      <c r="AU546" s="31"/>
      <c r="AV546" s="21"/>
      <c r="AW546" s="23"/>
      <c r="BJ546" s="18"/>
      <c r="BL546" s="54"/>
      <c r="BO546" s="18"/>
      <c r="BQ546" s="18"/>
      <c r="BS546" s="18"/>
      <c r="BT546" s="18"/>
      <c r="CA546" s="18"/>
      <c r="CD546" s="18"/>
      <c r="CI546" s="18"/>
      <c r="CN546" s="18"/>
      <c r="CP546" s="18"/>
      <c r="CT546" s="18"/>
      <c r="CV546" s="18"/>
      <c r="CX546" s="18"/>
      <c r="DI546" s="18"/>
    </row>
    <row r="547" spans="1:113" x14ac:dyDescent="0.3">
      <c r="A547">
        <v>548</v>
      </c>
      <c r="B547" t="s">
        <v>397</v>
      </c>
      <c r="C547" s="25"/>
      <c r="D547" s="12"/>
      <c r="E547" s="14"/>
      <c r="H547" s="16"/>
      <c r="I547" s="11"/>
      <c r="J547" s="39"/>
      <c r="K547" s="39"/>
      <c r="L547" s="39"/>
      <c r="M547" s="39"/>
      <c r="N547" s="42"/>
      <c r="O547" s="8"/>
      <c r="P547" s="9"/>
      <c r="Q547" s="9"/>
      <c r="R547" s="8"/>
      <c r="S547" s="9"/>
      <c r="T547" s="9"/>
      <c r="U547" s="8"/>
      <c r="V547" s="9"/>
      <c r="W547" s="9"/>
      <c r="X547" s="9"/>
      <c r="Y547" s="8"/>
      <c r="Z547" s="9"/>
      <c r="AA547" s="8"/>
      <c r="AC547" s="8"/>
      <c r="AP547" s="8"/>
      <c r="AR547" s="31"/>
      <c r="AU547" s="31"/>
      <c r="AV547" s="21"/>
      <c r="AW547" s="23"/>
      <c r="BJ547" s="18"/>
      <c r="BL547" s="54"/>
      <c r="BO547" s="18"/>
      <c r="BQ547" s="18"/>
      <c r="BS547" s="18"/>
      <c r="BT547" s="18"/>
      <c r="CA547" s="18"/>
      <c r="CD547" s="18"/>
      <c r="CI547" s="18"/>
      <c r="CN547" s="18"/>
      <c r="CP547" s="18"/>
      <c r="CT547" s="18"/>
      <c r="CV547" s="18"/>
      <c r="CX547" s="18"/>
      <c r="DI547" s="18"/>
    </row>
    <row r="548" spans="1:113" x14ac:dyDescent="0.3">
      <c r="A548">
        <v>549</v>
      </c>
      <c r="B548" t="s">
        <v>397</v>
      </c>
      <c r="C548" s="25"/>
      <c r="D548" s="12"/>
      <c r="E548" s="14"/>
      <c r="H548" s="16"/>
      <c r="I548" s="11"/>
      <c r="J548" s="39"/>
      <c r="K548" s="39"/>
      <c r="L548" s="39"/>
      <c r="M548" s="39"/>
      <c r="N548" s="42"/>
      <c r="O548" s="8"/>
      <c r="P548" s="9"/>
      <c r="Q548" s="9"/>
      <c r="R548" s="8"/>
      <c r="S548" s="9"/>
      <c r="T548" s="9"/>
      <c r="U548" s="8"/>
      <c r="V548" s="9"/>
      <c r="W548" s="9"/>
      <c r="X548" s="9"/>
      <c r="Y548" s="8"/>
      <c r="Z548" s="9"/>
      <c r="AA548" s="8"/>
      <c r="AC548" s="8"/>
      <c r="AP548" s="8"/>
      <c r="AR548" s="31"/>
      <c r="AU548" s="31"/>
      <c r="AV548" s="21"/>
      <c r="AW548" s="23"/>
      <c r="BJ548" s="18"/>
      <c r="BL548" s="54"/>
      <c r="BO548" s="18"/>
      <c r="BQ548" s="18"/>
      <c r="BS548" s="18"/>
      <c r="BT548" s="18"/>
      <c r="CA548" s="18"/>
      <c r="CD548" s="18"/>
      <c r="CI548" s="18"/>
      <c r="CN548" s="18"/>
      <c r="CP548" s="18"/>
      <c r="CT548" s="18"/>
      <c r="CV548" s="18"/>
      <c r="CX548" s="18"/>
      <c r="DI548" s="18"/>
    </row>
    <row r="549" spans="1:113" x14ac:dyDescent="0.3">
      <c r="A549">
        <v>550</v>
      </c>
      <c r="B549" t="s">
        <v>397</v>
      </c>
      <c r="C549" s="25"/>
      <c r="D549" s="12"/>
      <c r="E549" s="14"/>
      <c r="H549" s="16"/>
      <c r="I549" s="11"/>
      <c r="J549" s="39"/>
      <c r="K549" s="39"/>
      <c r="L549" s="39"/>
      <c r="M549" s="39"/>
      <c r="N549" s="42"/>
      <c r="O549" s="8"/>
      <c r="P549" s="9"/>
      <c r="Q549" s="9"/>
      <c r="R549" s="8"/>
      <c r="S549" s="9"/>
      <c r="T549" s="9"/>
      <c r="U549" s="8"/>
      <c r="V549" s="9"/>
      <c r="W549" s="9"/>
      <c r="X549" s="9"/>
      <c r="Y549" s="8"/>
      <c r="Z549" s="9"/>
      <c r="AA549" s="8"/>
      <c r="AC549" s="8"/>
      <c r="AP549" s="8"/>
      <c r="AR549" s="31"/>
      <c r="AU549" s="31"/>
      <c r="AV549" s="21"/>
      <c r="AW549" s="23"/>
      <c r="BJ549" s="18"/>
      <c r="BL549" s="54"/>
      <c r="BO549" s="18"/>
      <c r="BQ549" s="18"/>
      <c r="BS549" s="18"/>
      <c r="BT549" s="18"/>
      <c r="CA549" s="18"/>
      <c r="CD549" s="18"/>
      <c r="CI549" s="18"/>
      <c r="CN549" s="18"/>
      <c r="CP549" s="18"/>
      <c r="CT549" s="18"/>
      <c r="CV549" s="18"/>
      <c r="CX549" s="18"/>
      <c r="DI549" s="18"/>
    </row>
    <row r="550" spans="1:113" x14ac:dyDescent="0.3">
      <c r="A550">
        <v>551</v>
      </c>
      <c r="B550" t="s">
        <v>397</v>
      </c>
      <c r="C550" s="25"/>
      <c r="D550" s="12"/>
      <c r="E550" s="14"/>
      <c r="H550" s="16"/>
      <c r="I550" s="11"/>
      <c r="J550" s="39"/>
      <c r="K550" s="39"/>
      <c r="L550" s="39"/>
      <c r="M550" s="39"/>
      <c r="N550" s="42"/>
      <c r="O550" s="8"/>
      <c r="P550" s="9"/>
      <c r="Q550" s="9"/>
      <c r="R550" s="8"/>
      <c r="S550" s="9"/>
      <c r="T550" s="9"/>
      <c r="U550" s="8"/>
      <c r="V550" s="9"/>
      <c r="W550" s="9"/>
      <c r="X550" s="9"/>
      <c r="Y550" s="8"/>
      <c r="Z550" s="9"/>
      <c r="AA550" s="8"/>
      <c r="AC550" s="8"/>
      <c r="AP550" s="8"/>
      <c r="AR550" s="31"/>
      <c r="AU550" s="31"/>
      <c r="AV550" s="21"/>
      <c r="AW550" s="23"/>
      <c r="BJ550" s="18"/>
      <c r="BL550" s="54"/>
      <c r="BO550" s="18"/>
      <c r="BQ550" s="18"/>
      <c r="BS550" s="18"/>
      <c r="BT550" s="18"/>
      <c r="CA550" s="18"/>
      <c r="CD550" s="18"/>
      <c r="CI550" s="18"/>
      <c r="CN550" s="18"/>
      <c r="CP550" s="18"/>
      <c r="CT550" s="18"/>
      <c r="CV550" s="18"/>
      <c r="CX550" s="18"/>
      <c r="DI550" s="18"/>
    </row>
    <row r="551" spans="1:113" x14ac:dyDescent="0.3">
      <c r="C551" s="25"/>
      <c r="D551" s="12"/>
      <c r="E551" s="14"/>
      <c r="H551" s="16"/>
      <c r="I551" s="11"/>
      <c r="J551" s="39"/>
      <c r="K551" s="39"/>
      <c r="L551" s="39"/>
      <c r="M551" s="39"/>
      <c r="N551" s="42"/>
      <c r="O551" s="8"/>
      <c r="P551" s="9"/>
      <c r="Q551" s="9"/>
      <c r="R551" s="8"/>
      <c r="S551" s="9"/>
      <c r="T551" s="9"/>
      <c r="U551" s="8"/>
      <c r="V551" s="9"/>
      <c r="W551" s="9"/>
      <c r="X551" s="9"/>
      <c r="Y551" s="8"/>
      <c r="Z551" s="9"/>
      <c r="AA551" s="8"/>
      <c r="AC551" s="8"/>
      <c r="AP551" s="8"/>
      <c r="AR551" s="31"/>
      <c r="AU551" s="31"/>
      <c r="AV551" s="21"/>
      <c r="AW551" s="23"/>
      <c r="BJ551" s="18"/>
      <c r="BL551" s="54"/>
      <c r="BO551" s="18"/>
      <c r="BQ551" s="18"/>
      <c r="BS551" s="18"/>
      <c r="BT551" s="18"/>
      <c r="CA551" s="18"/>
      <c r="CD551" s="18"/>
      <c r="CI551" s="18"/>
      <c r="CN551" s="18"/>
      <c r="CP551" s="18"/>
      <c r="CT551" s="18"/>
      <c r="CV551" s="18"/>
      <c r="CX551" s="18"/>
      <c r="DI551" s="18"/>
    </row>
    <row r="552" spans="1:113" x14ac:dyDescent="0.3">
      <c r="C552" s="25"/>
      <c r="D552" s="12"/>
      <c r="E552" s="14"/>
      <c r="H552" s="16"/>
      <c r="I552" s="11"/>
      <c r="J552" s="39"/>
      <c r="K552" s="39"/>
      <c r="L552" s="39"/>
      <c r="M552" s="39"/>
      <c r="N552" s="42"/>
      <c r="O552" s="8"/>
      <c r="P552" s="9"/>
      <c r="Q552" s="9"/>
      <c r="R552" s="8"/>
      <c r="S552" s="9"/>
      <c r="T552" s="9"/>
      <c r="U552" s="8"/>
      <c r="V552" s="9"/>
      <c r="W552" s="9"/>
      <c r="X552" s="9"/>
      <c r="Y552" s="8"/>
      <c r="Z552" s="9"/>
      <c r="AA552" s="8"/>
      <c r="AC552" s="8"/>
      <c r="AP552" s="8"/>
      <c r="AR552" s="31"/>
      <c r="AU552" s="31"/>
      <c r="AV552" s="21"/>
      <c r="AW552" s="23"/>
      <c r="BJ552" s="18"/>
      <c r="BL552" s="54"/>
      <c r="BO552" s="18"/>
      <c r="BQ552" s="18"/>
      <c r="BS552" s="18"/>
      <c r="BT552" s="18"/>
      <c r="CA552" s="18"/>
      <c r="CD552" s="18"/>
      <c r="CI552" s="18"/>
      <c r="CN552" s="18"/>
      <c r="CP552" s="18"/>
      <c r="CT552" s="18"/>
      <c r="CV552" s="18"/>
      <c r="CX552" s="18"/>
      <c r="DI552" s="18"/>
    </row>
    <row r="553" spans="1:113" x14ac:dyDescent="0.3">
      <c r="C553" s="25"/>
      <c r="D553" s="12"/>
      <c r="E553" s="14"/>
      <c r="H553" s="16"/>
      <c r="I553" s="11"/>
      <c r="J553" s="39"/>
      <c r="K553" s="39"/>
      <c r="L553" s="39"/>
      <c r="M553" s="39"/>
      <c r="N553" s="42"/>
      <c r="O553" s="8"/>
      <c r="P553" s="9"/>
      <c r="Q553" s="9"/>
      <c r="R553" s="8"/>
      <c r="S553" s="9"/>
      <c r="T553" s="9"/>
      <c r="U553" s="8"/>
      <c r="V553" s="9"/>
      <c r="W553" s="9"/>
      <c r="X553" s="9"/>
      <c r="Y553" s="8"/>
      <c r="Z553" s="9"/>
      <c r="AA553" s="8"/>
      <c r="AC553" s="8"/>
      <c r="AP553" s="8"/>
      <c r="AR553" s="31"/>
      <c r="AU553" s="31"/>
      <c r="AV553" s="21"/>
      <c r="AW553" s="23"/>
      <c r="BJ553" s="18"/>
      <c r="BL553" s="54"/>
      <c r="BO553" s="18"/>
      <c r="BQ553" s="18"/>
      <c r="BS553" s="18"/>
      <c r="BT553" s="18"/>
      <c r="CA553" s="18"/>
      <c r="CD553" s="18"/>
      <c r="CI553" s="18"/>
      <c r="CN553" s="18"/>
      <c r="CP553" s="18"/>
      <c r="CT553" s="18"/>
      <c r="CV553" s="18"/>
      <c r="CX553" s="18"/>
      <c r="DI553" s="18"/>
    </row>
    <row r="554" spans="1:113" x14ac:dyDescent="0.3">
      <c r="C554" s="25"/>
      <c r="D554" s="12"/>
      <c r="E554" s="14"/>
      <c r="H554" s="16"/>
      <c r="I554" s="11"/>
      <c r="J554" s="39"/>
      <c r="K554" s="39"/>
      <c r="L554" s="39"/>
      <c r="M554" s="39"/>
      <c r="N554" s="42"/>
      <c r="O554" s="8"/>
      <c r="P554" s="9"/>
      <c r="Q554" s="9"/>
      <c r="R554" s="8"/>
      <c r="S554" s="9"/>
      <c r="T554" s="9"/>
      <c r="U554" s="8"/>
      <c r="V554" s="9"/>
      <c r="W554" s="9"/>
      <c r="X554" s="9"/>
      <c r="Y554" s="8"/>
      <c r="Z554" s="9"/>
      <c r="AA554" s="8"/>
      <c r="AC554" s="8"/>
      <c r="AP554" s="8"/>
      <c r="AR554" s="31"/>
      <c r="AU554" s="31"/>
      <c r="AV554" s="21"/>
      <c r="AW554" s="23"/>
      <c r="BJ554" s="18"/>
      <c r="BL554" s="54"/>
      <c r="BO554" s="18"/>
      <c r="BQ554" s="18"/>
      <c r="BS554" s="18"/>
      <c r="BT554" s="18"/>
      <c r="CA554" s="18"/>
      <c r="CD554" s="18"/>
      <c r="CI554" s="18"/>
      <c r="CN554" s="18"/>
      <c r="CP554" s="18"/>
      <c r="CT554" s="18"/>
      <c r="CV554" s="18"/>
      <c r="CX554" s="18"/>
      <c r="DI554" s="18"/>
    </row>
    <row r="555" spans="1:113" x14ac:dyDescent="0.3">
      <c r="C555" s="25"/>
      <c r="D555" s="12"/>
      <c r="E555" s="14"/>
      <c r="H555" s="16"/>
      <c r="I555" s="11"/>
      <c r="J555" s="39"/>
      <c r="K555" s="39"/>
      <c r="L555" s="39"/>
      <c r="M555" s="39"/>
      <c r="N555" s="42"/>
      <c r="O555" s="8"/>
      <c r="P555" s="9"/>
      <c r="Q555" s="9"/>
      <c r="R555" s="8"/>
      <c r="S555" s="9"/>
      <c r="T555" s="9"/>
      <c r="U555" s="8"/>
      <c r="V555" s="9"/>
      <c r="W555" s="9"/>
      <c r="X555" s="9"/>
      <c r="Y555" s="8"/>
      <c r="Z555" s="9"/>
      <c r="AA555" s="8"/>
      <c r="AC555" s="8"/>
      <c r="AP555" s="8"/>
      <c r="AR555" s="31"/>
      <c r="AU555" s="31"/>
      <c r="AV555" s="21"/>
      <c r="AW555" s="23"/>
      <c r="BJ555" s="18"/>
      <c r="BL555" s="54"/>
      <c r="BO555" s="18"/>
      <c r="BQ555" s="18"/>
      <c r="BS555" s="18"/>
      <c r="BT555" s="18"/>
      <c r="CA555" s="18"/>
      <c r="CD555" s="18"/>
      <c r="CI555" s="18"/>
      <c r="CN555" s="18"/>
      <c r="CP555" s="18"/>
      <c r="CT555" s="18"/>
      <c r="CV555" s="18"/>
      <c r="CX555" s="18"/>
      <c r="DI555" s="18"/>
    </row>
    <row r="556" spans="1:113" x14ac:dyDescent="0.3">
      <c r="C556" s="25"/>
      <c r="D556" s="12"/>
      <c r="E556" s="14"/>
      <c r="H556" s="16"/>
      <c r="I556" s="11"/>
      <c r="J556" s="39"/>
      <c r="K556" s="39"/>
      <c r="L556" s="39"/>
      <c r="M556" s="39"/>
      <c r="N556" s="42"/>
      <c r="O556" s="8"/>
      <c r="P556" s="9"/>
      <c r="Q556" s="9"/>
      <c r="R556" s="8"/>
      <c r="S556" s="9"/>
      <c r="T556" s="9"/>
      <c r="U556" s="8"/>
      <c r="V556" s="9"/>
      <c r="W556" s="9"/>
      <c r="X556" s="9"/>
      <c r="Y556" s="8"/>
      <c r="Z556" s="9"/>
      <c r="AA556" s="8"/>
      <c r="AC556" s="8"/>
      <c r="AP556" s="8"/>
      <c r="AR556" s="31"/>
      <c r="AU556" s="31"/>
      <c r="AV556" s="21"/>
      <c r="AW556" s="23"/>
      <c r="BJ556" s="18"/>
      <c r="BL556" s="54"/>
      <c r="BO556" s="18"/>
      <c r="BQ556" s="18"/>
      <c r="BS556" s="18"/>
      <c r="BT556" s="18"/>
      <c r="CA556" s="18"/>
      <c r="CD556" s="18"/>
      <c r="CI556" s="18"/>
      <c r="CN556" s="18"/>
      <c r="CP556" s="18"/>
      <c r="CT556" s="18"/>
      <c r="CV556" s="18"/>
      <c r="CX556" s="18"/>
      <c r="DI556" s="18"/>
    </row>
    <row r="557" spans="1:113" x14ac:dyDescent="0.3">
      <c r="C557" s="25"/>
      <c r="D557" s="12"/>
      <c r="E557" s="14"/>
      <c r="H557" s="16"/>
      <c r="I557" s="11"/>
      <c r="J557" s="39"/>
      <c r="K557" s="39"/>
      <c r="L557" s="39"/>
      <c r="M557" s="39"/>
      <c r="N557" s="42"/>
      <c r="O557" s="8"/>
      <c r="P557" s="9"/>
      <c r="Q557" s="9"/>
      <c r="R557" s="8"/>
      <c r="S557" s="9"/>
      <c r="T557" s="9"/>
      <c r="U557" s="8"/>
      <c r="V557" s="9"/>
      <c r="W557" s="9"/>
      <c r="X557" s="9"/>
      <c r="Y557" s="8"/>
      <c r="Z557" s="9"/>
      <c r="AA557" s="8"/>
      <c r="AC557" s="8"/>
      <c r="AP557" s="8"/>
      <c r="AR557" s="31"/>
      <c r="AU557" s="31"/>
      <c r="AV557" s="21"/>
      <c r="AW557" s="23"/>
      <c r="BJ557" s="18"/>
      <c r="BL557" s="54"/>
      <c r="BO557" s="18"/>
      <c r="BQ557" s="18"/>
      <c r="BS557" s="18"/>
      <c r="BT557" s="18"/>
      <c r="CA557" s="18"/>
      <c r="CD557" s="18"/>
      <c r="CI557" s="18"/>
      <c r="CN557" s="18"/>
      <c r="CP557" s="18"/>
      <c r="CT557" s="18"/>
      <c r="CV557" s="18"/>
      <c r="CX557" s="18"/>
      <c r="DI557" s="18"/>
    </row>
    <row r="558" spans="1:113" x14ac:dyDescent="0.3">
      <c r="C558" s="25"/>
      <c r="D558" s="12"/>
      <c r="E558" s="14"/>
      <c r="H558" s="16"/>
      <c r="I558" s="11"/>
      <c r="J558" s="39"/>
      <c r="K558" s="39"/>
      <c r="L558" s="39"/>
      <c r="M558" s="39"/>
      <c r="N558" s="42"/>
      <c r="O558" s="8"/>
      <c r="P558" s="9"/>
      <c r="Q558" s="9"/>
      <c r="R558" s="8"/>
      <c r="S558" s="9"/>
      <c r="T558" s="9"/>
      <c r="U558" s="8"/>
      <c r="V558" s="9"/>
      <c r="W558" s="9"/>
      <c r="X558" s="9"/>
      <c r="Y558" s="8"/>
      <c r="Z558" s="9"/>
      <c r="AA558" s="8"/>
      <c r="AC558" s="8"/>
      <c r="AP558" s="8"/>
      <c r="AR558" s="31"/>
      <c r="AU558" s="31"/>
      <c r="AV558" s="21"/>
      <c r="AW558" s="23"/>
      <c r="BJ558" s="18"/>
      <c r="BL558" s="54"/>
      <c r="BO558" s="18"/>
      <c r="BQ558" s="18"/>
      <c r="BS558" s="18"/>
      <c r="BT558" s="18"/>
      <c r="CA558" s="18"/>
      <c r="CD558" s="18"/>
      <c r="CI558" s="18"/>
      <c r="CN558" s="18"/>
      <c r="CP558" s="18"/>
      <c r="CT558" s="18"/>
      <c r="CV558" s="18"/>
      <c r="CX558" s="18"/>
      <c r="DI558" s="18"/>
    </row>
    <row r="559" spans="1:113" x14ac:dyDescent="0.3">
      <c r="C559" s="25"/>
      <c r="D559" s="12"/>
      <c r="E559" s="14"/>
      <c r="H559" s="16"/>
      <c r="I559" s="11"/>
      <c r="J559" s="39"/>
      <c r="K559" s="39"/>
      <c r="L559" s="39"/>
      <c r="M559" s="39"/>
      <c r="N559" s="42"/>
      <c r="O559" s="8"/>
      <c r="P559" s="9"/>
      <c r="Q559" s="9"/>
      <c r="R559" s="8"/>
      <c r="S559" s="9"/>
      <c r="T559" s="9"/>
      <c r="U559" s="8"/>
      <c r="V559" s="9"/>
      <c r="W559" s="9"/>
      <c r="X559" s="9"/>
      <c r="Y559" s="8"/>
      <c r="Z559" s="9"/>
      <c r="AA559" s="8"/>
      <c r="AC559" s="8"/>
      <c r="AP559" s="8"/>
      <c r="AR559" s="31"/>
      <c r="AU559" s="31"/>
      <c r="AV559" s="21"/>
      <c r="AW559" s="23"/>
      <c r="BJ559" s="18"/>
      <c r="BL559" s="54"/>
      <c r="BO559" s="18"/>
      <c r="BQ559" s="18"/>
      <c r="BS559" s="18"/>
      <c r="BT559" s="18"/>
      <c r="CA559" s="18"/>
      <c r="CD559" s="18"/>
      <c r="CI559" s="18"/>
      <c r="CN559" s="18"/>
      <c r="CP559" s="18"/>
      <c r="CT559" s="18"/>
      <c r="CV559" s="18"/>
      <c r="CX559" s="18"/>
      <c r="DI559" s="18"/>
    </row>
    <row r="560" spans="1:113" x14ac:dyDescent="0.3">
      <c r="C560" s="25"/>
      <c r="D560" s="12"/>
      <c r="E560" s="14"/>
      <c r="H560" s="16"/>
      <c r="I560" s="11"/>
      <c r="J560" s="39"/>
      <c r="K560" s="39"/>
      <c r="L560" s="39"/>
      <c r="M560" s="39"/>
      <c r="N560" s="42"/>
      <c r="O560" s="8"/>
      <c r="P560" s="9"/>
      <c r="Q560" s="9"/>
      <c r="R560" s="8"/>
      <c r="S560" s="9"/>
      <c r="T560" s="9"/>
      <c r="U560" s="8"/>
      <c r="V560" s="9"/>
      <c r="W560" s="9"/>
      <c r="X560" s="9"/>
      <c r="Y560" s="8"/>
      <c r="Z560" s="9"/>
      <c r="AA560" s="8"/>
      <c r="AC560" s="8"/>
      <c r="AP560" s="8"/>
      <c r="AR560" s="31"/>
      <c r="AU560" s="31"/>
      <c r="AV560" s="21"/>
      <c r="AW560" s="23"/>
      <c r="BJ560" s="18"/>
      <c r="BL560" s="54"/>
      <c r="BO560" s="18"/>
      <c r="BQ560" s="18"/>
      <c r="BS560" s="18"/>
      <c r="BT560" s="18"/>
      <c r="CA560" s="18"/>
      <c r="CD560" s="18"/>
      <c r="CI560" s="18"/>
      <c r="CN560" s="18"/>
      <c r="CP560" s="18"/>
      <c r="CT560" s="18"/>
      <c r="CV560" s="18"/>
      <c r="CX560" s="18"/>
      <c r="DI560" s="18"/>
    </row>
    <row r="561" spans="3:113" x14ac:dyDescent="0.3">
      <c r="C561" s="25"/>
      <c r="D561" s="12"/>
      <c r="E561" s="14"/>
      <c r="H561" s="16"/>
      <c r="I561" s="11"/>
      <c r="J561" s="39"/>
      <c r="K561" s="39"/>
      <c r="L561" s="39"/>
      <c r="M561" s="39"/>
      <c r="N561" s="42"/>
      <c r="O561" s="8"/>
      <c r="P561" s="9"/>
      <c r="Q561" s="9"/>
      <c r="R561" s="8"/>
      <c r="S561" s="9"/>
      <c r="T561" s="9"/>
      <c r="U561" s="8"/>
      <c r="V561" s="9"/>
      <c r="W561" s="9"/>
      <c r="X561" s="9"/>
      <c r="Y561" s="8"/>
      <c r="Z561" s="9"/>
      <c r="AA561" s="8"/>
      <c r="AC561" s="8"/>
      <c r="AP561" s="8"/>
      <c r="AR561" s="31"/>
      <c r="AU561" s="31"/>
      <c r="AV561" s="21"/>
      <c r="AW561" s="23"/>
      <c r="BJ561" s="18"/>
      <c r="BL561" s="54"/>
      <c r="BO561" s="18"/>
      <c r="BQ561" s="18"/>
      <c r="BS561" s="18"/>
      <c r="BT561" s="18"/>
      <c r="CA561" s="18"/>
      <c r="CD561" s="18"/>
      <c r="CI561" s="18"/>
      <c r="CN561" s="18"/>
      <c r="CP561" s="18"/>
      <c r="CT561" s="18"/>
      <c r="CV561" s="18"/>
      <c r="CX561" s="18"/>
      <c r="DI561" s="18"/>
    </row>
    <row r="562" spans="3:113" x14ac:dyDescent="0.3">
      <c r="C562" s="25"/>
      <c r="D562" s="12"/>
      <c r="E562" s="14"/>
      <c r="H562" s="16"/>
      <c r="I562" s="11"/>
      <c r="J562" s="39"/>
      <c r="K562" s="39"/>
      <c r="L562" s="39"/>
      <c r="M562" s="39"/>
      <c r="N562" s="42"/>
      <c r="O562" s="8"/>
      <c r="P562" s="9"/>
      <c r="Q562" s="9"/>
      <c r="R562" s="8"/>
      <c r="S562" s="9"/>
      <c r="T562" s="9"/>
      <c r="U562" s="8"/>
      <c r="V562" s="9"/>
      <c r="W562" s="9"/>
      <c r="X562" s="9"/>
      <c r="Y562" s="8"/>
      <c r="Z562" s="9"/>
      <c r="AA562" s="8"/>
      <c r="AC562" s="8"/>
      <c r="AP562" s="8"/>
      <c r="AR562" s="31"/>
      <c r="AU562" s="31"/>
      <c r="AV562" s="21"/>
      <c r="AW562" s="23"/>
      <c r="BJ562" s="18"/>
      <c r="BL562" s="54"/>
      <c r="BO562" s="18"/>
      <c r="BQ562" s="18"/>
      <c r="BS562" s="18"/>
      <c r="BT562" s="18"/>
      <c r="CA562" s="18"/>
      <c r="CD562" s="18"/>
      <c r="CI562" s="18"/>
      <c r="CN562" s="18"/>
      <c r="CP562" s="18"/>
      <c r="CT562" s="18"/>
      <c r="CV562" s="18"/>
      <c r="CX562" s="18"/>
      <c r="DI562" s="18"/>
    </row>
    <row r="563" spans="3:113" x14ac:dyDescent="0.3">
      <c r="C563" s="25"/>
      <c r="D563" s="12"/>
      <c r="E563" s="14"/>
      <c r="H563" s="16"/>
      <c r="I563" s="11"/>
      <c r="J563" s="39"/>
      <c r="K563" s="39"/>
      <c r="L563" s="39"/>
      <c r="M563" s="39"/>
      <c r="N563" s="42"/>
      <c r="O563" s="8"/>
      <c r="P563" s="9"/>
      <c r="Q563" s="9"/>
      <c r="R563" s="8"/>
      <c r="S563" s="9"/>
      <c r="T563" s="9"/>
      <c r="U563" s="8"/>
      <c r="V563" s="9"/>
      <c r="W563" s="9"/>
      <c r="X563" s="9"/>
      <c r="Y563" s="8"/>
      <c r="Z563" s="9"/>
      <c r="AA563" s="8"/>
      <c r="AC563" s="8"/>
      <c r="AP563" s="8"/>
      <c r="AR563" s="31"/>
      <c r="AU563" s="31"/>
      <c r="AV563" s="21"/>
      <c r="AW563" s="23"/>
      <c r="BJ563" s="18"/>
      <c r="BL563" s="54"/>
      <c r="BO563" s="18"/>
      <c r="BQ563" s="18"/>
      <c r="BS563" s="18"/>
      <c r="BT563" s="18"/>
      <c r="CA563" s="18"/>
      <c r="CD563" s="18"/>
      <c r="CI563" s="18"/>
      <c r="CN563" s="18"/>
      <c r="CP563" s="18"/>
      <c r="CT563" s="18"/>
      <c r="CV563" s="18"/>
      <c r="CX563" s="18"/>
      <c r="DI563" s="18"/>
    </row>
    <row r="564" spans="3:113" x14ac:dyDescent="0.3">
      <c r="C564" s="25"/>
      <c r="D564" s="12"/>
      <c r="E564" s="14"/>
      <c r="H564" s="16"/>
      <c r="I564" s="11"/>
      <c r="J564" s="39"/>
      <c r="K564" s="39"/>
      <c r="L564" s="39"/>
      <c r="M564" s="39"/>
      <c r="N564" s="42"/>
      <c r="O564" s="8"/>
      <c r="P564" s="9"/>
      <c r="Q564" s="9"/>
      <c r="R564" s="8"/>
      <c r="S564" s="9"/>
      <c r="T564" s="9"/>
      <c r="U564" s="8"/>
      <c r="V564" s="9"/>
      <c r="W564" s="9"/>
      <c r="X564" s="9"/>
      <c r="Y564" s="8"/>
      <c r="Z564" s="9"/>
      <c r="AA564" s="8"/>
      <c r="AC564" s="8"/>
      <c r="AP564" s="8"/>
      <c r="AR564" s="31"/>
      <c r="AU564" s="31"/>
      <c r="AV564" s="21"/>
      <c r="AW564" s="23"/>
      <c r="BJ564" s="18"/>
      <c r="BL564" s="54"/>
      <c r="BO564" s="18"/>
      <c r="BQ564" s="18"/>
      <c r="BS564" s="18"/>
      <c r="BT564" s="18"/>
      <c r="CA564" s="18"/>
      <c r="CD564" s="18"/>
      <c r="CI564" s="18"/>
      <c r="CN564" s="18"/>
      <c r="CP564" s="18"/>
      <c r="CT564" s="18"/>
      <c r="CV564" s="18"/>
      <c r="CX564" s="18"/>
      <c r="DI564" s="18"/>
    </row>
    <row r="565" spans="3:113" x14ac:dyDescent="0.3">
      <c r="C565" s="25"/>
      <c r="D565" s="12"/>
      <c r="E565" s="14"/>
      <c r="H565" s="16"/>
      <c r="I565" s="11"/>
      <c r="J565" s="39"/>
      <c r="K565" s="39"/>
      <c r="L565" s="39"/>
      <c r="M565" s="39"/>
      <c r="N565" s="42"/>
      <c r="O565" s="8"/>
      <c r="P565" s="9"/>
      <c r="Q565" s="9"/>
      <c r="R565" s="8"/>
      <c r="S565" s="9"/>
      <c r="T565" s="9"/>
      <c r="U565" s="8"/>
      <c r="V565" s="9"/>
      <c r="W565" s="9"/>
      <c r="X565" s="9"/>
      <c r="Y565" s="8"/>
      <c r="Z565" s="9"/>
      <c r="AA565" s="8"/>
      <c r="AC565" s="8"/>
      <c r="AP565" s="8"/>
      <c r="AR565" s="31"/>
      <c r="AU565" s="31"/>
      <c r="AV565" s="21"/>
      <c r="AW565" s="23"/>
      <c r="BJ565" s="18"/>
      <c r="BL565" s="54"/>
      <c r="BO565" s="18"/>
      <c r="BQ565" s="18"/>
      <c r="BS565" s="18"/>
      <c r="BT565" s="18"/>
      <c r="CA565" s="18"/>
      <c r="CD565" s="18"/>
      <c r="CI565" s="18"/>
      <c r="CN565" s="18"/>
      <c r="CP565" s="18"/>
      <c r="CT565" s="18"/>
      <c r="CV565" s="18"/>
      <c r="CX565" s="18"/>
      <c r="DI565" s="18"/>
    </row>
    <row r="566" spans="3:113" x14ac:dyDescent="0.3">
      <c r="C566" s="25"/>
      <c r="D566" s="12"/>
      <c r="E566" s="14"/>
      <c r="H566" s="16"/>
      <c r="I566" s="11"/>
      <c r="J566" s="39"/>
      <c r="K566" s="39"/>
      <c r="L566" s="39"/>
      <c r="M566" s="39"/>
      <c r="N566" s="42"/>
      <c r="O566" s="8"/>
      <c r="P566" s="9"/>
      <c r="Q566" s="9"/>
      <c r="R566" s="8"/>
      <c r="S566" s="9"/>
      <c r="T566" s="9"/>
      <c r="U566" s="8"/>
      <c r="V566" s="9"/>
      <c r="W566" s="9"/>
      <c r="X566" s="9"/>
      <c r="Y566" s="8"/>
      <c r="Z566" s="9"/>
      <c r="AA566" s="8"/>
      <c r="AC566" s="8"/>
      <c r="AP566" s="8"/>
      <c r="AR566" s="31"/>
      <c r="AU566" s="31"/>
      <c r="AV566" s="21"/>
      <c r="AW566" s="23"/>
      <c r="BJ566" s="18"/>
      <c r="BL566" s="54"/>
      <c r="BO566" s="18"/>
      <c r="BQ566" s="18"/>
      <c r="BS566" s="18"/>
      <c r="BT566" s="18"/>
      <c r="CA566" s="18"/>
      <c r="CD566" s="18"/>
      <c r="CI566" s="18"/>
      <c r="CN566" s="18"/>
      <c r="CP566" s="18"/>
      <c r="CT566" s="18"/>
      <c r="CV566" s="18"/>
      <c r="CX566" s="18"/>
      <c r="DI566" s="18"/>
    </row>
    <row r="567" spans="3:113" x14ac:dyDescent="0.3">
      <c r="C567" s="25"/>
      <c r="D567" s="12"/>
      <c r="E567" s="14"/>
      <c r="H567" s="16"/>
      <c r="I567" s="11"/>
      <c r="J567" s="39"/>
      <c r="K567" s="39"/>
      <c r="L567" s="39"/>
      <c r="M567" s="39"/>
      <c r="N567" s="42"/>
      <c r="O567" s="8"/>
      <c r="P567" s="9"/>
      <c r="Q567" s="9"/>
      <c r="R567" s="8"/>
      <c r="S567" s="9"/>
      <c r="T567" s="9"/>
      <c r="U567" s="8"/>
      <c r="V567" s="9"/>
      <c r="W567" s="9"/>
      <c r="X567" s="9"/>
      <c r="Y567" s="8"/>
      <c r="Z567" s="9"/>
      <c r="AA567" s="8"/>
      <c r="AC567" s="8"/>
      <c r="AP567" s="8"/>
      <c r="AR567" s="31"/>
      <c r="AU567" s="31"/>
      <c r="AV567" s="21"/>
      <c r="AW567" s="23"/>
      <c r="BJ567" s="18"/>
      <c r="BL567" s="54"/>
      <c r="BO567" s="18"/>
      <c r="BQ567" s="18"/>
      <c r="BS567" s="18"/>
      <c r="BT567" s="18"/>
      <c r="CA567" s="18"/>
      <c r="CD567" s="18"/>
      <c r="CI567" s="18"/>
      <c r="CN567" s="18"/>
      <c r="CP567" s="18"/>
      <c r="CT567" s="18"/>
      <c r="CV567" s="18"/>
      <c r="CX567" s="18"/>
      <c r="DI567" s="18"/>
    </row>
    <row r="568" spans="3:113" x14ac:dyDescent="0.3">
      <c r="C568" s="25"/>
      <c r="D568" s="12"/>
      <c r="E568" s="14"/>
      <c r="H568" s="16"/>
      <c r="I568" s="11"/>
      <c r="J568" s="39"/>
      <c r="K568" s="39"/>
      <c r="L568" s="39"/>
      <c r="M568" s="39"/>
      <c r="N568" s="42"/>
      <c r="O568" s="8"/>
      <c r="P568" s="9"/>
      <c r="Q568" s="9"/>
      <c r="R568" s="8"/>
      <c r="S568" s="9"/>
      <c r="T568" s="9"/>
      <c r="U568" s="8"/>
      <c r="V568" s="9"/>
      <c r="W568" s="9"/>
      <c r="X568" s="9"/>
      <c r="Y568" s="8"/>
      <c r="Z568" s="9"/>
      <c r="AA568" s="8"/>
      <c r="AC568" s="8"/>
      <c r="AP568" s="8"/>
      <c r="AR568" s="31"/>
      <c r="AU568" s="31"/>
      <c r="AV568" s="21"/>
      <c r="AW568" s="23"/>
      <c r="BJ568" s="18"/>
      <c r="BL568" s="54"/>
      <c r="BO568" s="18"/>
      <c r="BQ568" s="18"/>
      <c r="BS568" s="18"/>
      <c r="BT568" s="18"/>
      <c r="CA568" s="18"/>
      <c r="CD568" s="18"/>
      <c r="CI568" s="18"/>
      <c r="CN568" s="18"/>
      <c r="CP568" s="18"/>
      <c r="CT568" s="18"/>
      <c r="CV568" s="18"/>
      <c r="CX568" s="18"/>
      <c r="DI568" s="18"/>
    </row>
    <row r="569" spans="3:113" x14ac:dyDescent="0.3">
      <c r="C569" s="25"/>
      <c r="D569" s="12"/>
      <c r="E569" s="14"/>
      <c r="H569" s="16"/>
      <c r="I569" s="11"/>
      <c r="J569" s="39"/>
      <c r="K569" s="39"/>
      <c r="L569" s="39"/>
      <c r="M569" s="39"/>
      <c r="N569" s="42"/>
      <c r="O569" s="8"/>
      <c r="P569" s="9"/>
      <c r="Q569" s="9"/>
      <c r="R569" s="8"/>
      <c r="S569" s="9"/>
      <c r="T569" s="9"/>
      <c r="U569" s="8"/>
      <c r="V569" s="9"/>
      <c r="W569" s="9"/>
      <c r="X569" s="9"/>
      <c r="Y569" s="8"/>
      <c r="Z569" s="9"/>
      <c r="AA569" s="8"/>
      <c r="AC569" s="8"/>
      <c r="AP569" s="8"/>
      <c r="AR569" s="31"/>
      <c r="AU569" s="31"/>
      <c r="AV569" s="21"/>
      <c r="AW569" s="23"/>
      <c r="BJ569" s="18"/>
      <c r="BL569" s="54"/>
      <c r="BO569" s="18"/>
      <c r="BQ569" s="18"/>
      <c r="BS569" s="18"/>
      <c r="BT569" s="18"/>
      <c r="CA569" s="18"/>
      <c r="CD569" s="18"/>
      <c r="CI569" s="18"/>
      <c r="CN569" s="18"/>
      <c r="CP569" s="18"/>
      <c r="CT569" s="18"/>
      <c r="CV569" s="18"/>
      <c r="CX569" s="18"/>
      <c r="DI569" s="18"/>
    </row>
    <row r="570" spans="3:113" x14ac:dyDescent="0.3">
      <c r="C570" s="25"/>
      <c r="D570" s="12"/>
      <c r="E570" s="14"/>
      <c r="H570" s="16"/>
      <c r="I570" s="11"/>
      <c r="J570" s="39"/>
      <c r="K570" s="39"/>
      <c r="L570" s="39"/>
      <c r="M570" s="39"/>
      <c r="N570" s="42"/>
      <c r="O570" s="8"/>
      <c r="P570" s="9"/>
      <c r="Q570" s="9"/>
      <c r="R570" s="8"/>
      <c r="S570" s="9"/>
      <c r="T570" s="9"/>
      <c r="U570" s="8"/>
      <c r="V570" s="9"/>
      <c r="W570" s="9"/>
      <c r="X570" s="9"/>
      <c r="Y570" s="8"/>
      <c r="Z570" s="9"/>
      <c r="AA570" s="8"/>
      <c r="AC570" s="8"/>
      <c r="AP570" s="8"/>
      <c r="AR570" s="31"/>
      <c r="AU570" s="31"/>
      <c r="AV570" s="21"/>
      <c r="AW570" s="23"/>
      <c r="BJ570" s="18"/>
      <c r="BL570" s="54"/>
      <c r="BO570" s="18"/>
      <c r="BQ570" s="18"/>
      <c r="BS570" s="18"/>
      <c r="BT570" s="18"/>
      <c r="CA570" s="18"/>
      <c r="CD570" s="18"/>
      <c r="CI570" s="18"/>
      <c r="CN570" s="18"/>
      <c r="CP570" s="18"/>
      <c r="CT570" s="18"/>
      <c r="CV570" s="18"/>
      <c r="CX570" s="18"/>
      <c r="DI570" s="18"/>
    </row>
    <row r="571" spans="3:113" x14ac:dyDescent="0.3">
      <c r="C571" s="25"/>
      <c r="D571" s="12"/>
      <c r="E571" s="14"/>
      <c r="H571" s="16"/>
      <c r="I571" s="11"/>
      <c r="J571" s="39"/>
      <c r="K571" s="39"/>
      <c r="L571" s="39"/>
      <c r="M571" s="39"/>
      <c r="N571" s="42"/>
      <c r="O571" s="8"/>
      <c r="P571" s="9"/>
      <c r="Q571" s="9"/>
      <c r="R571" s="8"/>
      <c r="S571" s="9"/>
      <c r="T571" s="9"/>
      <c r="U571" s="8"/>
      <c r="V571" s="9"/>
      <c r="W571" s="9"/>
      <c r="X571" s="9"/>
      <c r="Y571" s="8"/>
      <c r="Z571" s="9"/>
      <c r="AA571" s="8"/>
      <c r="AC571" s="8"/>
      <c r="AP571" s="8"/>
      <c r="AR571" s="31"/>
      <c r="AU571" s="31"/>
      <c r="AV571" s="21"/>
      <c r="AW571" s="23"/>
      <c r="BJ571" s="18"/>
      <c r="BL571" s="54"/>
      <c r="BO571" s="18"/>
      <c r="BQ571" s="18"/>
      <c r="BS571" s="18"/>
      <c r="BT571" s="18"/>
      <c r="CA571" s="18"/>
      <c r="CD571" s="18"/>
      <c r="CI571" s="18"/>
      <c r="CN571" s="18"/>
      <c r="CP571" s="18"/>
      <c r="CT571" s="18"/>
      <c r="CV571" s="18"/>
      <c r="CX571" s="18"/>
      <c r="DI571" s="18"/>
    </row>
    <row r="572" spans="3:113" x14ac:dyDescent="0.3">
      <c r="C572" s="25"/>
      <c r="D572" s="12"/>
      <c r="E572" s="14"/>
      <c r="H572" s="16"/>
      <c r="I572" s="11"/>
      <c r="J572" s="39"/>
      <c r="K572" s="39"/>
      <c r="L572" s="39"/>
      <c r="M572" s="39"/>
      <c r="N572" s="42"/>
      <c r="O572" s="8"/>
      <c r="P572" s="9"/>
      <c r="Q572" s="9"/>
      <c r="R572" s="8"/>
      <c r="S572" s="9"/>
      <c r="T572" s="9"/>
      <c r="U572" s="8"/>
      <c r="V572" s="9"/>
      <c r="W572" s="9"/>
      <c r="X572" s="9"/>
      <c r="Y572" s="8"/>
      <c r="Z572" s="9"/>
      <c r="AA572" s="8"/>
      <c r="AC572" s="8"/>
      <c r="AP572" s="8"/>
      <c r="AR572" s="31"/>
      <c r="AU572" s="31"/>
      <c r="AV572" s="21"/>
      <c r="AW572" s="23"/>
      <c r="BJ572" s="18"/>
      <c r="BL572" s="54"/>
      <c r="BO572" s="18"/>
      <c r="BQ572" s="18"/>
      <c r="BS572" s="18"/>
      <c r="BT572" s="18"/>
      <c r="CA572" s="18"/>
      <c r="CD572" s="18"/>
      <c r="CI572" s="18"/>
      <c r="CN572" s="18"/>
      <c r="CP572" s="18"/>
      <c r="CT572" s="18"/>
      <c r="CV572" s="18"/>
      <c r="CX572" s="18"/>
      <c r="DI572" s="18"/>
    </row>
    <row r="573" spans="3:113" x14ac:dyDescent="0.3">
      <c r="C573" s="25"/>
      <c r="D573" s="12"/>
      <c r="E573" s="14"/>
      <c r="H573" s="16"/>
      <c r="I573" s="11"/>
      <c r="J573" s="39"/>
      <c r="K573" s="39"/>
      <c r="L573" s="39"/>
      <c r="M573" s="39"/>
      <c r="N573" s="42"/>
      <c r="O573" s="8"/>
      <c r="P573" s="9"/>
      <c r="Q573" s="9"/>
      <c r="R573" s="8"/>
      <c r="S573" s="9"/>
      <c r="T573" s="9"/>
      <c r="U573" s="8"/>
      <c r="V573" s="9"/>
      <c r="W573" s="9"/>
      <c r="X573" s="9"/>
      <c r="Y573" s="8"/>
      <c r="Z573" s="9"/>
      <c r="AA573" s="8"/>
      <c r="AC573" s="8"/>
      <c r="AP573" s="8"/>
      <c r="AR573" s="31"/>
      <c r="AU573" s="31"/>
      <c r="AV573" s="21"/>
      <c r="AW573" s="23"/>
      <c r="BJ573" s="18"/>
      <c r="BL573" s="54"/>
      <c r="BO573" s="18"/>
      <c r="BQ573" s="18"/>
      <c r="BS573" s="18"/>
      <c r="BT573" s="18"/>
      <c r="CA573" s="18"/>
      <c r="CD573" s="18"/>
      <c r="CI573" s="18"/>
      <c r="CN573" s="18"/>
      <c r="CP573" s="18"/>
      <c r="CT573" s="18"/>
      <c r="CV573" s="18"/>
      <c r="CX573" s="18"/>
      <c r="DI573" s="18"/>
    </row>
    <row r="574" spans="3:113" x14ac:dyDescent="0.3">
      <c r="C574" s="25"/>
      <c r="D574" s="12"/>
      <c r="E574" s="14"/>
      <c r="H574" s="16"/>
      <c r="I574" s="11"/>
      <c r="J574" s="39"/>
      <c r="K574" s="39"/>
      <c r="L574" s="39"/>
      <c r="M574" s="39"/>
      <c r="N574" s="42"/>
      <c r="O574" s="8"/>
      <c r="P574" s="9"/>
      <c r="Q574" s="9"/>
      <c r="R574" s="8"/>
      <c r="S574" s="9"/>
      <c r="T574" s="9"/>
      <c r="U574" s="8"/>
      <c r="V574" s="9"/>
      <c r="W574" s="9"/>
      <c r="X574" s="9"/>
      <c r="Y574" s="8"/>
      <c r="Z574" s="9"/>
      <c r="AA574" s="8"/>
      <c r="AC574" s="8"/>
      <c r="AP574" s="8"/>
      <c r="AR574" s="31"/>
      <c r="AU574" s="31"/>
      <c r="AV574" s="21"/>
      <c r="AW574" s="23"/>
      <c r="BJ574" s="18"/>
      <c r="BL574" s="54"/>
      <c r="BO574" s="18"/>
      <c r="BQ574" s="18"/>
      <c r="BS574" s="18"/>
      <c r="BT574" s="18"/>
      <c r="CA574" s="18"/>
      <c r="CD574" s="18"/>
      <c r="CI574" s="18"/>
      <c r="CN574" s="18"/>
      <c r="CP574" s="18"/>
      <c r="CT574" s="18"/>
      <c r="CV574" s="18"/>
      <c r="CX574" s="18"/>
      <c r="DI574" s="18"/>
    </row>
    <row r="575" spans="3:113" x14ac:dyDescent="0.3">
      <c r="C575" s="25"/>
      <c r="D575" s="12"/>
      <c r="E575" s="14"/>
      <c r="H575" s="16"/>
      <c r="I575" s="11"/>
      <c r="J575" s="39"/>
      <c r="K575" s="39"/>
      <c r="L575" s="39"/>
      <c r="M575" s="39"/>
      <c r="N575" s="42"/>
      <c r="O575" s="8"/>
      <c r="P575" s="9"/>
      <c r="Q575" s="9"/>
      <c r="R575" s="8"/>
      <c r="S575" s="9"/>
      <c r="T575" s="9"/>
      <c r="U575" s="8"/>
      <c r="V575" s="9"/>
      <c r="W575" s="9"/>
      <c r="X575" s="9"/>
      <c r="Y575" s="8"/>
      <c r="Z575" s="9"/>
      <c r="AA575" s="8"/>
      <c r="AC575" s="8"/>
      <c r="AP575" s="8"/>
      <c r="AR575" s="31"/>
      <c r="AU575" s="31"/>
      <c r="AV575" s="21"/>
      <c r="AW575" s="23"/>
      <c r="BJ575" s="18"/>
      <c r="BL575" s="54"/>
      <c r="BO575" s="18"/>
      <c r="BQ575" s="18"/>
      <c r="BS575" s="18"/>
      <c r="BT575" s="18"/>
      <c r="CA575" s="18"/>
      <c r="CD575" s="18"/>
      <c r="CI575" s="18"/>
      <c r="CN575" s="18"/>
      <c r="CP575" s="18"/>
      <c r="CT575" s="18"/>
      <c r="CV575" s="18"/>
      <c r="CX575" s="18"/>
      <c r="DI575" s="18"/>
    </row>
    <row r="576" spans="3:113" x14ac:dyDescent="0.3">
      <c r="C576" s="25"/>
      <c r="D576" s="12"/>
      <c r="E576" s="14"/>
      <c r="H576" s="16"/>
      <c r="I576" s="11"/>
      <c r="J576" s="39"/>
      <c r="K576" s="39"/>
      <c r="L576" s="39"/>
      <c r="M576" s="39"/>
      <c r="N576" s="42"/>
      <c r="O576" s="8"/>
      <c r="P576" s="9"/>
      <c r="Q576" s="9"/>
      <c r="R576" s="8"/>
      <c r="S576" s="9"/>
      <c r="T576" s="9"/>
      <c r="U576" s="8"/>
      <c r="V576" s="9"/>
      <c r="W576" s="9"/>
      <c r="X576" s="9"/>
      <c r="Y576" s="8"/>
      <c r="Z576" s="9"/>
      <c r="AA576" s="8"/>
      <c r="AC576" s="8"/>
      <c r="AP576" s="8"/>
      <c r="AR576" s="31"/>
      <c r="AU576" s="31"/>
      <c r="AV576" s="21"/>
      <c r="AW576" s="23"/>
      <c r="BJ576" s="18"/>
      <c r="BL576" s="54"/>
      <c r="BO576" s="18"/>
      <c r="BQ576" s="18"/>
      <c r="BS576" s="18"/>
      <c r="BT576" s="18"/>
      <c r="CA576" s="18"/>
      <c r="CD576" s="18"/>
      <c r="CI576" s="18"/>
      <c r="CN576" s="18"/>
      <c r="CP576" s="18"/>
      <c r="CT576" s="18"/>
      <c r="CV576" s="18"/>
      <c r="CX576" s="18"/>
      <c r="DI576" s="18"/>
    </row>
    <row r="577" spans="3:113" x14ac:dyDescent="0.3">
      <c r="C577" s="25"/>
      <c r="D577" s="12"/>
      <c r="E577" s="14"/>
      <c r="H577" s="16"/>
      <c r="I577" s="11"/>
      <c r="J577" s="39"/>
      <c r="K577" s="39"/>
      <c r="L577" s="39"/>
      <c r="M577" s="39"/>
      <c r="N577" s="42"/>
      <c r="O577" s="8"/>
      <c r="P577" s="9"/>
      <c r="Q577" s="9"/>
      <c r="R577" s="8"/>
      <c r="S577" s="9"/>
      <c r="T577" s="9"/>
      <c r="U577" s="8"/>
      <c r="V577" s="9"/>
      <c r="W577" s="9"/>
      <c r="X577" s="9"/>
      <c r="Y577" s="8"/>
      <c r="Z577" s="9"/>
      <c r="AA577" s="8"/>
      <c r="AC577" s="8"/>
      <c r="AP577" s="8"/>
      <c r="AR577" s="31"/>
      <c r="AU577" s="31"/>
      <c r="AV577" s="21"/>
      <c r="AW577" s="23"/>
      <c r="BJ577" s="18"/>
      <c r="BL577" s="54"/>
      <c r="BO577" s="18"/>
      <c r="BQ577" s="18"/>
      <c r="BS577" s="18"/>
      <c r="BT577" s="18"/>
      <c r="CA577" s="18"/>
      <c r="CD577" s="18"/>
      <c r="CI577" s="18"/>
      <c r="CN577" s="18"/>
      <c r="CP577" s="18"/>
      <c r="CT577" s="18"/>
      <c r="CV577" s="18"/>
      <c r="CX577" s="18"/>
      <c r="DI577" s="18"/>
    </row>
    <row r="578" spans="3:113" x14ac:dyDescent="0.3">
      <c r="C578" s="25"/>
      <c r="D578" s="12"/>
      <c r="E578" s="14"/>
      <c r="H578" s="16"/>
      <c r="I578" s="11"/>
      <c r="J578" s="39"/>
      <c r="K578" s="39"/>
      <c r="L578" s="39"/>
      <c r="M578" s="39"/>
      <c r="N578" s="42"/>
      <c r="O578" s="8"/>
      <c r="P578" s="9"/>
      <c r="Q578" s="9"/>
      <c r="R578" s="8"/>
      <c r="S578" s="9"/>
      <c r="T578" s="9"/>
      <c r="U578" s="8"/>
      <c r="V578" s="9"/>
      <c r="W578" s="9"/>
      <c r="X578" s="9"/>
      <c r="Y578" s="8"/>
      <c r="Z578" s="9"/>
      <c r="AA578" s="8"/>
      <c r="AC578" s="8"/>
      <c r="AP578" s="8"/>
      <c r="AR578" s="31"/>
      <c r="AU578" s="31"/>
      <c r="AV578" s="21"/>
      <c r="AW578" s="23"/>
      <c r="BJ578" s="18"/>
      <c r="BL578" s="54"/>
      <c r="BO578" s="18"/>
      <c r="BQ578" s="18"/>
      <c r="BS578" s="18"/>
      <c r="BT578" s="18"/>
      <c r="CA578" s="18"/>
      <c r="CD578" s="18"/>
      <c r="CI578" s="18"/>
      <c r="CN578" s="18"/>
      <c r="CP578" s="18"/>
      <c r="CT578" s="18"/>
      <c r="CV578" s="18"/>
      <c r="CX578" s="18"/>
      <c r="DI578" s="18"/>
    </row>
    <row r="579" spans="3:113" x14ac:dyDescent="0.3">
      <c r="C579" s="25"/>
      <c r="D579" s="12"/>
      <c r="E579" s="14"/>
      <c r="H579" s="16"/>
      <c r="I579" s="11"/>
      <c r="J579" s="39"/>
      <c r="K579" s="39"/>
      <c r="L579" s="39"/>
      <c r="M579" s="39"/>
      <c r="N579" s="42"/>
      <c r="O579" s="8"/>
      <c r="P579" s="9"/>
      <c r="Q579" s="9"/>
      <c r="R579" s="8"/>
      <c r="S579" s="9"/>
      <c r="T579" s="9"/>
      <c r="U579" s="8"/>
      <c r="V579" s="9"/>
      <c r="W579" s="9"/>
      <c r="X579" s="9"/>
      <c r="Y579" s="8"/>
      <c r="Z579" s="9"/>
      <c r="AA579" s="8"/>
      <c r="AC579" s="8"/>
      <c r="AP579" s="8"/>
      <c r="AR579" s="31"/>
      <c r="AU579" s="31"/>
      <c r="AV579" s="21"/>
      <c r="AW579" s="23"/>
      <c r="BJ579" s="18"/>
      <c r="BL579" s="54"/>
      <c r="BO579" s="18"/>
      <c r="BQ579" s="18"/>
      <c r="BS579" s="18"/>
      <c r="BT579" s="18"/>
      <c r="CA579" s="18"/>
      <c r="CD579" s="18"/>
      <c r="CI579" s="18"/>
      <c r="CN579" s="18"/>
      <c r="CP579" s="18"/>
      <c r="CT579" s="18"/>
      <c r="CV579" s="18"/>
      <c r="CX579" s="18"/>
      <c r="DI579" s="18"/>
    </row>
    <row r="580" spans="3:113" x14ac:dyDescent="0.3">
      <c r="C580" s="25"/>
      <c r="D580" s="12"/>
      <c r="E580" s="14"/>
      <c r="H580" s="16"/>
      <c r="I580" s="11"/>
      <c r="J580" s="39"/>
      <c r="K580" s="39"/>
      <c r="L580" s="39"/>
      <c r="M580" s="39"/>
      <c r="N580" s="42"/>
      <c r="O580" s="8"/>
      <c r="P580" s="9"/>
      <c r="Q580" s="9"/>
      <c r="R580" s="8"/>
      <c r="S580" s="9"/>
      <c r="T580" s="9"/>
      <c r="U580" s="8"/>
      <c r="V580" s="9"/>
      <c r="W580" s="9"/>
      <c r="X580" s="9"/>
      <c r="Y580" s="8"/>
      <c r="Z580" s="9"/>
      <c r="AA580" s="8"/>
      <c r="AC580" s="8"/>
      <c r="AP580" s="8"/>
      <c r="AR580" s="31"/>
      <c r="AU580" s="31"/>
      <c r="AV580" s="21"/>
      <c r="AW580" s="23"/>
      <c r="BJ580" s="18"/>
      <c r="BL580" s="54"/>
      <c r="BO580" s="18"/>
      <c r="BQ580" s="18"/>
      <c r="BS580" s="18"/>
      <c r="BT580" s="18"/>
      <c r="CA580" s="18"/>
      <c r="CD580" s="18"/>
      <c r="CI580" s="18"/>
      <c r="CN580" s="18"/>
      <c r="CP580" s="18"/>
      <c r="CT580" s="18"/>
      <c r="CV580" s="18"/>
      <c r="CX580" s="18"/>
      <c r="DI580" s="18"/>
    </row>
    <row r="581" spans="3:113" x14ac:dyDescent="0.3">
      <c r="C581" s="25"/>
      <c r="D581" s="12"/>
      <c r="E581" s="14"/>
      <c r="H581" s="16"/>
      <c r="I581" s="11"/>
      <c r="J581" s="39"/>
      <c r="K581" s="39"/>
      <c r="L581" s="39"/>
      <c r="M581" s="39"/>
      <c r="N581" s="42"/>
      <c r="O581" s="8"/>
      <c r="P581" s="9"/>
      <c r="Q581" s="9"/>
      <c r="R581" s="8"/>
      <c r="S581" s="9"/>
      <c r="T581" s="9"/>
      <c r="U581" s="8"/>
      <c r="V581" s="9"/>
      <c r="W581" s="9"/>
      <c r="X581" s="9"/>
      <c r="Y581" s="8"/>
      <c r="Z581" s="9"/>
      <c r="AA581" s="8"/>
      <c r="AC581" s="8"/>
      <c r="AP581" s="8"/>
      <c r="AR581" s="31"/>
      <c r="AU581" s="31"/>
      <c r="AV581" s="21"/>
      <c r="AW581" s="23"/>
      <c r="BJ581" s="18"/>
      <c r="BL581" s="54"/>
      <c r="BO581" s="18"/>
      <c r="BQ581" s="18"/>
      <c r="BS581" s="18"/>
      <c r="BT581" s="18"/>
      <c r="CA581" s="18"/>
      <c r="CD581" s="18"/>
      <c r="CI581" s="18"/>
      <c r="CN581" s="18"/>
      <c r="CP581" s="18"/>
      <c r="CT581" s="18"/>
      <c r="CV581" s="18"/>
      <c r="CX581" s="18"/>
      <c r="DI581" s="18"/>
    </row>
    <row r="582" spans="3:113" x14ac:dyDescent="0.3">
      <c r="C582" s="25"/>
      <c r="D582" s="12"/>
      <c r="E582" s="14"/>
      <c r="H582" s="16"/>
      <c r="I582" s="11"/>
      <c r="J582" s="39"/>
      <c r="K582" s="39"/>
      <c r="L582" s="39"/>
      <c r="M582" s="39"/>
      <c r="N582" s="42"/>
      <c r="O582" s="8"/>
      <c r="P582" s="9"/>
      <c r="Q582" s="9"/>
      <c r="R582" s="8"/>
      <c r="S582" s="9"/>
      <c r="T582" s="9"/>
      <c r="U582" s="8"/>
      <c r="V582" s="9"/>
      <c r="W582" s="9"/>
      <c r="X582" s="9"/>
      <c r="Y582" s="8"/>
      <c r="Z582" s="9"/>
      <c r="AA582" s="8"/>
      <c r="AC582" s="8"/>
      <c r="AP582" s="8"/>
      <c r="AR582" s="31"/>
      <c r="AU582" s="31"/>
      <c r="AV582" s="21"/>
      <c r="AW582" s="23"/>
      <c r="BJ582" s="18"/>
      <c r="BL582" s="54"/>
      <c r="BO582" s="18"/>
      <c r="BQ582" s="18"/>
      <c r="BS582" s="18"/>
      <c r="BT582" s="18"/>
      <c r="CA582" s="18"/>
      <c r="CD582" s="18"/>
      <c r="CI582" s="18"/>
      <c r="CN582" s="18"/>
      <c r="CP582" s="18"/>
      <c r="CT582" s="18"/>
      <c r="CV582" s="18"/>
      <c r="CX582" s="18"/>
      <c r="DI582" s="18"/>
    </row>
    <row r="583" spans="3:113" x14ac:dyDescent="0.3">
      <c r="C583" s="25"/>
      <c r="D583" s="12"/>
      <c r="E583" s="14"/>
      <c r="H583" s="16"/>
      <c r="I583" s="11"/>
      <c r="J583" s="39"/>
      <c r="K583" s="39"/>
      <c r="L583" s="39"/>
      <c r="M583" s="39"/>
      <c r="N583" s="42"/>
      <c r="O583" s="8"/>
      <c r="P583" s="9"/>
      <c r="Q583" s="9"/>
      <c r="R583" s="8"/>
      <c r="S583" s="9"/>
      <c r="T583" s="9"/>
      <c r="U583" s="8"/>
      <c r="V583" s="9"/>
      <c r="W583" s="9"/>
      <c r="X583" s="9"/>
      <c r="Y583" s="8"/>
      <c r="Z583" s="9"/>
      <c r="AA583" s="8"/>
      <c r="AC583" s="8"/>
      <c r="AP583" s="8"/>
      <c r="AR583" s="31"/>
      <c r="AU583" s="31"/>
      <c r="AV583" s="21"/>
      <c r="AW583" s="23"/>
      <c r="BJ583" s="18"/>
      <c r="BL583" s="54"/>
      <c r="BO583" s="18"/>
      <c r="BQ583" s="18"/>
      <c r="BS583" s="18"/>
      <c r="BT583" s="18"/>
      <c r="CA583" s="18"/>
      <c r="CD583" s="18"/>
      <c r="CI583" s="18"/>
      <c r="CN583" s="18"/>
      <c r="CP583" s="18"/>
      <c r="CT583" s="18"/>
      <c r="CV583" s="18"/>
      <c r="CX583" s="18"/>
      <c r="DI583" s="18"/>
    </row>
    <row r="584" spans="3:113" x14ac:dyDescent="0.3">
      <c r="C584" s="25"/>
      <c r="D584" s="12"/>
      <c r="E584" s="14"/>
      <c r="H584" s="16"/>
      <c r="I584" s="11"/>
      <c r="J584" s="39"/>
      <c r="K584" s="39"/>
      <c r="L584" s="39"/>
      <c r="M584" s="39"/>
      <c r="N584" s="42"/>
      <c r="O584" s="8"/>
      <c r="P584" s="9"/>
      <c r="Q584" s="9"/>
      <c r="R584" s="8"/>
      <c r="S584" s="9"/>
      <c r="T584" s="9"/>
      <c r="U584" s="8"/>
      <c r="V584" s="9"/>
      <c r="W584" s="9"/>
      <c r="X584" s="9"/>
      <c r="Y584" s="8"/>
      <c r="Z584" s="9"/>
      <c r="AA584" s="8"/>
      <c r="AC584" s="8"/>
      <c r="AP584" s="8"/>
      <c r="AR584" s="31"/>
      <c r="AU584" s="31"/>
      <c r="AV584" s="21"/>
      <c r="AW584" s="23"/>
      <c r="BJ584" s="18"/>
      <c r="BL584" s="54"/>
      <c r="BO584" s="18"/>
      <c r="BQ584" s="18"/>
      <c r="BS584" s="18"/>
      <c r="BT584" s="18"/>
      <c r="CA584" s="18"/>
      <c r="CD584" s="18"/>
      <c r="CI584" s="18"/>
      <c r="CN584" s="18"/>
      <c r="CP584" s="18"/>
      <c r="CT584" s="18"/>
      <c r="CV584" s="18"/>
      <c r="CX584" s="18"/>
      <c r="DI584" s="18"/>
    </row>
    <row r="585" spans="3:113" x14ac:dyDescent="0.3">
      <c r="C585" s="25"/>
      <c r="D585" s="12"/>
      <c r="E585" s="14"/>
      <c r="H585" s="16"/>
      <c r="I585" s="11"/>
      <c r="J585" s="39"/>
      <c r="K585" s="39"/>
      <c r="L585" s="39"/>
      <c r="M585" s="39"/>
      <c r="N585" s="42"/>
      <c r="O585" s="8"/>
      <c r="P585" s="9"/>
      <c r="Q585" s="9"/>
      <c r="R585" s="8"/>
      <c r="S585" s="9"/>
      <c r="T585" s="9"/>
      <c r="U585" s="8"/>
      <c r="V585" s="9"/>
      <c r="W585" s="9"/>
      <c r="X585" s="9"/>
      <c r="Y585" s="8"/>
      <c r="Z585" s="9"/>
      <c r="AA585" s="8"/>
      <c r="AC585" s="8"/>
      <c r="AP585" s="8"/>
      <c r="AR585" s="31"/>
      <c r="AU585" s="31"/>
      <c r="AV585" s="21"/>
      <c r="AW585" s="23"/>
      <c r="BJ585" s="18"/>
      <c r="BL585" s="54"/>
      <c r="BO585" s="18"/>
      <c r="BQ585" s="18"/>
      <c r="BS585" s="18"/>
      <c r="BT585" s="18"/>
      <c r="CA585" s="18"/>
      <c r="CD585" s="18"/>
      <c r="CI585" s="18"/>
      <c r="CN585" s="18"/>
      <c r="CP585" s="18"/>
      <c r="CT585" s="18"/>
      <c r="CV585" s="18"/>
      <c r="CX585" s="18"/>
      <c r="DI585" s="18"/>
    </row>
    <row r="586" spans="3:113" x14ac:dyDescent="0.3">
      <c r="C586" s="25"/>
      <c r="D586" s="12"/>
      <c r="E586" s="14"/>
      <c r="H586" s="16"/>
      <c r="I586" s="11"/>
      <c r="J586" s="39"/>
      <c r="K586" s="39"/>
      <c r="L586" s="39"/>
      <c r="M586" s="39"/>
      <c r="N586" s="42"/>
      <c r="O586" s="8"/>
      <c r="P586" s="9"/>
      <c r="Q586" s="9"/>
      <c r="R586" s="8"/>
      <c r="S586" s="9"/>
      <c r="T586" s="9"/>
      <c r="U586" s="8"/>
      <c r="V586" s="9"/>
      <c r="W586" s="9"/>
      <c r="X586" s="9"/>
      <c r="Y586" s="8"/>
      <c r="Z586" s="9"/>
      <c r="AA586" s="8"/>
      <c r="AC586" s="8"/>
      <c r="AP586" s="8"/>
      <c r="AR586" s="31"/>
      <c r="AU586" s="31"/>
      <c r="AV586" s="21"/>
      <c r="AW586" s="23"/>
      <c r="BJ586" s="18"/>
      <c r="BL586" s="54"/>
      <c r="BO586" s="18"/>
      <c r="BQ586" s="18"/>
      <c r="BS586" s="18"/>
      <c r="BT586" s="18"/>
      <c r="CA586" s="18"/>
      <c r="CD586" s="18"/>
      <c r="CI586" s="18"/>
      <c r="CN586" s="18"/>
      <c r="CP586" s="18"/>
      <c r="CT586" s="18"/>
      <c r="CV586" s="18"/>
      <c r="CX586" s="18"/>
      <c r="DI586" s="18"/>
    </row>
    <row r="587" spans="3:113" x14ac:dyDescent="0.3">
      <c r="C587" s="25"/>
      <c r="D587" s="12"/>
      <c r="E587" s="14"/>
      <c r="H587" s="16"/>
      <c r="I587" s="11"/>
      <c r="J587" s="39"/>
      <c r="K587" s="39"/>
      <c r="L587" s="39"/>
      <c r="M587" s="39"/>
      <c r="N587" s="42"/>
      <c r="O587" s="8"/>
      <c r="P587" s="9"/>
      <c r="Q587" s="9"/>
      <c r="R587" s="8"/>
      <c r="S587" s="9"/>
      <c r="T587" s="9"/>
      <c r="U587" s="8"/>
      <c r="V587" s="9"/>
      <c r="W587" s="9"/>
      <c r="X587" s="9"/>
      <c r="Y587" s="8"/>
      <c r="Z587" s="9"/>
      <c r="AA587" s="8"/>
      <c r="AC587" s="8"/>
      <c r="AP587" s="8"/>
      <c r="AR587" s="31"/>
      <c r="AU587" s="31"/>
      <c r="AV587" s="21"/>
      <c r="AW587" s="23"/>
      <c r="BJ587" s="18"/>
      <c r="BL587" s="54"/>
      <c r="BO587" s="18"/>
      <c r="BQ587" s="18"/>
      <c r="BS587" s="18"/>
      <c r="BT587" s="18"/>
      <c r="CA587" s="18"/>
      <c r="CD587" s="18"/>
      <c r="CI587" s="18"/>
      <c r="CN587" s="18"/>
      <c r="CP587" s="18"/>
      <c r="CT587" s="18"/>
      <c r="CV587" s="18"/>
      <c r="CX587" s="18"/>
      <c r="DI587" s="18"/>
    </row>
    <row r="588" spans="3:113" x14ac:dyDescent="0.3">
      <c r="C588" s="25"/>
      <c r="D588" s="12"/>
      <c r="E588" s="14"/>
      <c r="H588" s="16"/>
      <c r="I588" s="11"/>
      <c r="J588" s="39"/>
      <c r="K588" s="39"/>
      <c r="L588" s="39"/>
      <c r="M588" s="39"/>
      <c r="N588" s="42"/>
      <c r="O588" s="8"/>
      <c r="P588" s="9"/>
      <c r="Q588" s="9"/>
      <c r="R588" s="8"/>
      <c r="S588" s="9"/>
      <c r="T588" s="9"/>
      <c r="U588" s="8"/>
      <c r="V588" s="9"/>
      <c r="W588" s="9"/>
      <c r="X588" s="9"/>
      <c r="Y588" s="8"/>
      <c r="Z588" s="9"/>
      <c r="AA588" s="8"/>
      <c r="AC588" s="8"/>
      <c r="AP588" s="8"/>
      <c r="AR588" s="31"/>
      <c r="AU588" s="31"/>
      <c r="AV588" s="21"/>
      <c r="AW588" s="23"/>
      <c r="BJ588" s="18"/>
      <c r="BL588" s="54"/>
      <c r="BO588" s="18"/>
      <c r="BQ588" s="18"/>
      <c r="BS588" s="18"/>
      <c r="BT588" s="18"/>
      <c r="CA588" s="18"/>
      <c r="CD588" s="18"/>
      <c r="CI588" s="18"/>
      <c r="CN588" s="18"/>
      <c r="CP588" s="18"/>
      <c r="CT588" s="18"/>
      <c r="CV588" s="18"/>
      <c r="CX588" s="18"/>
      <c r="DI588" s="18"/>
    </row>
    <row r="589" spans="3:113" x14ac:dyDescent="0.3">
      <c r="C589" s="25"/>
      <c r="D589" s="12"/>
      <c r="E589" s="14"/>
      <c r="H589" s="16"/>
      <c r="I589" s="11"/>
      <c r="J589" s="39"/>
      <c r="K589" s="39"/>
      <c r="L589" s="39"/>
      <c r="M589" s="39"/>
      <c r="N589" s="42"/>
      <c r="O589" s="8"/>
      <c r="P589" s="9"/>
      <c r="Q589" s="9"/>
      <c r="R589" s="8"/>
      <c r="S589" s="9"/>
      <c r="T589" s="9"/>
      <c r="U589" s="8"/>
      <c r="V589" s="9"/>
      <c r="W589" s="9"/>
      <c r="X589" s="9"/>
      <c r="Y589" s="8"/>
      <c r="Z589" s="9"/>
      <c r="AA589" s="8"/>
      <c r="AC589" s="8"/>
      <c r="AP589" s="8"/>
      <c r="AR589" s="31"/>
      <c r="AU589" s="31"/>
      <c r="AV589" s="21"/>
      <c r="AW589" s="23"/>
      <c r="BJ589" s="18"/>
      <c r="BL589" s="54"/>
      <c r="BO589" s="18"/>
      <c r="BQ589" s="18"/>
      <c r="BS589" s="18"/>
      <c r="BT589" s="18"/>
      <c r="CA589" s="18"/>
      <c r="CD589" s="18"/>
      <c r="CI589" s="18"/>
      <c r="CN589" s="18"/>
      <c r="CP589" s="18"/>
      <c r="CT589" s="18"/>
      <c r="CV589" s="18"/>
      <c r="CX589" s="18"/>
      <c r="DI589" s="18"/>
    </row>
    <row r="590" spans="3:113" x14ac:dyDescent="0.3">
      <c r="C590" s="25"/>
      <c r="D590" s="12"/>
      <c r="E590" s="14"/>
      <c r="H590" s="16"/>
      <c r="I590" s="11"/>
      <c r="J590" s="39"/>
      <c r="K590" s="39"/>
      <c r="L590" s="39"/>
      <c r="M590" s="39"/>
      <c r="N590" s="42"/>
      <c r="O590" s="8"/>
      <c r="P590" s="9"/>
      <c r="Q590" s="9"/>
      <c r="R590" s="8"/>
      <c r="S590" s="9"/>
      <c r="T590" s="9"/>
      <c r="U590" s="8"/>
      <c r="V590" s="9"/>
      <c r="W590" s="9"/>
      <c r="X590" s="9"/>
      <c r="Y590" s="8"/>
      <c r="Z590" s="9"/>
      <c r="AA590" s="8"/>
      <c r="AC590" s="8"/>
      <c r="AP590" s="8"/>
      <c r="AR590" s="31"/>
      <c r="AU590" s="31"/>
      <c r="AV590" s="21"/>
      <c r="AW590" s="23"/>
      <c r="BJ590" s="18"/>
      <c r="BL590" s="54"/>
      <c r="BO590" s="18"/>
      <c r="BQ590" s="18"/>
      <c r="BS590" s="18"/>
      <c r="BT590" s="18"/>
      <c r="CA590" s="18"/>
      <c r="CD590" s="18"/>
      <c r="CI590" s="18"/>
      <c r="CN590" s="18"/>
      <c r="CP590" s="18"/>
      <c r="CT590" s="18"/>
      <c r="CV590" s="18"/>
      <c r="CX590" s="18"/>
      <c r="DI590" s="18"/>
    </row>
    <row r="591" spans="3:113" x14ac:dyDescent="0.3">
      <c r="C591" s="25"/>
      <c r="D591" s="12"/>
      <c r="E591" s="14"/>
      <c r="H591" s="16"/>
      <c r="I591" s="11"/>
      <c r="J591" s="39"/>
      <c r="K591" s="39"/>
      <c r="L591" s="39"/>
      <c r="M591" s="39"/>
      <c r="N591" s="42"/>
      <c r="O591" s="8"/>
      <c r="P591" s="9"/>
      <c r="Q591" s="9"/>
      <c r="R591" s="8"/>
      <c r="S591" s="9"/>
      <c r="T591" s="9"/>
      <c r="U591" s="8"/>
      <c r="V591" s="9"/>
      <c r="W591" s="9"/>
      <c r="X591" s="9"/>
      <c r="Y591" s="8"/>
      <c r="Z591" s="9"/>
      <c r="AA591" s="8"/>
      <c r="AC591" s="8"/>
      <c r="AP591" s="8"/>
      <c r="AR591" s="31"/>
      <c r="AU591" s="31"/>
      <c r="AV591" s="21"/>
      <c r="AW591" s="23"/>
      <c r="BJ591" s="18"/>
      <c r="BL591" s="54"/>
      <c r="BO591" s="18"/>
      <c r="BQ591" s="18"/>
      <c r="BS591" s="18"/>
      <c r="BT591" s="18"/>
      <c r="CA591" s="18"/>
      <c r="CD591" s="18"/>
      <c r="CI591" s="18"/>
      <c r="CN591" s="18"/>
      <c r="CP591" s="18"/>
      <c r="CT591" s="18"/>
      <c r="CV591" s="18"/>
      <c r="CX591" s="18"/>
      <c r="DI591" s="18"/>
    </row>
    <row r="592" spans="3:113" x14ac:dyDescent="0.3">
      <c r="C592" s="25"/>
      <c r="D592" s="12"/>
      <c r="E592" s="14"/>
      <c r="H592" s="16"/>
      <c r="I592" s="11"/>
      <c r="J592" s="39"/>
      <c r="K592" s="39"/>
      <c r="L592" s="39"/>
      <c r="M592" s="39"/>
      <c r="N592" s="42"/>
      <c r="O592" s="8"/>
      <c r="P592" s="9"/>
      <c r="Q592" s="9"/>
      <c r="R592" s="8"/>
      <c r="S592" s="9"/>
      <c r="T592" s="9"/>
      <c r="U592" s="8"/>
      <c r="V592" s="9"/>
      <c r="W592" s="9"/>
      <c r="X592" s="9"/>
      <c r="Y592" s="8"/>
      <c r="Z592" s="9"/>
      <c r="AA592" s="8"/>
      <c r="AC592" s="8"/>
      <c r="AP592" s="8"/>
      <c r="AR592" s="31"/>
      <c r="AU592" s="31"/>
      <c r="AV592" s="21"/>
      <c r="AW592" s="23"/>
      <c r="BJ592" s="18"/>
      <c r="BL592" s="54"/>
      <c r="BO592" s="18"/>
      <c r="BQ592" s="18"/>
      <c r="BS592" s="18"/>
      <c r="BT592" s="18"/>
      <c r="CA592" s="18"/>
      <c r="CD592" s="18"/>
      <c r="CI592" s="18"/>
      <c r="CN592" s="18"/>
      <c r="CP592" s="18"/>
      <c r="CT592" s="18"/>
      <c r="CV592" s="18"/>
      <c r="CX592" s="18"/>
      <c r="DI592" s="18"/>
    </row>
    <row r="593" spans="3:113" x14ac:dyDescent="0.3">
      <c r="C593" s="25"/>
      <c r="D593" s="12"/>
      <c r="E593" s="14"/>
      <c r="H593" s="16"/>
      <c r="I593" s="11"/>
      <c r="J593" s="39"/>
      <c r="K593" s="39"/>
      <c r="L593" s="39"/>
      <c r="M593" s="39"/>
      <c r="N593" s="42"/>
      <c r="O593" s="8"/>
      <c r="P593" s="9"/>
      <c r="Q593" s="9"/>
      <c r="R593" s="8"/>
      <c r="S593" s="9"/>
      <c r="T593" s="9"/>
      <c r="U593" s="8"/>
      <c r="V593" s="9"/>
      <c r="W593" s="9"/>
      <c r="X593" s="9"/>
      <c r="Y593" s="8"/>
      <c r="Z593" s="9"/>
      <c r="AA593" s="8"/>
      <c r="AC593" s="8"/>
      <c r="AP593" s="8"/>
      <c r="AR593" s="31"/>
      <c r="AU593" s="31"/>
      <c r="AV593" s="21"/>
      <c r="AW593" s="23"/>
      <c r="BJ593" s="18"/>
      <c r="BL593" s="54"/>
      <c r="BO593" s="18"/>
      <c r="BQ593" s="18"/>
      <c r="BS593" s="18"/>
      <c r="BT593" s="18"/>
      <c r="CA593" s="18"/>
      <c r="CD593" s="18"/>
      <c r="CI593" s="18"/>
      <c r="CN593" s="18"/>
      <c r="CP593" s="18"/>
      <c r="CT593" s="18"/>
      <c r="CV593" s="18"/>
      <c r="CX593" s="18"/>
      <c r="DI593" s="18"/>
    </row>
    <row r="594" spans="3:113" x14ac:dyDescent="0.3">
      <c r="C594" s="25"/>
      <c r="D594" s="12"/>
      <c r="E594" s="14"/>
      <c r="H594" s="16"/>
      <c r="I594" s="11"/>
      <c r="J594" s="39"/>
      <c r="K594" s="39"/>
      <c r="L594" s="39"/>
      <c r="M594" s="39"/>
      <c r="N594" s="42"/>
      <c r="O594" s="8"/>
      <c r="P594" s="9"/>
      <c r="Q594" s="9"/>
      <c r="R594" s="8"/>
      <c r="S594" s="9"/>
      <c r="T594" s="9"/>
      <c r="U594" s="8"/>
      <c r="V594" s="9"/>
      <c r="W594" s="9"/>
      <c r="X594" s="9"/>
      <c r="Y594" s="8"/>
      <c r="Z594" s="9"/>
      <c r="AA594" s="8"/>
      <c r="AC594" s="8"/>
      <c r="AP594" s="8"/>
      <c r="AR594" s="31"/>
      <c r="AU594" s="31"/>
      <c r="AV594" s="21"/>
      <c r="AW594" s="23"/>
      <c r="BJ594" s="18"/>
      <c r="BL594" s="54"/>
      <c r="BO594" s="18"/>
      <c r="BQ594" s="18"/>
      <c r="BS594" s="18"/>
      <c r="BT594" s="18"/>
      <c r="CA594" s="18"/>
      <c r="CD594" s="18"/>
      <c r="CI594" s="18"/>
      <c r="CN594" s="18"/>
      <c r="CP594" s="18"/>
      <c r="CT594" s="18"/>
      <c r="CV594" s="18"/>
      <c r="CX594" s="18"/>
      <c r="DI594" s="18"/>
    </row>
    <row r="595" spans="3:113" x14ac:dyDescent="0.3">
      <c r="C595" s="25"/>
      <c r="D595" s="12"/>
      <c r="E595" s="14"/>
      <c r="H595" s="16"/>
      <c r="I595" s="11"/>
      <c r="J595" s="39"/>
      <c r="K595" s="39"/>
      <c r="L595" s="39"/>
      <c r="M595" s="39"/>
      <c r="N595" s="42"/>
      <c r="O595" s="8"/>
      <c r="P595" s="9"/>
      <c r="Q595" s="9"/>
      <c r="R595" s="8"/>
      <c r="S595" s="9"/>
      <c r="T595" s="9"/>
      <c r="U595" s="8"/>
      <c r="V595" s="9"/>
      <c r="W595" s="9"/>
      <c r="X595" s="9"/>
      <c r="Y595" s="8"/>
      <c r="Z595" s="9"/>
      <c r="AA595" s="8"/>
      <c r="AC595" s="8"/>
      <c r="AP595" s="8"/>
      <c r="AR595" s="31"/>
      <c r="AU595" s="31"/>
      <c r="AV595" s="21"/>
      <c r="AW595" s="23"/>
      <c r="BJ595" s="18"/>
      <c r="BL595" s="54"/>
      <c r="BO595" s="18"/>
      <c r="BQ595" s="18"/>
      <c r="BS595" s="18"/>
      <c r="BT595" s="18"/>
      <c r="CA595" s="18"/>
      <c r="CD595" s="18"/>
      <c r="CI595" s="18"/>
      <c r="CN595" s="18"/>
      <c r="CP595" s="18"/>
      <c r="CT595" s="18"/>
      <c r="CV595" s="18"/>
      <c r="CX595" s="18"/>
      <c r="DI595" s="18"/>
    </row>
    <row r="596" spans="3:113" x14ac:dyDescent="0.3">
      <c r="C596" s="25"/>
      <c r="D596" s="12"/>
      <c r="E596" s="14"/>
      <c r="H596" s="16"/>
      <c r="I596" s="11"/>
      <c r="J596" s="39"/>
      <c r="K596" s="39"/>
      <c r="L596" s="39"/>
      <c r="M596" s="39"/>
      <c r="N596" s="42"/>
      <c r="O596" s="8"/>
      <c r="P596" s="9"/>
      <c r="Q596" s="9"/>
      <c r="R596" s="8"/>
      <c r="S596" s="9"/>
      <c r="T596" s="9"/>
      <c r="U596" s="8"/>
      <c r="V596" s="9"/>
      <c r="W596" s="9"/>
      <c r="X596" s="9"/>
      <c r="Y596" s="8"/>
      <c r="Z596" s="9"/>
      <c r="AA596" s="8"/>
      <c r="AC596" s="8"/>
      <c r="AP596" s="8"/>
      <c r="AR596" s="31"/>
      <c r="AU596" s="31"/>
      <c r="AV596" s="21"/>
      <c r="AW596" s="23"/>
      <c r="BJ596" s="18"/>
      <c r="BL596" s="54"/>
      <c r="BO596" s="18"/>
      <c r="BQ596" s="18"/>
      <c r="BS596" s="18"/>
      <c r="BT596" s="18"/>
      <c r="CA596" s="18"/>
      <c r="CD596" s="18"/>
      <c r="CI596" s="18"/>
      <c r="CN596" s="18"/>
      <c r="CP596" s="18"/>
      <c r="CT596" s="18"/>
      <c r="CV596" s="18"/>
      <c r="CX596" s="18"/>
      <c r="DI596" s="18"/>
    </row>
    <row r="597" spans="3:113" x14ac:dyDescent="0.3">
      <c r="C597" s="25"/>
      <c r="D597" s="12"/>
      <c r="E597" s="14"/>
      <c r="H597" s="16"/>
      <c r="I597" s="11"/>
      <c r="J597" s="39"/>
      <c r="K597" s="39"/>
      <c r="L597" s="39"/>
      <c r="M597" s="39"/>
      <c r="N597" s="42"/>
      <c r="O597" s="8"/>
      <c r="P597" s="9"/>
      <c r="Q597" s="9"/>
      <c r="R597" s="8"/>
      <c r="S597" s="9"/>
      <c r="T597" s="9"/>
      <c r="U597" s="8"/>
      <c r="V597" s="9"/>
      <c r="W597" s="9"/>
      <c r="X597" s="9"/>
      <c r="Y597" s="8"/>
      <c r="Z597" s="9"/>
      <c r="AA597" s="8"/>
      <c r="AC597" s="8"/>
      <c r="AP597" s="8"/>
      <c r="AR597" s="31"/>
      <c r="AU597" s="31"/>
      <c r="AV597" s="21"/>
      <c r="AW597" s="23"/>
      <c r="BJ597" s="18"/>
      <c r="BL597" s="54"/>
      <c r="BO597" s="18"/>
      <c r="BQ597" s="18"/>
      <c r="BS597" s="18"/>
      <c r="BT597" s="18"/>
      <c r="CA597" s="18"/>
      <c r="CD597" s="18"/>
      <c r="CI597" s="18"/>
      <c r="CN597" s="18"/>
      <c r="CP597" s="18"/>
      <c r="CT597" s="18"/>
      <c r="CV597" s="18"/>
      <c r="CX597" s="18"/>
      <c r="DI597" s="18"/>
    </row>
    <row r="598" spans="3:113" x14ac:dyDescent="0.3">
      <c r="C598" s="25"/>
      <c r="D598" s="12"/>
      <c r="E598" s="14"/>
      <c r="H598" s="16"/>
      <c r="I598" s="11"/>
      <c r="J598" s="39"/>
      <c r="K598" s="39"/>
      <c r="L598" s="39"/>
      <c r="M598" s="39"/>
      <c r="N598" s="42"/>
      <c r="O598" s="8"/>
      <c r="P598" s="9"/>
      <c r="Q598" s="9"/>
      <c r="R598" s="8"/>
      <c r="S598" s="9"/>
      <c r="T598" s="9"/>
      <c r="U598" s="8"/>
      <c r="V598" s="9"/>
      <c r="W598" s="9"/>
      <c r="X598" s="9"/>
      <c r="Y598" s="8"/>
      <c r="Z598" s="9"/>
      <c r="AA598" s="8"/>
      <c r="AC598" s="8"/>
      <c r="AP598" s="8"/>
      <c r="AR598" s="31"/>
      <c r="AU598" s="31"/>
      <c r="AV598" s="21"/>
      <c r="AW598" s="23"/>
      <c r="BJ598" s="18"/>
      <c r="BL598" s="54"/>
      <c r="BO598" s="18"/>
      <c r="BQ598" s="18"/>
      <c r="BS598" s="18"/>
      <c r="BT598" s="18"/>
      <c r="CA598" s="18"/>
      <c r="CD598" s="18"/>
      <c r="CI598" s="18"/>
      <c r="CN598" s="18"/>
      <c r="CP598" s="18"/>
      <c r="CT598" s="18"/>
      <c r="CV598" s="18"/>
      <c r="CX598" s="18"/>
      <c r="DI598" s="18"/>
    </row>
    <row r="599" spans="3:113" x14ac:dyDescent="0.3">
      <c r="C599" s="25"/>
      <c r="D599" s="12"/>
      <c r="E599" s="14"/>
      <c r="H599" s="16"/>
      <c r="I599" s="11"/>
      <c r="J599" s="39"/>
      <c r="K599" s="39"/>
      <c r="L599" s="39"/>
      <c r="M599" s="39"/>
      <c r="N599" s="42"/>
      <c r="O599" s="8"/>
      <c r="P599" s="9"/>
      <c r="Q599" s="9"/>
      <c r="R599" s="8"/>
      <c r="S599" s="9"/>
      <c r="T599" s="9"/>
      <c r="U599" s="8"/>
      <c r="V599" s="9"/>
      <c r="W599" s="9"/>
      <c r="X599" s="9"/>
      <c r="Y599" s="8"/>
      <c r="Z599" s="9"/>
      <c r="AA599" s="8"/>
      <c r="AC599" s="8"/>
      <c r="AP599" s="8"/>
      <c r="AR599" s="31"/>
      <c r="AU599" s="31"/>
      <c r="AV599" s="21"/>
      <c r="AW599" s="23"/>
      <c r="BJ599" s="18"/>
      <c r="BL599" s="54"/>
      <c r="BO599" s="18"/>
      <c r="BQ599" s="18"/>
      <c r="BS599" s="18"/>
      <c r="BT599" s="18"/>
      <c r="CA599" s="18"/>
      <c r="CD599" s="18"/>
      <c r="CI599" s="18"/>
      <c r="CN599" s="18"/>
      <c r="CP599" s="18"/>
      <c r="CT599" s="18"/>
      <c r="CV599" s="18"/>
      <c r="CX599" s="18"/>
      <c r="DI599" s="18"/>
    </row>
    <row r="600" spans="3:113" x14ac:dyDescent="0.3">
      <c r="C600" s="25"/>
      <c r="D600" s="12"/>
      <c r="E600" s="14"/>
      <c r="H600" s="16"/>
      <c r="I600" s="11"/>
      <c r="J600" s="39"/>
      <c r="K600" s="39"/>
      <c r="L600" s="39"/>
      <c r="M600" s="39"/>
      <c r="N600" s="42"/>
      <c r="O600" s="8"/>
      <c r="P600" s="9"/>
      <c r="Q600" s="9"/>
      <c r="R600" s="8"/>
      <c r="S600" s="9"/>
      <c r="T600" s="9"/>
      <c r="U600" s="8"/>
      <c r="V600" s="9"/>
      <c r="W600" s="9"/>
      <c r="X600" s="9"/>
      <c r="Y600" s="8"/>
      <c r="Z600" s="9"/>
      <c r="AA600" s="8"/>
      <c r="AC600" s="8"/>
      <c r="AP600" s="8"/>
      <c r="AR600" s="31"/>
      <c r="AU600" s="31"/>
      <c r="AV600" s="21"/>
      <c r="AW600" s="23"/>
      <c r="BJ600" s="18"/>
      <c r="BL600" s="54"/>
      <c r="BO600" s="18"/>
      <c r="BQ600" s="18"/>
      <c r="BS600" s="18"/>
      <c r="BT600" s="18"/>
      <c r="CA600" s="18"/>
      <c r="CD600" s="18"/>
      <c r="CI600" s="18"/>
      <c r="CN600" s="18"/>
      <c r="CP600" s="18"/>
      <c r="CT600" s="18"/>
      <c r="CV600" s="18"/>
      <c r="CX600" s="18"/>
      <c r="DI600" s="18"/>
    </row>
    <row r="601" spans="3:113" x14ac:dyDescent="0.3">
      <c r="C601" s="25"/>
      <c r="D601" s="12"/>
      <c r="E601" s="14"/>
      <c r="H601" s="16"/>
      <c r="I601" s="11"/>
      <c r="J601" s="39"/>
      <c r="K601" s="39"/>
      <c r="L601" s="39"/>
      <c r="M601" s="39"/>
      <c r="N601" s="42"/>
      <c r="O601" s="8"/>
      <c r="P601" s="9"/>
      <c r="Q601" s="9"/>
      <c r="R601" s="8"/>
      <c r="S601" s="9"/>
      <c r="T601" s="9"/>
      <c r="U601" s="8"/>
      <c r="V601" s="9"/>
      <c r="W601" s="9"/>
      <c r="X601" s="9"/>
      <c r="Y601" s="8"/>
      <c r="Z601" s="9"/>
      <c r="AA601" s="8"/>
      <c r="AC601" s="8"/>
      <c r="AP601" s="8"/>
      <c r="AR601" s="31"/>
      <c r="AU601" s="31"/>
      <c r="AV601" s="21"/>
      <c r="AW601" s="23"/>
      <c r="BJ601" s="18"/>
      <c r="BL601" s="54"/>
      <c r="BO601" s="18"/>
      <c r="BQ601" s="18"/>
      <c r="BS601" s="18"/>
      <c r="BT601" s="18"/>
      <c r="CA601" s="18"/>
      <c r="CD601" s="18"/>
      <c r="CI601" s="18"/>
      <c r="CN601" s="18"/>
      <c r="CP601" s="18"/>
      <c r="CT601" s="18"/>
      <c r="CV601" s="18"/>
      <c r="CX601" s="18"/>
      <c r="DI601" s="18"/>
    </row>
    <row r="602" spans="3:113" x14ac:dyDescent="0.3">
      <c r="C602" s="25"/>
      <c r="D602" s="12"/>
      <c r="E602" s="14"/>
      <c r="H602" s="16"/>
      <c r="I602" s="11"/>
      <c r="J602" s="39"/>
      <c r="K602" s="39"/>
      <c r="L602" s="39"/>
      <c r="M602" s="39"/>
      <c r="N602" s="42"/>
      <c r="O602" s="8"/>
      <c r="P602" s="9"/>
      <c r="Q602" s="9"/>
      <c r="R602" s="8"/>
      <c r="S602" s="9"/>
      <c r="T602" s="9"/>
      <c r="U602" s="8"/>
      <c r="V602" s="9"/>
      <c r="W602" s="9"/>
      <c r="X602" s="9"/>
      <c r="Y602" s="8"/>
      <c r="Z602" s="9"/>
      <c r="AA602" s="8"/>
      <c r="AC602" s="8"/>
      <c r="AP602" s="8"/>
      <c r="AR602" s="31"/>
      <c r="AU602" s="31"/>
      <c r="AV602" s="21"/>
      <c r="AW602" s="23"/>
      <c r="BJ602" s="18"/>
      <c r="BL602" s="54"/>
      <c r="BO602" s="18"/>
      <c r="BQ602" s="18"/>
      <c r="BS602" s="18"/>
      <c r="BT602" s="18"/>
      <c r="CA602" s="18"/>
      <c r="CD602" s="18"/>
      <c r="CI602" s="18"/>
      <c r="CN602" s="18"/>
      <c r="CP602" s="18"/>
      <c r="CT602" s="18"/>
      <c r="CV602" s="18"/>
      <c r="CX602" s="18"/>
      <c r="DI602" s="18"/>
    </row>
    <row r="603" spans="3:113" x14ac:dyDescent="0.3">
      <c r="C603" s="25"/>
      <c r="D603" s="12"/>
      <c r="E603" s="14"/>
      <c r="H603" s="16"/>
      <c r="I603" s="11"/>
      <c r="J603" s="39"/>
      <c r="K603" s="39"/>
      <c r="L603" s="39"/>
      <c r="M603" s="39"/>
      <c r="N603" s="42"/>
      <c r="O603" s="8"/>
      <c r="P603" s="9"/>
      <c r="Q603" s="9"/>
      <c r="R603" s="8"/>
      <c r="S603" s="9"/>
      <c r="T603" s="9"/>
      <c r="U603" s="8"/>
      <c r="V603" s="9"/>
      <c r="W603" s="9"/>
      <c r="X603" s="9"/>
      <c r="Y603" s="8"/>
      <c r="Z603" s="9"/>
      <c r="AA603" s="8"/>
      <c r="AC603" s="8"/>
      <c r="AP603" s="8"/>
      <c r="AR603" s="31"/>
      <c r="AU603" s="31"/>
      <c r="AV603" s="21"/>
      <c r="AW603" s="23"/>
      <c r="BJ603" s="18"/>
      <c r="BL603" s="54"/>
      <c r="BO603" s="18"/>
      <c r="BQ603" s="18"/>
      <c r="BS603" s="18"/>
      <c r="BT603" s="18"/>
      <c r="CA603" s="18"/>
      <c r="CD603" s="18"/>
      <c r="CI603" s="18"/>
      <c r="CN603" s="18"/>
      <c r="CP603" s="18"/>
      <c r="CT603" s="18"/>
      <c r="CV603" s="18"/>
      <c r="CX603" s="18"/>
      <c r="DI603" s="18"/>
    </row>
    <row r="604" spans="3:113" x14ac:dyDescent="0.3">
      <c r="C604" s="25"/>
      <c r="D604" s="12"/>
      <c r="E604" s="14"/>
      <c r="H604" s="16"/>
      <c r="I604" s="11"/>
      <c r="J604" s="39"/>
      <c r="K604" s="39"/>
      <c r="L604" s="39"/>
      <c r="M604" s="39"/>
      <c r="N604" s="42"/>
      <c r="O604" s="8"/>
      <c r="P604" s="9"/>
      <c r="Q604" s="9"/>
      <c r="R604" s="8"/>
      <c r="S604" s="9"/>
      <c r="T604" s="9"/>
      <c r="U604" s="8"/>
      <c r="V604" s="9"/>
      <c r="W604" s="9"/>
      <c r="X604" s="9"/>
      <c r="Y604" s="8"/>
      <c r="Z604" s="9"/>
      <c r="AA604" s="8"/>
      <c r="AC604" s="8"/>
      <c r="AP604" s="8"/>
      <c r="AR604" s="31"/>
      <c r="AU604" s="31"/>
      <c r="AV604" s="21"/>
      <c r="AW604" s="23"/>
      <c r="BJ604" s="18"/>
      <c r="BL604" s="54"/>
      <c r="BO604" s="18"/>
      <c r="BQ604" s="18"/>
      <c r="BS604" s="18"/>
      <c r="BT604" s="18"/>
      <c r="CA604" s="18"/>
      <c r="CD604" s="18"/>
      <c r="CI604" s="18"/>
      <c r="CN604" s="18"/>
      <c r="CP604" s="18"/>
      <c r="CT604" s="18"/>
      <c r="CV604" s="18"/>
      <c r="CX604" s="18"/>
      <c r="DI604" s="18"/>
    </row>
    <row r="605" spans="3:113" x14ac:dyDescent="0.3">
      <c r="C605" s="25"/>
      <c r="D605" s="12"/>
      <c r="E605" s="14"/>
      <c r="H605" s="16"/>
      <c r="I605" s="11"/>
      <c r="J605" s="39"/>
      <c r="K605" s="39"/>
      <c r="L605" s="39"/>
      <c r="M605" s="39"/>
      <c r="N605" s="42"/>
      <c r="O605" s="8"/>
      <c r="P605" s="9"/>
      <c r="Q605" s="9"/>
      <c r="R605" s="8"/>
      <c r="S605" s="9"/>
      <c r="T605" s="9"/>
      <c r="U605" s="8"/>
      <c r="V605" s="9"/>
      <c r="W605" s="9"/>
      <c r="X605" s="9"/>
      <c r="Y605" s="8"/>
      <c r="Z605" s="9"/>
      <c r="AA605" s="8"/>
      <c r="AC605" s="8"/>
      <c r="AP605" s="8"/>
      <c r="AR605" s="31"/>
      <c r="AU605" s="31"/>
      <c r="AV605" s="21"/>
      <c r="AW605" s="23"/>
      <c r="BJ605" s="18"/>
      <c r="BL605" s="54"/>
      <c r="BO605" s="18"/>
      <c r="BQ605" s="18"/>
      <c r="BS605" s="18"/>
      <c r="BT605" s="18"/>
      <c r="CA605" s="18"/>
      <c r="CD605" s="18"/>
      <c r="CI605" s="18"/>
      <c r="CN605" s="18"/>
      <c r="CP605" s="18"/>
      <c r="CT605" s="18"/>
      <c r="CV605" s="18"/>
      <c r="CX605" s="18"/>
      <c r="DI605" s="18"/>
    </row>
    <row r="606" spans="3:113" x14ac:dyDescent="0.3">
      <c r="C606" s="25"/>
      <c r="D606" s="12"/>
      <c r="E606" s="14"/>
      <c r="H606" s="16"/>
      <c r="I606" s="11"/>
      <c r="J606" s="39"/>
      <c r="K606" s="39"/>
      <c r="L606" s="39"/>
      <c r="M606" s="39"/>
      <c r="N606" s="42"/>
      <c r="O606" s="8"/>
      <c r="P606" s="9"/>
      <c r="Q606" s="9"/>
      <c r="R606" s="8"/>
      <c r="S606" s="9"/>
      <c r="T606" s="9"/>
      <c r="U606" s="8"/>
      <c r="V606" s="9"/>
      <c r="W606" s="9"/>
      <c r="X606" s="9"/>
      <c r="Y606" s="8"/>
      <c r="Z606" s="9"/>
      <c r="AA606" s="8"/>
      <c r="AC606" s="8"/>
      <c r="AP606" s="8"/>
      <c r="AR606" s="31"/>
      <c r="AU606" s="31"/>
      <c r="AV606" s="21"/>
      <c r="AW606" s="23"/>
      <c r="BJ606" s="18"/>
      <c r="BL606" s="54"/>
      <c r="BO606" s="18"/>
      <c r="BQ606" s="18"/>
      <c r="BS606" s="18"/>
      <c r="BT606" s="18"/>
      <c r="CA606" s="18"/>
      <c r="CD606" s="18"/>
      <c r="CI606" s="18"/>
      <c r="CN606" s="18"/>
      <c r="CP606" s="18"/>
      <c r="CT606" s="18"/>
      <c r="CV606" s="18"/>
      <c r="CX606" s="18"/>
      <c r="DI606" s="18"/>
    </row>
    <row r="607" spans="3:113" x14ac:dyDescent="0.3">
      <c r="C607" s="25"/>
      <c r="D607" s="12"/>
      <c r="E607" s="14"/>
      <c r="H607" s="16"/>
      <c r="I607" s="11"/>
      <c r="J607" s="39"/>
      <c r="K607" s="39"/>
      <c r="L607" s="39"/>
      <c r="M607" s="39"/>
      <c r="N607" s="42"/>
      <c r="O607" s="8"/>
      <c r="P607" s="9"/>
      <c r="Q607" s="9"/>
      <c r="R607" s="8"/>
      <c r="S607" s="9"/>
      <c r="T607" s="9"/>
      <c r="U607" s="8"/>
      <c r="V607" s="9"/>
      <c r="W607" s="9"/>
      <c r="X607" s="9"/>
      <c r="Y607" s="8"/>
      <c r="Z607" s="9"/>
      <c r="AA607" s="8"/>
      <c r="AC607" s="8"/>
      <c r="AP607" s="8"/>
      <c r="AR607" s="31"/>
      <c r="AU607" s="31"/>
      <c r="AV607" s="21"/>
      <c r="AW607" s="23"/>
      <c r="BJ607" s="18"/>
      <c r="BL607" s="54"/>
      <c r="BO607" s="18"/>
      <c r="BQ607" s="18"/>
      <c r="BS607" s="18"/>
      <c r="BT607" s="18"/>
      <c r="CA607" s="18"/>
      <c r="CD607" s="18"/>
      <c r="CI607" s="18"/>
      <c r="CN607" s="18"/>
      <c r="CP607" s="18"/>
      <c r="CT607" s="18"/>
      <c r="CV607" s="18"/>
      <c r="CX607" s="18"/>
      <c r="DI607" s="18"/>
    </row>
    <row r="608" spans="3:113" x14ac:dyDescent="0.3">
      <c r="C608" s="25"/>
      <c r="D608" s="12"/>
      <c r="E608" s="14"/>
      <c r="H608" s="16"/>
      <c r="I608" s="11"/>
      <c r="J608" s="39"/>
      <c r="K608" s="39"/>
      <c r="L608" s="39"/>
      <c r="M608" s="39"/>
      <c r="N608" s="42"/>
      <c r="O608" s="8"/>
      <c r="P608" s="9"/>
      <c r="Q608" s="9"/>
      <c r="R608" s="8"/>
      <c r="S608" s="9"/>
      <c r="T608" s="9"/>
      <c r="U608" s="8"/>
      <c r="V608" s="9"/>
      <c r="W608" s="9"/>
      <c r="X608" s="9"/>
      <c r="Y608" s="8"/>
      <c r="Z608" s="9"/>
      <c r="AA608" s="8"/>
      <c r="AC608" s="8"/>
      <c r="AP608" s="8"/>
      <c r="AR608" s="31"/>
      <c r="AU608" s="31"/>
      <c r="AV608" s="21"/>
      <c r="AW608" s="23"/>
      <c r="BJ608" s="18"/>
      <c r="BL608" s="54"/>
      <c r="BO608" s="18"/>
      <c r="BQ608" s="18"/>
      <c r="BS608" s="18"/>
      <c r="BT608" s="18"/>
      <c r="CA608" s="18"/>
      <c r="CD608" s="18"/>
      <c r="CI608" s="18"/>
      <c r="CN608" s="18"/>
      <c r="CP608" s="18"/>
      <c r="CT608" s="18"/>
      <c r="CV608" s="18"/>
      <c r="CX608" s="18"/>
      <c r="DI608" s="18"/>
    </row>
    <row r="609" spans="3:113" x14ac:dyDescent="0.3">
      <c r="C609" s="25"/>
      <c r="D609" s="12"/>
      <c r="E609" s="14"/>
      <c r="H609" s="16"/>
      <c r="I609" s="11"/>
      <c r="J609" s="39"/>
      <c r="K609" s="39"/>
      <c r="L609" s="39"/>
      <c r="M609" s="39"/>
      <c r="N609" s="42"/>
      <c r="O609" s="8"/>
      <c r="P609" s="9"/>
      <c r="Q609" s="9"/>
      <c r="R609" s="8"/>
      <c r="S609" s="9"/>
      <c r="T609" s="9"/>
      <c r="U609" s="8"/>
      <c r="V609" s="9"/>
      <c r="W609" s="9"/>
      <c r="X609" s="9"/>
      <c r="Y609" s="8"/>
      <c r="Z609" s="9"/>
      <c r="AA609" s="8"/>
      <c r="AC609" s="8"/>
      <c r="AP609" s="8"/>
      <c r="AR609" s="31"/>
      <c r="AU609" s="31"/>
      <c r="AV609" s="21"/>
      <c r="AW609" s="23"/>
      <c r="BJ609" s="18"/>
      <c r="BL609" s="54"/>
      <c r="BO609" s="18"/>
      <c r="BQ609" s="18"/>
      <c r="BS609" s="18"/>
      <c r="BT609" s="18"/>
      <c r="CA609" s="18"/>
      <c r="CD609" s="18"/>
      <c r="CI609" s="18"/>
      <c r="CN609" s="18"/>
      <c r="CP609" s="18"/>
      <c r="CT609" s="18"/>
      <c r="CV609" s="18"/>
      <c r="CX609" s="18"/>
      <c r="DI609" s="18"/>
    </row>
    <row r="610" spans="3:113" x14ac:dyDescent="0.3">
      <c r="C610" s="25"/>
      <c r="D610" s="12"/>
      <c r="E610" s="14"/>
      <c r="H610" s="16"/>
      <c r="I610" s="11"/>
      <c r="J610" s="39"/>
      <c r="K610" s="39"/>
      <c r="L610" s="39"/>
      <c r="M610" s="39"/>
      <c r="N610" s="42"/>
      <c r="O610" s="8"/>
      <c r="P610" s="9"/>
      <c r="Q610" s="9"/>
      <c r="R610" s="8"/>
      <c r="S610" s="9"/>
      <c r="T610" s="9"/>
      <c r="U610" s="8"/>
      <c r="V610" s="9"/>
      <c r="W610" s="9"/>
      <c r="X610" s="9"/>
      <c r="Y610" s="8"/>
      <c r="Z610" s="9"/>
      <c r="AA610" s="8"/>
      <c r="AC610" s="8"/>
      <c r="AP610" s="8"/>
      <c r="AR610" s="31"/>
      <c r="AU610" s="31"/>
      <c r="AV610" s="21"/>
      <c r="AW610" s="23"/>
      <c r="BJ610" s="18"/>
      <c r="BL610" s="54"/>
      <c r="BO610" s="18"/>
      <c r="BQ610" s="18"/>
      <c r="BS610" s="18"/>
      <c r="BT610" s="18"/>
      <c r="CA610" s="18"/>
      <c r="CD610" s="18"/>
      <c r="CI610" s="18"/>
      <c r="CN610" s="18"/>
      <c r="CP610" s="18"/>
      <c r="CT610" s="18"/>
      <c r="CV610" s="18"/>
      <c r="CX610" s="18"/>
      <c r="DI610" s="18"/>
    </row>
    <row r="611" spans="3:113" x14ac:dyDescent="0.3">
      <c r="C611" s="25"/>
      <c r="D611" s="12"/>
      <c r="E611" s="14"/>
      <c r="H611" s="16"/>
      <c r="I611" s="11"/>
      <c r="J611" s="39"/>
      <c r="K611" s="39"/>
      <c r="L611" s="39"/>
      <c r="M611" s="39"/>
      <c r="N611" s="42"/>
      <c r="O611" s="8"/>
      <c r="P611" s="9"/>
      <c r="Q611" s="9"/>
      <c r="R611" s="8"/>
      <c r="S611" s="9"/>
      <c r="T611" s="9"/>
      <c r="U611" s="8"/>
      <c r="V611" s="9"/>
      <c r="W611" s="9"/>
      <c r="X611" s="9"/>
      <c r="Y611" s="8"/>
      <c r="Z611" s="9"/>
      <c r="AA611" s="8"/>
      <c r="AC611" s="8"/>
      <c r="AP611" s="8"/>
      <c r="AR611" s="31"/>
      <c r="AU611" s="31"/>
      <c r="AV611" s="21"/>
      <c r="AW611" s="23"/>
      <c r="BJ611" s="18"/>
      <c r="BL611" s="54"/>
      <c r="BO611" s="18"/>
      <c r="BQ611" s="18"/>
      <c r="BS611" s="18"/>
      <c r="BT611" s="18"/>
      <c r="CA611" s="18"/>
      <c r="CD611" s="18"/>
      <c r="CI611" s="18"/>
      <c r="CN611" s="18"/>
      <c r="CP611" s="18"/>
      <c r="CT611" s="18"/>
      <c r="CV611" s="18"/>
      <c r="CX611" s="18"/>
      <c r="DI611" s="18"/>
    </row>
    <row r="612" spans="3:113" x14ac:dyDescent="0.3">
      <c r="C612" s="25"/>
      <c r="D612" s="12"/>
      <c r="E612" s="14"/>
      <c r="H612" s="16"/>
      <c r="I612" s="11"/>
      <c r="J612" s="39"/>
      <c r="K612" s="39"/>
      <c r="L612" s="39"/>
      <c r="M612" s="39"/>
      <c r="N612" s="42"/>
      <c r="O612" s="8"/>
      <c r="P612" s="9"/>
      <c r="Q612" s="9"/>
      <c r="R612" s="8"/>
      <c r="S612" s="9"/>
      <c r="T612" s="9"/>
      <c r="U612" s="8"/>
      <c r="V612" s="9"/>
      <c r="W612" s="9"/>
      <c r="X612" s="9"/>
      <c r="Y612" s="8"/>
      <c r="Z612" s="9"/>
      <c r="AA612" s="8"/>
      <c r="AC612" s="8"/>
      <c r="AP612" s="8"/>
      <c r="AR612" s="31"/>
      <c r="AU612" s="31"/>
      <c r="AV612" s="21"/>
      <c r="AW612" s="23"/>
      <c r="BJ612" s="18"/>
      <c r="BL612" s="54"/>
      <c r="BO612" s="18"/>
      <c r="BQ612" s="18"/>
      <c r="BS612" s="18"/>
      <c r="BT612" s="18"/>
      <c r="CA612" s="18"/>
      <c r="CD612" s="18"/>
      <c r="CI612" s="18"/>
      <c r="CN612" s="18"/>
      <c r="CP612" s="18"/>
      <c r="CT612" s="18"/>
      <c r="CV612" s="18"/>
      <c r="CX612" s="18"/>
      <c r="DI612" s="18"/>
    </row>
    <row r="613" spans="3:113" x14ac:dyDescent="0.3">
      <c r="C613" s="25"/>
      <c r="D613" s="12"/>
      <c r="E613" s="14"/>
      <c r="H613" s="16"/>
      <c r="I613" s="11"/>
      <c r="J613" s="39"/>
      <c r="K613" s="39"/>
      <c r="L613" s="39"/>
      <c r="M613" s="39"/>
      <c r="N613" s="42"/>
      <c r="O613" s="8"/>
      <c r="P613" s="9"/>
      <c r="Q613" s="9"/>
      <c r="R613" s="8"/>
      <c r="S613" s="9"/>
      <c r="T613" s="9"/>
      <c r="U613" s="8"/>
      <c r="V613" s="9"/>
      <c r="W613" s="9"/>
      <c r="X613" s="9"/>
      <c r="Y613" s="8"/>
      <c r="Z613" s="9"/>
      <c r="AA613" s="8"/>
      <c r="AC613" s="8"/>
      <c r="AP613" s="8"/>
      <c r="AR613" s="31"/>
      <c r="AU613" s="31"/>
      <c r="AV613" s="21"/>
      <c r="AW613" s="23"/>
      <c r="BJ613" s="18"/>
      <c r="BL613" s="54"/>
      <c r="BO613" s="18"/>
      <c r="BQ613" s="18"/>
      <c r="BS613" s="18"/>
      <c r="BT613" s="18"/>
      <c r="CA613" s="18"/>
      <c r="CD613" s="18"/>
      <c r="CI613" s="18"/>
      <c r="CN613" s="18"/>
      <c r="CP613" s="18"/>
      <c r="CT613" s="18"/>
      <c r="CV613" s="18"/>
      <c r="CX613" s="18"/>
      <c r="DI613" s="18"/>
    </row>
    <row r="614" spans="3:113" x14ac:dyDescent="0.3">
      <c r="C614" s="25"/>
      <c r="D614" s="12"/>
      <c r="E614" s="14"/>
      <c r="H614" s="16"/>
      <c r="I614" s="11"/>
      <c r="J614" s="39"/>
      <c r="K614" s="39"/>
      <c r="L614" s="39"/>
      <c r="M614" s="39"/>
      <c r="N614" s="42"/>
      <c r="O614" s="8"/>
      <c r="P614" s="9"/>
      <c r="Q614" s="9"/>
      <c r="R614" s="8"/>
      <c r="S614" s="9"/>
      <c r="T614" s="9"/>
      <c r="U614" s="8"/>
      <c r="V614" s="9"/>
      <c r="W614" s="9"/>
      <c r="X614" s="9"/>
      <c r="Y614" s="8"/>
      <c r="Z614" s="9"/>
      <c r="AA614" s="8"/>
      <c r="AC614" s="8"/>
      <c r="AP614" s="8"/>
      <c r="AR614" s="31"/>
      <c r="AU614" s="31"/>
      <c r="AV614" s="21"/>
      <c r="AW614" s="23"/>
      <c r="BJ614" s="18"/>
      <c r="BL614" s="54"/>
      <c r="BO614" s="18"/>
      <c r="BQ614" s="18"/>
      <c r="BS614" s="18"/>
      <c r="BT614" s="18"/>
      <c r="CA614" s="18"/>
      <c r="CD614" s="18"/>
      <c r="CI614" s="18"/>
      <c r="CN614" s="18"/>
      <c r="CP614" s="18"/>
      <c r="CT614" s="18"/>
      <c r="CV614" s="18"/>
      <c r="CX614" s="18"/>
      <c r="DI614" s="18"/>
    </row>
    <row r="615" spans="3:113" x14ac:dyDescent="0.3">
      <c r="C615" s="25"/>
      <c r="D615" s="12"/>
      <c r="E615" s="14"/>
      <c r="H615" s="16"/>
      <c r="I615" s="11"/>
      <c r="J615" s="39"/>
      <c r="K615" s="39"/>
      <c r="L615" s="39"/>
      <c r="M615" s="39"/>
      <c r="N615" s="42"/>
      <c r="O615" s="8"/>
      <c r="P615" s="9"/>
      <c r="Q615" s="9"/>
      <c r="R615" s="8"/>
      <c r="S615" s="9"/>
      <c r="T615" s="9"/>
      <c r="U615" s="8"/>
      <c r="V615" s="9"/>
      <c r="W615" s="9"/>
      <c r="X615" s="9"/>
      <c r="Y615" s="8"/>
      <c r="Z615" s="9"/>
      <c r="AA615" s="8"/>
      <c r="AC615" s="8"/>
      <c r="AP615" s="8"/>
      <c r="AR615" s="31"/>
      <c r="AU615" s="31"/>
      <c r="AV615" s="21"/>
      <c r="AW615" s="23"/>
      <c r="BJ615" s="18"/>
      <c r="BL615" s="54"/>
      <c r="BO615" s="18"/>
      <c r="BQ615" s="18"/>
      <c r="BS615" s="18"/>
      <c r="BT615" s="18"/>
      <c r="CA615" s="18"/>
      <c r="CD615" s="18"/>
      <c r="CI615" s="18"/>
      <c r="CN615" s="18"/>
      <c r="CP615" s="18"/>
      <c r="CT615" s="18"/>
      <c r="CV615" s="18"/>
      <c r="CX615" s="18"/>
      <c r="DI615" s="18"/>
    </row>
    <row r="616" spans="3:113" x14ac:dyDescent="0.3">
      <c r="C616" s="25"/>
      <c r="D616" s="12"/>
      <c r="E616" s="14"/>
      <c r="H616" s="16"/>
      <c r="I616" s="11"/>
      <c r="J616" s="39"/>
      <c r="K616" s="39"/>
      <c r="L616" s="39"/>
      <c r="M616" s="39"/>
      <c r="N616" s="42"/>
      <c r="O616" s="8"/>
      <c r="P616" s="9"/>
      <c r="Q616" s="9"/>
      <c r="R616" s="8"/>
      <c r="S616" s="9"/>
      <c r="T616" s="9"/>
      <c r="U616" s="8"/>
      <c r="V616" s="9"/>
      <c r="W616" s="9"/>
      <c r="X616" s="9"/>
      <c r="Y616" s="8"/>
      <c r="Z616" s="9"/>
      <c r="AA616" s="8"/>
      <c r="AC616" s="8"/>
      <c r="AP616" s="8"/>
      <c r="AR616" s="31"/>
      <c r="AU616" s="31"/>
      <c r="AV616" s="21"/>
      <c r="AW616" s="23"/>
      <c r="BJ616" s="18"/>
      <c r="BL616" s="54"/>
      <c r="BO616" s="18"/>
      <c r="BQ616" s="18"/>
      <c r="BS616" s="18"/>
      <c r="BT616" s="18"/>
      <c r="CA616" s="18"/>
      <c r="CD616" s="18"/>
      <c r="CI616" s="18"/>
      <c r="CN616" s="18"/>
      <c r="CP616" s="18"/>
      <c r="CT616" s="18"/>
      <c r="CV616" s="18"/>
      <c r="CX616" s="18"/>
      <c r="DI616" s="18"/>
    </row>
    <row r="617" spans="3:113" x14ac:dyDescent="0.3">
      <c r="C617" s="25"/>
      <c r="D617" s="12"/>
      <c r="E617" s="14"/>
      <c r="H617" s="16"/>
      <c r="I617" s="11"/>
      <c r="J617" s="39"/>
      <c r="K617" s="39"/>
      <c r="L617" s="39"/>
      <c r="M617" s="39"/>
      <c r="N617" s="42"/>
      <c r="O617" s="8"/>
      <c r="P617" s="9"/>
      <c r="Q617" s="9"/>
      <c r="R617" s="8"/>
      <c r="S617" s="9"/>
      <c r="T617" s="9"/>
      <c r="U617" s="8"/>
      <c r="V617" s="9"/>
      <c r="W617" s="9"/>
      <c r="X617" s="9"/>
      <c r="Y617" s="8"/>
      <c r="Z617" s="9"/>
      <c r="AA617" s="8"/>
      <c r="AC617" s="8"/>
      <c r="AP617" s="8"/>
      <c r="AR617" s="31"/>
      <c r="AU617" s="31"/>
      <c r="AV617" s="21"/>
      <c r="AW617" s="23"/>
      <c r="BJ617" s="18"/>
      <c r="BL617" s="54"/>
      <c r="BO617" s="18"/>
      <c r="BQ617" s="18"/>
      <c r="BS617" s="18"/>
      <c r="BT617" s="18"/>
      <c r="CA617" s="18"/>
      <c r="CD617" s="18"/>
      <c r="CI617" s="18"/>
      <c r="CN617" s="18"/>
      <c r="CP617" s="18"/>
      <c r="CT617" s="18"/>
      <c r="CV617" s="18"/>
      <c r="CX617" s="18"/>
      <c r="DI617" s="18"/>
    </row>
    <row r="618" spans="3:113" x14ac:dyDescent="0.3">
      <c r="C618" s="25"/>
      <c r="D618" s="12"/>
      <c r="E618" s="14"/>
      <c r="H618" s="16"/>
      <c r="I618" s="11"/>
      <c r="J618" s="39"/>
      <c r="K618" s="39"/>
      <c r="L618" s="39"/>
      <c r="M618" s="39"/>
      <c r="N618" s="42"/>
      <c r="O618" s="8"/>
      <c r="P618" s="9"/>
      <c r="Q618" s="9"/>
      <c r="R618" s="8"/>
      <c r="S618" s="9"/>
      <c r="T618" s="9"/>
      <c r="U618" s="8"/>
      <c r="V618" s="9"/>
      <c r="W618" s="9"/>
      <c r="X618" s="9"/>
      <c r="Y618" s="8"/>
      <c r="Z618" s="9"/>
      <c r="AA618" s="8"/>
      <c r="AC618" s="8"/>
      <c r="AP618" s="8"/>
      <c r="AR618" s="31"/>
      <c r="AU618" s="31"/>
      <c r="AV618" s="21"/>
      <c r="AW618" s="23"/>
      <c r="BJ618" s="18"/>
      <c r="BL618" s="54"/>
      <c r="BO618" s="18"/>
      <c r="BQ618" s="18"/>
      <c r="BS618" s="18"/>
      <c r="BT618" s="18"/>
      <c r="CA618" s="18"/>
      <c r="CD618" s="18"/>
      <c r="CI618" s="18"/>
      <c r="CN618" s="18"/>
      <c r="CP618" s="18"/>
      <c r="CT618" s="18"/>
      <c r="CV618" s="18"/>
      <c r="CX618" s="18"/>
      <c r="DI618" s="18"/>
    </row>
    <row r="619" spans="3:113" x14ac:dyDescent="0.3">
      <c r="C619" s="25"/>
      <c r="D619" s="12"/>
      <c r="E619" s="14"/>
      <c r="H619" s="16"/>
      <c r="I619" s="11"/>
      <c r="J619" s="39"/>
      <c r="K619" s="39"/>
      <c r="L619" s="39"/>
      <c r="M619" s="39"/>
      <c r="N619" s="42"/>
      <c r="O619" s="8"/>
      <c r="P619" s="9"/>
      <c r="Q619" s="9"/>
      <c r="R619" s="8"/>
      <c r="S619" s="9"/>
      <c r="T619" s="9"/>
      <c r="U619" s="8"/>
      <c r="V619" s="9"/>
      <c r="W619" s="9"/>
      <c r="X619" s="9"/>
      <c r="Y619" s="8"/>
      <c r="Z619" s="9"/>
      <c r="AA619" s="8"/>
      <c r="AC619" s="8"/>
      <c r="AP619" s="8"/>
      <c r="AR619" s="31"/>
      <c r="AU619" s="31"/>
      <c r="AV619" s="21"/>
      <c r="AW619" s="23"/>
      <c r="BJ619" s="18"/>
      <c r="BL619" s="54"/>
      <c r="BO619" s="18"/>
      <c r="BQ619" s="18"/>
      <c r="BS619" s="18"/>
      <c r="BT619" s="18"/>
      <c r="CA619" s="18"/>
      <c r="CD619" s="18"/>
      <c r="CI619" s="18"/>
      <c r="CN619" s="18"/>
      <c r="CP619" s="18"/>
      <c r="CT619" s="18"/>
      <c r="CV619" s="18"/>
      <c r="CX619" s="18"/>
      <c r="DI619" s="18"/>
    </row>
    <row r="620" spans="3:113" x14ac:dyDescent="0.3">
      <c r="C620" s="25"/>
      <c r="D620" s="12"/>
      <c r="E620" s="14"/>
      <c r="H620" s="16"/>
      <c r="I620" s="11"/>
      <c r="J620" s="39"/>
      <c r="K620" s="39"/>
      <c r="L620" s="39"/>
      <c r="M620" s="39"/>
      <c r="N620" s="42"/>
      <c r="O620" s="8"/>
      <c r="P620" s="9"/>
      <c r="Q620" s="9"/>
      <c r="R620" s="8"/>
      <c r="S620" s="9"/>
      <c r="T620" s="9"/>
      <c r="U620" s="8"/>
      <c r="V620" s="9"/>
      <c r="W620" s="9"/>
      <c r="X620" s="9"/>
      <c r="Y620" s="8"/>
      <c r="Z620" s="9"/>
      <c r="AA620" s="8"/>
      <c r="AC620" s="8"/>
      <c r="AP620" s="8"/>
      <c r="AR620" s="31"/>
      <c r="AU620" s="31"/>
      <c r="AV620" s="21"/>
      <c r="AW620" s="23"/>
      <c r="BJ620" s="18"/>
      <c r="BL620" s="54"/>
      <c r="BO620" s="18"/>
      <c r="BQ620" s="18"/>
      <c r="BS620" s="18"/>
      <c r="BT620" s="18"/>
      <c r="CA620" s="18"/>
      <c r="CD620" s="18"/>
      <c r="CI620" s="18"/>
      <c r="CN620" s="18"/>
      <c r="CP620" s="18"/>
      <c r="CT620" s="18"/>
      <c r="CV620" s="18"/>
      <c r="CX620" s="18"/>
      <c r="DI620" s="18"/>
    </row>
    <row r="621" spans="3:113" x14ac:dyDescent="0.3">
      <c r="C621" s="25"/>
      <c r="D621" s="12"/>
      <c r="E621" s="14"/>
      <c r="H621" s="16"/>
      <c r="I621" s="11"/>
      <c r="J621" s="39"/>
      <c r="K621" s="39"/>
      <c r="L621" s="39"/>
      <c r="M621" s="39"/>
      <c r="N621" s="42"/>
      <c r="O621" s="8"/>
      <c r="P621" s="9"/>
      <c r="Q621" s="9"/>
      <c r="R621" s="8"/>
      <c r="S621" s="9"/>
      <c r="T621" s="9"/>
      <c r="U621" s="8"/>
      <c r="V621" s="9"/>
      <c r="W621" s="9"/>
      <c r="X621" s="9"/>
      <c r="Y621" s="8"/>
      <c r="Z621" s="9"/>
      <c r="AA621" s="8"/>
      <c r="AC621" s="8"/>
      <c r="AP621" s="8"/>
      <c r="AR621" s="31"/>
      <c r="AU621" s="31"/>
      <c r="AV621" s="21"/>
      <c r="AW621" s="23"/>
      <c r="BJ621" s="18"/>
      <c r="BL621" s="54"/>
      <c r="BO621" s="18"/>
      <c r="BQ621" s="18"/>
      <c r="BS621" s="18"/>
      <c r="BT621" s="18"/>
      <c r="CA621" s="18"/>
      <c r="CD621" s="18"/>
      <c r="CI621" s="18"/>
      <c r="CN621" s="18"/>
      <c r="CP621" s="18"/>
      <c r="CT621" s="18"/>
      <c r="CV621" s="18"/>
      <c r="CX621" s="18"/>
      <c r="DI621" s="18"/>
    </row>
    <row r="622" spans="3:113" x14ac:dyDescent="0.3">
      <c r="C622" s="25"/>
      <c r="D622" s="12"/>
      <c r="E622" s="14"/>
      <c r="H622" s="16"/>
      <c r="I622" s="11"/>
      <c r="J622" s="39"/>
      <c r="K622" s="39"/>
      <c r="L622" s="39"/>
      <c r="M622" s="39"/>
      <c r="N622" s="42"/>
      <c r="O622" s="8"/>
      <c r="P622" s="9"/>
      <c r="Q622" s="9"/>
      <c r="R622" s="8"/>
      <c r="S622" s="9"/>
      <c r="T622" s="9"/>
      <c r="U622" s="8"/>
      <c r="V622" s="9"/>
      <c r="W622" s="9"/>
      <c r="X622" s="9"/>
      <c r="Y622" s="8"/>
      <c r="Z622" s="9"/>
      <c r="AA622" s="8"/>
      <c r="AC622" s="8"/>
      <c r="AP622" s="8"/>
      <c r="AR622" s="31"/>
      <c r="AU622" s="31"/>
      <c r="AV622" s="21"/>
      <c r="AW622" s="23"/>
      <c r="BJ622" s="18"/>
      <c r="BL622" s="54"/>
      <c r="BO622" s="18"/>
      <c r="BQ622" s="18"/>
      <c r="BS622" s="18"/>
      <c r="BT622" s="18"/>
      <c r="CA622" s="18"/>
      <c r="CD622" s="18"/>
      <c r="CI622" s="18"/>
      <c r="CN622" s="18"/>
      <c r="CP622" s="18"/>
      <c r="CT622" s="18"/>
      <c r="CV622" s="18"/>
      <c r="CX622" s="18"/>
      <c r="DI622" s="18"/>
    </row>
    <row r="623" spans="3:113" x14ac:dyDescent="0.3">
      <c r="C623" s="25"/>
      <c r="D623" s="12"/>
      <c r="E623" s="14"/>
      <c r="H623" s="16"/>
      <c r="I623" s="11"/>
      <c r="J623" s="39"/>
      <c r="K623" s="39"/>
      <c r="L623" s="39"/>
      <c r="M623" s="39"/>
      <c r="N623" s="42"/>
      <c r="O623" s="8"/>
      <c r="P623" s="9"/>
      <c r="Q623" s="9"/>
      <c r="R623" s="8"/>
      <c r="S623" s="9"/>
      <c r="T623" s="9"/>
      <c r="U623" s="8"/>
      <c r="V623" s="9"/>
      <c r="W623" s="9"/>
      <c r="X623" s="9"/>
      <c r="Y623" s="8"/>
      <c r="Z623" s="9"/>
      <c r="AA623" s="8"/>
      <c r="AC623" s="8"/>
      <c r="AP623" s="8"/>
      <c r="AR623" s="31"/>
      <c r="AU623" s="31"/>
      <c r="AV623" s="21"/>
      <c r="AW623" s="23"/>
      <c r="BJ623" s="18"/>
      <c r="BL623" s="54"/>
      <c r="BO623" s="18"/>
      <c r="BQ623" s="18"/>
      <c r="BS623" s="18"/>
      <c r="BT623" s="18"/>
      <c r="CA623" s="18"/>
      <c r="CD623" s="18"/>
      <c r="CI623" s="18"/>
      <c r="CN623" s="18"/>
      <c r="CP623" s="18"/>
      <c r="CT623" s="18"/>
      <c r="CV623" s="18"/>
      <c r="CX623" s="18"/>
      <c r="DI623" s="18"/>
    </row>
    <row r="624" spans="3:113" x14ac:dyDescent="0.3">
      <c r="C624" s="25"/>
      <c r="D624" s="12"/>
      <c r="E624" s="14"/>
      <c r="H624" s="16"/>
      <c r="I624" s="11"/>
      <c r="J624" s="39"/>
      <c r="K624" s="39"/>
      <c r="L624" s="39"/>
      <c r="M624" s="39"/>
      <c r="N624" s="42"/>
      <c r="O624" s="8"/>
      <c r="P624" s="9"/>
      <c r="Q624" s="9"/>
      <c r="R624" s="8"/>
      <c r="S624" s="9"/>
      <c r="T624" s="9"/>
      <c r="U624" s="8"/>
      <c r="V624" s="9"/>
      <c r="W624" s="9"/>
      <c r="X624" s="9"/>
      <c r="Y624" s="8"/>
      <c r="Z624" s="9"/>
      <c r="AA624" s="8"/>
      <c r="AC624" s="8"/>
      <c r="AP624" s="8"/>
      <c r="AR624" s="31"/>
      <c r="AU624" s="31"/>
      <c r="AV624" s="21"/>
      <c r="AW624" s="23"/>
      <c r="BJ624" s="18"/>
      <c r="BL624" s="54"/>
      <c r="BO624" s="18"/>
      <c r="BQ624" s="18"/>
      <c r="BS624" s="18"/>
      <c r="BT624" s="18"/>
      <c r="CA624" s="18"/>
      <c r="CD624" s="18"/>
      <c r="CI624" s="18"/>
      <c r="CN624" s="18"/>
      <c r="CP624" s="18"/>
      <c r="CT624" s="18"/>
      <c r="CV624" s="18"/>
      <c r="CX624" s="18"/>
      <c r="DI624" s="18"/>
    </row>
    <row r="625" spans="3:113" x14ac:dyDescent="0.3">
      <c r="C625" s="25"/>
      <c r="D625" s="12"/>
      <c r="E625" s="14"/>
      <c r="H625" s="16"/>
      <c r="I625" s="11"/>
      <c r="J625" s="39"/>
      <c r="K625" s="39"/>
      <c r="L625" s="39"/>
      <c r="M625" s="39"/>
      <c r="N625" s="42"/>
      <c r="O625" s="8"/>
      <c r="P625" s="9"/>
      <c r="Q625" s="9"/>
      <c r="R625" s="8"/>
      <c r="S625" s="9"/>
      <c r="T625" s="9"/>
      <c r="U625" s="8"/>
      <c r="V625" s="9"/>
      <c r="W625" s="9"/>
      <c r="X625" s="9"/>
      <c r="Y625" s="8"/>
      <c r="Z625" s="9"/>
      <c r="AA625" s="8"/>
      <c r="AC625" s="8"/>
      <c r="AP625" s="8"/>
      <c r="AR625" s="31"/>
      <c r="AU625" s="31"/>
      <c r="AV625" s="21"/>
      <c r="AW625" s="23"/>
      <c r="BJ625" s="18"/>
      <c r="BL625" s="54"/>
      <c r="BO625" s="18"/>
      <c r="BQ625" s="18"/>
      <c r="BS625" s="18"/>
      <c r="BT625" s="18"/>
      <c r="CA625" s="18"/>
      <c r="CD625" s="18"/>
      <c r="CI625" s="18"/>
      <c r="CN625" s="18"/>
      <c r="CP625" s="18"/>
      <c r="CT625" s="18"/>
      <c r="CV625" s="18"/>
      <c r="CX625" s="18"/>
      <c r="DI625" s="18"/>
    </row>
    <row r="626" spans="3:113" x14ac:dyDescent="0.3">
      <c r="C626" s="25"/>
      <c r="D626" s="12"/>
      <c r="E626" s="14"/>
      <c r="H626" s="16"/>
      <c r="I626" s="11"/>
      <c r="J626" s="39"/>
      <c r="K626" s="39"/>
      <c r="L626" s="39"/>
      <c r="M626" s="39"/>
      <c r="N626" s="42"/>
      <c r="O626" s="8"/>
      <c r="P626" s="9"/>
      <c r="Q626" s="9"/>
      <c r="R626" s="8"/>
      <c r="S626" s="9"/>
      <c r="T626" s="9"/>
      <c r="U626" s="8"/>
      <c r="V626" s="9"/>
      <c r="W626" s="9"/>
      <c r="X626" s="9"/>
      <c r="Y626" s="8"/>
      <c r="Z626" s="9"/>
      <c r="AA626" s="8"/>
      <c r="AC626" s="8"/>
      <c r="AP626" s="8"/>
      <c r="AR626" s="31"/>
      <c r="AU626" s="31"/>
      <c r="AV626" s="21"/>
      <c r="AW626" s="23"/>
      <c r="BJ626" s="18"/>
      <c r="BL626" s="54"/>
      <c r="BO626" s="18"/>
      <c r="BQ626" s="18"/>
      <c r="BS626" s="18"/>
      <c r="BT626" s="18"/>
      <c r="CA626" s="18"/>
      <c r="CD626" s="18"/>
      <c r="CI626" s="18"/>
      <c r="CN626" s="18"/>
      <c r="CP626" s="18"/>
      <c r="CT626" s="18"/>
      <c r="CV626" s="18"/>
      <c r="CX626" s="18"/>
      <c r="DI626" s="18"/>
    </row>
    <row r="627" spans="3:113" x14ac:dyDescent="0.3">
      <c r="C627" s="25"/>
      <c r="D627" s="12"/>
      <c r="E627" s="14"/>
      <c r="H627" s="16"/>
      <c r="I627" s="11"/>
      <c r="J627" s="39"/>
      <c r="K627" s="39"/>
      <c r="L627" s="39"/>
      <c r="M627" s="39"/>
      <c r="N627" s="42"/>
      <c r="O627" s="8"/>
      <c r="P627" s="9"/>
      <c r="Q627" s="9"/>
      <c r="R627" s="8"/>
      <c r="S627" s="9"/>
      <c r="T627" s="9"/>
      <c r="U627" s="8"/>
      <c r="V627" s="9"/>
      <c r="W627" s="9"/>
      <c r="X627" s="9"/>
      <c r="Y627" s="8"/>
      <c r="Z627" s="9"/>
      <c r="AA627" s="8"/>
      <c r="AC627" s="8"/>
      <c r="AP627" s="8"/>
      <c r="AR627" s="31"/>
      <c r="AU627" s="31"/>
      <c r="AV627" s="21"/>
      <c r="AW627" s="23"/>
      <c r="BJ627" s="18"/>
      <c r="BL627" s="54"/>
      <c r="BO627" s="18"/>
      <c r="BQ627" s="18"/>
      <c r="BS627" s="18"/>
      <c r="BT627" s="18"/>
      <c r="CA627" s="18"/>
      <c r="CD627" s="18"/>
      <c r="CI627" s="18"/>
      <c r="CN627" s="18"/>
      <c r="CP627" s="18"/>
      <c r="CT627" s="18"/>
      <c r="CV627" s="18"/>
      <c r="CX627" s="18"/>
      <c r="DI627" s="18"/>
    </row>
    <row r="628" spans="3:113" x14ac:dyDescent="0.3">
      <c r="C628" s="25"/>
      <c r="D628" s="12"/>
      <c r="E628" s="14"/>
      <c r="H628" s="16"/>
      <c r="I628" s="11"/>
      <c r="J628" s="39"/>
      <c r="K628" s="39"/>
      <c r="L628" s="39"/>
      <c r="M628" s="39"/>
      <c r="N628" s="42"/>
      <c r="O628" s="8"/>
      <c r="P628" s="9"/>
      <c r="Q628" s="9"/>
      <c r="R628" s="8"/>
      <c r="S628" s="9"/>
      <c r="T628" s="9"/>
      <c r="U628" s="8"/>
      <c r="V628" s="9"/>
      <c r="W628" s="9"/>
      <c r="X628" s="9"/>
      <c r="Y628" s="8"/>
      <c r="Z628" s="9"/>
      <c r="AA628" s="8"/>
      <c r="AC628" s="8"/>
      <c r="AP628" s="8"/>
      <c r="AR628" s="31"/>
      <c r="AU628" s="31"/>
      <c r="AV628" s="21"/>
      <c r="AW628" s="23"/>
      <c r="BJ628" s="18"/>
      <c r="BL628" s="54"/>
      <c r="BO628" s="18"/>
      <c r="BQ628" s="18"/>
      <c r="BS628" s="18"/>
      <c r="BT628" s="18"/>
      <c r="CA628" s="18"/>
      <c r="CD628" s="18"/>
      <c r="CI628" s="18"/>
      <c r="CN628" s="18"/>
      <c r="CP628" s="18"/>
      <c r="CT628" s="18"/>
      <c r="CV628" s="18"/>
      <c r="CX628" s="18"/>
      <c r="DI628" s="18"/>
    </row>
    <row r="629" spans="3:113" x14ac:dyDescent="0.3">
      <c r="C629" s="25"/>
      <c r="D629" s="12"/>
      <c r="E629" s="14"/>
      <c r="H629" s="16"/>
      <c r="I629" s="11"/>
      <c r="J629" s="39"/>
      <c r="K629" s="39"/>
      <c r="L629" s="39"/>
      <c r="M629" s="39"/>
      <c r="N629" s="42"/>
      <c r="O629" s="8"/>
      <c r="P629" s="9"/>
      <c r="Q629" s="9"/>
      <c r="R629" s="8"/>
      <c r="S629" s="9"/>
      <c r="T629" s="9"/>
      <c r="U629" s="8"/>
      <c r="V629" s="9"/>
      <c r="W629" s="9"/>
      <c r="X629" s="9"/>
      <c r="Y629" s="8"/>
      <c r="Z629" s="9"/>
      <c r="AA629" s="8"/>
      <c r="AC629" s="8"/>
      <c r="AP629" s="8"/>
      <c r="AR629" s="31"/>
      <c r="AU629" s="31"/>
      <c r="AV629" s="21"/>
      <c r="AW629" s="23"/>
      <c r="BJ629" s="18"/>
      <c r="BL629" s="54"/>
      <c r="BO629" s="18"/>
      <c r="BQ629" s="18"/>
      <c r="BS629" s="18"/>
      <c r="BT629" s="18"/>
      <c r="CA629" s="18"/>
      <c r="CD629" s="18"/>
      <c r="CI629" s="18"/>
      <c r="CN629" s="18"/>
      <c r="CP629" s="18"/>
      <c r="CT629" s="18"/>
      <c r="CV629" s="18"/>
      <c r="CX629" s="18"/>
      <c r="DI629" s="18"/>
    </row>
    <row r="630" spans="3:113" x14ac:dyDescent="0.3">
      <c r="C630" s="25"/>
      <c r="D630" s="12"/>
      <c r="E630" s="14"/>
      <c r="H630" s="16"/>
      <c r="I630" s="11"/>
      <c r="J630" s="39"/>
      <c r="K630" s="39"/>
      <c r="L630" s="39"/>
      <c r="M630" s="39"/>
      <c r="N630" s="42"/>
      <c r="O630" s="8"/>
      <c r="P630" s="9"/>
      <c r="Q630" s="9"/>
      <c r="R630" s="8"/>
      <c r="S630" s="9"/>
      <c r="T630" s="9"/>
      <c r="U630" s="8"/>
      <c r="V630" s="9"/>
      <c r="W630" s="9"/>
      <c r="X630" s="9"/>
      <c r="Y630" s="8"/>
      <c r="Z630" s="9"/>
      <c r="AA630" s="8"/>
      <c r="AC630" s="8"/>
      <c r="AP630" s="8"/>
      <c r="AR630" s="31"/>
      <c r="AU630" s="31"/>
      <c r="AV630" s="21"/>
      <c r="AW630" s="23"/>
      <c r="BJ630" s="18"/>
      <c r="BL630" s="54"/>
      <c r="BO630" s="18"/>
      <c r="BQ630" s="18"/>
      <c r="BS630" s="18"/>
      <c r="BT630" s="18"/>
      <c r="CA630" s="18"/>
      <c r="CD630" s="18"/>
      <c r="CI630" s="18"/>
      <c r="CN630" s="18"/>
      <c r="CP630" s="18"/>
      <c r="CT630" s="18"/>
      <c r="CV630" s="18"/>
      <c r="CX630" s="18"/>
      <c r="DI630" s="18"/>
    </row>
    <row r="631" spans="3:113" x14ac:dyDescent="0.3">
      <c r="C631" s="25"/>
      <c r="D631" s="12"/>
      <c r="E631" s="14"/>
      <c r="H631" s="16"/>
      <c r="I631" s="11"/>
      <c r="J631" s="39"/>
      <c r="K631" s="39"/>
      <c r="L631" s="39"/>
      <c r="M631" s="39"/>
      <c r="N631" s="42"/>
      <c r="O631" s="8"/>
      <c r="P631" s="9"/>
      <c r="Q631" s="9"/>
      <c r="R631" s="8"/>
      <c r="S631" s="9"/>
      <c r="T631" s="9"/>
      <c r="U631" s="8"/>
      <c r="V631" s="9"/>
      <c r="W631" s="9"/>
      <c r="X631" s="9"/>
      <c r="Y631" s="8"/>
      <c r="Z631" s="9"/>
      <c r="AA631" s="8"/>
      <c r="AC631" s="8"/>
      <c r="AP631" s="8"/>
      <c r="AR631" s="31"/>
      <c r="AU631" s="31"/>
      <c r="AV631" s="21"/>
      <c r="AW631" s="23"/>
      <c r="BJ631" s="18"/>
      <c r="BL631" s="54"/>
      <c r="BO631" s="18"/>
      <c r="BQ631" s="18"/>
      <c r="BS631" s="18"/>
      <c r="BT631" s="18"/>
      <c r="CA631" s="18"/>
      <c r="CD631" s="18"/>
      <c r="CI631" s="18"/>
      <c r="CN631" s="18"/>
      <c r="CP631" s="18"/>
      <c r="CT631" s="18"/>
      <c r="CV631" s="18"/>
      <c r="CX631" s="18"/>
      <c r="DI631" s="18"/>
    </row>
    <row r="632" spans="3:113" x14ac:dyDescent="0.3">
      <c r="C632" s="25"/>
      <c r="D632" s="12"/>
      <c r="E632" s="14"/>
      <c r="H632" s="16"/>
      <c r="I632" s="11"/>
      <c r="J632" s="39"/>
      <c r="K632" s="39"/>
      <c r="L632" s="39"/>
      <c r="M632" s="39"/>
      <c r="N632" s="42"/>
      <c r="O632" s="8"/>
      <c r="P632" s="9"/>
      <c r="Q632" s="9"/>
      <c r="R632" s="8"/>
      <c r="S632" s="9"/>
      <c r="T632" s="9"/>
      <c r="U632" s="8"/>
      <c r="V632" s="9"/>
      <c r="W632" s="9"/>
      <c r="X632" s="9"/>
      <c r="Y632" s="8"/>
      <c r="Z632" s="9"/>
      <c r="AA632" s="8"/>
      <c r="AC632" s="8"/>
      <c r="AP632" s="8"/>
      <c r="AR632" s="31"/>
      <c r="AU632" s="31"/>
      <c r="AV632" s="21"/>
      <c r="AW632" s="23"/>
      <c r="BJ632" s="18"/>
      <c r="BL632" s="54"/>
      <c r="BO632" s="18"/>
      <c r="BQ632" s="18"/>
      <c r="BS632" s="18"/>
      <c r="BT632" s="18"/>
      <c r="CA632" s="18"/>
      <c r="CD632" s="18"/>
      <c r="CI632" s="18"/>
      <c r="CN632" s="18"/>
      <c r="CP632" s="18"/>
      <c r="CT632" s="18"/>
      <c r="CV632" s="18"/>
      <c r="CX632" s="18"/>
      <c r="DI632" s="18"/>
    </row>
    <row r="633" spans="3:113" x14ac:dyDescent="0.3">
      <c r="C633" s="25"/>
      <c r="D633" s="12"/>
      <c r="E633" s="14"/>
      <c r="H633" s="16"/>
      <c r="I633" s="11"/>
      <c r="J633" s="39"/>
      <c r="K633" s="39"/>
      <c r="L633" s="39"/>
      <c r="M633" s="39"/>
      <c r="N633" s="42"/>
      <c r="O633" s="8"/>
      <c r="P633" s="9"/>
      <c r="Q633" s="9"/>
      <c r="R633" s="8"/>
      <c r="S633" s="9"/>
      <c r="T633" s="9"/>
      <c r="U633" s="8"/>
      <c r="V633" s="9"/>
      <c r="W633" s="9"/>
      <c r="X633" s="9"/>
      <c r="Y633" s="8"/>
      <c r="Z633" s="9"/>
      <c r="AA633" s="8"/>
      <c r="AC633" s="8"/>
      <c r="AP633" s="8"/>
      <c r="AR633" s="31"/>
      <c r="AU633" s="31"/>
      <c r="AV633" s="21"/>
      <c r="AW633" s="23"/>
      <c r="BJ633" s="18"/>
      <c r="BL633" s="54"/>
      <c r="BO633" s="18"/>
      <c r="BQ633" s="18"/>
      <c r="BS633" s="18"/>
      <c r="BT633" s="18"/>
      <c r="CA633" s="18"/>
      <c r="CD633" s="18"/>
      <c r="CI633" s="18"/>
      <c r="CN633" s="18"/>
      <c r="CP633" s="18"/>
      <c r="CT633" s="18"/>
      <c r="CV633" s="18"/>
      <c r="CX633" s="18"/>
      <c r="DI633" s="18"/>
    </row>
    <row r="634" spans="3:113" x14ac:dyDescent="0.3">
      <c r="C634" s="25"/>
      <c r="D634" s="12"/>
      <c r="E634" s="14"/>
      <c r="H634" s="16"/>
      <c r="I634" s="11"/>
      <c r="J634" s="39"/>
      <c r="K634" s="39"/>
      <c r="L634" s="39"/>
      <c r="M634" s="39"/>
      <c r="N634" s="42"/>
      <c r="O634" s="8"/>
      <c r="P634" s="9"/>
      <c r="Q634" s="9"/>
      <c r="R634" s="8"/>
      <c r="S634" s="9"/>
      <c r="T634" s="9"/>
      <c r="U634" s="8"/>
      <c r="V634" s="9"/>
      <c r="W634" s="9"/>
      <c r="X634" s="9"/>
      <c r="Y634" s="8"/>
      <c r="Z634" s="9"/>
      <c r="AA634" s="8"/>
      <c r="AC634" s="8"/>
      <c r="AP634" s="8"/>
      <c r="AR634" s="31"/>
      <c r="AU634" s="31"/>
      <c r="AV634" s="21"/>
      <c r="AW634" s="23"/>
      <c r="BJ634" s="18"/>
      <c r="BL634" s="54"/>
      <c r="BO634" s="18"/>
      <c r="BQ634" s="18"/>
      <c r="BS634" s="18"/>
      <c r="BT634" s="18"/>
      <c r="CA634" s="18"/>
      <c r="CD634" s="18"/>
      <c r="CI634" s="18"/>
      <c r="CN634" s="18"/>
      <c r="CP634" s="18"/>
      <c r="CT634" s="18"/>
      <c r="CV634" s="18"/>
      <c r="CX634" s="18"/>
      <c r="DI634" s="18"/>
    </row>
    <row r="635" spans="3:113" x14ac:dyDescent="0.3">
      <c r="C635" s="25"/>
      <c r="D635" s="12"/>
      <c r="E635" s="14"/>
      <c r="H635" s="16"/>
      <c r="I635" s="11"/>
      <c r="J635" s="39"/>
      <c r="K635" s="39"/>
      <c r="L635" s="39"/>
      <c r="M635" s="39"/>
      <c r="N635" s="42"/>
      <c r="O635" s="8"/>
      <c r="P635" s="9"/>
      <c r="Q635" s="9"/>
      <c r="R635" s="8"/>
      <c r="S635" s="9"/>
      <c r="T635" s="9"/>
      <c r="U635" s="8"/>
      <c r="V635" s="9"/>
      <c r="W635" s="9"/>
      <c r="X635" s="9"/>
      <c r="Y635" s="8"/>
      <c r="Z635" s="9"/>
      <c r="AA635" s="8"/>
      <c r="AC635" s="8"/>
      <c r="AP635" s="8"/>
      <c r="AR635" s="31"/>
      <c r="AU635" s="31"/>
      <c r="AV635" s="21"/>
      <c r="AW635" s="23"/>
      <c r="BJ635" s="18"/>
      <c r="BL635" s="54"/>
      <c r="BO635" s="18"/>
      <c r="BQ635" s="18"/>
      <c r="BS635" s="18"/>
      <c r="BT635" s="18"/>
      <c r="CA635" s="18"/>
      <c r="CD635" s="18"/>
      <c r="CI635" s="18"/>
      <c r="CN635" s="18"/>
      <c r="CP635" s="18"/>
      <c r="CT635" s="18"/>
      <c r="CV635" s="18"/>
      <c r="CX635" s="18"/>
      <c r="DI635" s="18"/>
    </row>
    <row r="636" spans="3:113" x14ac:dyDescent="0.3">
      <c r="C636" s="25"/>
      <c r="D636" s="12"/>
      <c r="E636" s="14"/>
      <c r="H636" s="16"/>
      <c r="I636" s="11"/>
      <c r="J636" s="39"/>
      <c r="K636" s="39"/>
      <c r="L636" s="39"/>
      <c r="M636" s="39"/>
      <c r="N636" s="42"/>
      <c r="O636" s="8"/>
      <c r="P636" s="9"/>
      <c r="Q636" s="9"/>
      <c r="R636" s="8"/>
      <c r="S636" s="9"/>
      <c r="T636" s="9"/>
      <c r="U636" s="8"/>
      <c r="V636" s="9"/>
      <c r="W636" s="9"/>
      <c r="X636" s="9"/>
      <c r="Y636" s="8"/>
      <c r="Z636" s="9"/>
      <c r="AA636" s="8"/>
      <c r="AC636" s="8"/>
      <c r="AP636" s="8"/>
      <c r="AR636" s="31"/>
      <c r="AU636" s="31"/>
      <c r="AV636" s="21"/>
      <c r="AW636" s="23"/>
      <c r="BJ636" s="18"/>
      <c r="BL636" s="54"/>
      <c r="BO636" s="18"/>
      <c r="BQ636" s="18"/>
      <c r="BS636" s="18"/>
      <c r="BT636" s="18"/>
      <c r="CA636" s="18"/>
      <c r="CD636" s="18"/>
      <c r="CI636" s="18"/>
      <c r="CN636" s="18"/>
      <c r="CP636" s="18"/>
      <c r="CT636" s="18"/>
      <c r="CV636" s="18"/>
      <c r="CX636" s="18"/>
      <c r="DI636" s="18"/>
    </row>
    <row r="637" spans="3:113" x14ac:dyDescent="0.3">
      <c r="C637" s="25"/>
      <c r="D637" s="12"/>
      <c r="E637" s="14"/>
      <c r="H637" s="16"/>
      <c r="I637" s="11"/>
      <c r="J637" s="39"/>
      <c r="K637" s="39"/>
      <c r="L637" s="39"/>
      <c r="M637" s="39"/>
      <c r="N637" s="42"/>
      <c r="O637" s="8"/>
      <c r="P637" s="9"/>
      <c r="Q637" s="9"/>
      <c r="R637" s="8"/>
      <c r="S637" s="9"/>
      <c r="T637" s="9"/>
      <c r="U637" s="8"/>
      <c r="V637" s="9"/>
      <c r="W637" s="9"/>
      <c r="X637" s="9"/>
      <c r="Y637" s="8"/>
      <c r="Z637" s="9"/>
      <c r="AA637" s="8"/>
      <c r="AC637" s="8"/>
      <c r="AP637" s="8"/>
      <c r="AR637" s="31"/>
      <c r="AU637" s="31"/>
      <c r="AV637" s="21"/>
      <c r="AW637" s="23"/>
      <c r="BJ637" s="18"/>
      <c r="BL637" s="54"/>
      <c r="BO637" s="18"/>
      <c r="BQ637" s="18"/>
      <c r="BS637" s="18"/>
      <c r="BT637" s="18"/>
      <c r="CA637" s="18"/>
      <c r="CD637" s="18"/>
      <c r="CI637" s="18"/>
      <c r="CN637" s="18"/>
      <c r="CP637" s="18"/>
      <c r="CT637" s="18"/>
      <c r="CV637" s="18"/>
      <c r="CX637" s="18"/>
      <c r="DI637" s="18"/>
    </row>
    <row r="638" spans="3:113" x14ac:dyDescent="0.3">
      <c r="C638" s="25"/>
      <c r="D638" s="12"/>
      <c r="E638" s="14"/>
      <c r="H638" s="16"/>
      <c r="I638" s="11"/>
      <c r="J638" s="39"/>
      <c r="K638" s="39"/>
      <c r="L638" s="39"/>
      <c r="M638" s="39"/>
      <c r="N638" s="42"/>
      <c r="O638" s="8"/>
      <c r="P638" s="9"/>
      <c r="Q638" s="9"/>
      <c r="R638" s="8"/>
      <c r="S638" s="9"/>
      <c r="T638" s="9"/>
      <c r="U638" s="8"/>
      <c r="V638" s="9"/>
      <c r="W638" s="9"/>
      <c r="X638" s="9"/>
      <c r="Y638" s="8"/>
      <c r="Z638" s="9"/>
      <c r="AA638" s="8"/>
      <c r="AC638" s="8"/>
      <c r="AP638" s="8"/>
      <c r="AR638" s="31"/>
      <c r="AU638" s="31"/>
      <c r="AV638" s="21"/>
      <c r="AW638" s="23"/>
      <c r="BJ638" s="18"/>
      <c r="BL638" s="54"/>
      <c r="BO638" s="18"/>
      <c r="BQ638" s="18"/>
      <c r="BS638" s="18"/>
      <c r="BT638" s="18"/>
      <c r="CA638" s="18"/>
      <c r="CD638" s="18"/>
      <c r="CI638" s="18"/>
      <c r="CN638" s="18"/>
      <c r="CP638" s="18"/>
      <c r="CT638" s="18"/>
      <c r="CV638" s="18"/>
      <c r="CX638" s="18"/>
      <c r="DI638" s="18"/>
    </row>
    <row r="639" spans="3:113" x14ac:dyDescent="0.3">
      <c r="C639" s="25"/>
      <c r="D639" s="12"/>
      <c r="E639" s="14"/>
      <c r="H639" s="16"/>
      <c r="I639" s="11"/>
      <c r="J639" s="39"/>
      <c r="K639" s="39"/>
      <c r="L639" s="39"/>
      <c r="M639" s="39"/>
      <c r="N639" s="42"/>
      <c r="O639" s="8"/>
      <c r="P639" s="9"/>
      <c r="Q639" s="9"/>
      <c r="R639" s="8"/>
      <c r="S639" s="9"/>
      <c r="T639" s="9"/>
      <c r="U639" s="8"/>
      <c r="V639" s="9"/>
      <c r="W639" s="9"/>
      <c r="X639" s="9"/>
      <c r="Y639" s="8"/>
      <c r="Z639" s="9"/>
      <c r="AA639" s="8"/>
      <c r="AC639" s="8"/>
      <c r="AP639" s="8"/>
      <c r="AR639" s="31"/>
      <c r="AU639" s="31"/>
      <c r="AV639" s="21"/>
      <c r="AW639" s="23"/>
      <c r="BJ639" s="18"/>
      <c r="BL639" s="54"/>
      <c r="BO639" s="18"/>
      <c r="BQ639" s="18"/>
      <c r="BS639" s="18"/>
      <c r="BT639" s="18"/>
      <c r="CA639" s="18"/>
      <c r="CD639" s="18"/>
      <c r="CI639" s="18"/>
      <c r="CN639" s="18"/>
      <c r="CP639" s="18"/>
      <c r="CT639" s="18"/>
      <c r="CV639" s="18"/>
      <c r="CX639" s="18"/>
      <c r="DI639" s="18"/>
    </row>
    <row r="640" spans="3:113" x14ac:dyDescent="0.3">
      <c r="C640" s="25"/>
      <c r="D640" s="12"/>
      <c r="E640" s="14"/>
      <c r="H640" s="16"/>
      <c r="I640" s="11"/>
      <c r="J640" s="39"/>
      <c r="K640" s="39"/>
      <c r="L640" s="39"/>
      <c r="M640" s="39"/>
      <c r="N640" s="42"/>
      <c r="O640" s="8"/>
      <c r="P640" s="9"/>
      <c r="Q640" s="9"/>
      <c r="R640" s="8"/>
      <c r="S640" s="9"/>
      <c r="T640" s="9"/>
      <c r="U640" s="8"/>
      <c r="V640" s="9"/>
      <c r="W640" s="9"/>
      <c r="X640" s="9"/>
      <c r="Y640" s="8"/>
      <c r="Z640" s="9"/>
      <c r="AA640" s="8"/>
      <c r="AC640" s="8"/>
      <c r="AP640" s="8"/>
      <c r="AR640" s="31"/>
      <c r="AU640" s="31"/>
      <c r="AV640" s="21"/>
      <c r="AW640" s="23"/>
      <c r="BJ640" s="18"/>
      <c r="BL640" s="54"/>
      <c r="BO640" s="18"/>
      <c r="BQ640" s="18"/>
      <c r="BS640" s="18"/>
      <c r="BT640" s="18"/>
      <c r="CA640" s="18"/>
      <c r="CD640" s="18"/>
      <c r="CI640" s="18"/>
      <c r="CN640" s="18"/>
      <c r="CP640" s="18"/>
      <c r="CT640" s="18"/>
      <c r="CV640" s="18"/>
      <c r="CX640" s="18"/>
      <c r="DI640" s="18"/>
    </row>
    <row r="641" spans="3:113" x14ac:dyDescent="0.3">
      <c r="C641" s="25"/>
      <c r="D641" s="12"/>
      <c r="E641" s="14"/>
      <c r="H641" s="16"/>
      <c r="I641" s="11"/>
      <c r="J641" s="39"/>
      <c r="K641" s="39"/>
      <c r="L641" s="39"/>
      <c r="M641" s="39"/>
      <c r="N641" s="42"/>
      <c r="O641" s="8"/>
      <c r="P641" s="9"/>
      <c r="Q641" s="9"/>
      <c r="R641" s="8"/>
      <c r="S641" s="9"/>
      <c r="T641" s="9"/>
      <c r="U641" s="8"/>
      <c r="V641" s="9"/>
      <c r="W641" s="9"/>
      <c r="X641" s="9"/>
      <c r="Y641" s="8"/>
      <c r="Z641" s="9"/>
      <c r="AA641" s="8"/>
      <c r="AC641" s="8"/>
      <c r="AP641" s="8"/>
      <c r="AR641" s="31"/>
      <c r="AU641" s="31"/>
      <c r="AV641" s="21"/>
      <c r="AW641" s="23"/>
      <c r="BJ641" s="18"/>
      <c r="BL641" s="54"/>
      <c r="BO641" s="18"/>
      <c r="BQ641" s="18"/>
      <c r="BS641" s="18"/>
      <c r="BT641" s="18"/>
      <c r="CA641" s="18"/>
      <c r="CD641" s="18"/>
      <c r="CI641" s="18"/>
      <c r="CN641" s="18"/>
      <c r="CP641" s="18"/>
      <c r="CT641" s="18"/>
      <c r="CV641" s="18"/>
      <c r="CX641" s="18"/>
      <c r="DI641" s="18"/>
    </row>
    <row r="642" spans="3:113" x14ac:dyDescent="0.3">
      <c r="C642" s="25"/>
      <c r="D642" s="12"/>
      <c r="E642" s="14"/>
      <c r="H642" s="16"/>
      <c r="I642" s="11"/>
      <c r="J642" s="39"/>
      <c r="K642" s="39"/>
      <c r="L642" s="39"/>
      <c r="M642" s="39"/>
      <c r="N642" s="42"/>
      <c r="O642" s="8"/>
      <c r="P642" s="9"/>
      <c r="Q642" s="9"/>
      <c r="R642" s="8"/>
      <c r="S642" s="9"/>
      <c r="T642" s="9"/>
      <c r="U642" s="8"/>
      <c r="V642" s="9"/>
      <c r="W642" s="9"/>
      <c r="X642" s="9"/>
      <c r="Y642" s="8"/>
      <c r="Z642" s="9"/>
      <c r="AA642" s="8"/>
      <c r="AC642" s="8"/>
      <c r="AP642" s="8"/>
      <c r="AR642" s="31"/>
      <c r="AU642" s="31"/>
      <c r="AV642" s="21"/>
      <c r="AW642" s="23"/>
      <c r="BJ642" s="18"/>
      <c r="BL642" s="54"/>
      <c r="BO642" s="18"/>
      <c r="BQ642" s="18"/>
      <c r="BS642" s="18"/>
      <c r="BT642" s="18"/>
      <c r="CA642" s="18"/>
      <c r="CD642" s="18"/>
      <c r="CI642" s="18"/>
      <c r="CN642" s="18"/>
      <c r="CP642" s="18"/>
      <c r="CT642" s="18"/>
      <c r="CV642" s="18"/>
      <c r="CX642" s="18"/>
      <c r="DI642" s="18"/>
    </row>
    <row r="643" spans="3:113" x14ac:dyDescent="0.3">
      <c r="C643" s="25"/>
      <c r="D643" s="12"/>
      <c r="E643" s="14"/>
      <c r="H643" s="16"/>
      <c r="I643" s="11"/>
      <c r="J643" s="39"/>
      <c r="K643" s="39"/>
      <c r="L643" s="39"/>
      <c r="M643" s="39"/>
      <c r="N643" s="42"/>
      <c r="O643" s="8"/>
      <c r="P643" s="9"/>
      <c r="Q643" s="9"/>
      <c r="R643" s="8"/>
      <c r="S643" s="9"/>
      <c r="T643" s="9"/>
      <c r="U643" s="8"/>
      <c r="V643" s="9"/>
      <c r="W643" s="9"/>
      <c r="X643" s="9"/>
      <c r="Y643" s="8"/>
      <c r="Z643" s="9"/>
      <c r="AA643" s="8"/>
      <c r="AC643" s="8"/>
      <c r="AP643" s="8"/>
      <c r="AR643" s="31"/>
      <c r="AU643" s="31"/>
      <c r="AV643" s="21"/>
      <c r="AW643" s="23"/>
      <c r="BJ643" s="18"/>
      <c r="BL643" s="54"/>
      <c r="BO643" s="18"/>
      <c r="BQ643" s="18"/>
      <c r="BS643" s="18"/>
      <c r="BT643" s="18"/>
      <c r="CA643" s="18"/>
      <c r="CD643" s="18"/>
      <c r="CI643" s="18"/>
      <c r="CN643" s="18"/>
      <c r="CP643" s="18"/>
      <c r="CT643" s="18"/>
      <c r="CV643" s="18"/>
      <c r="CX643" s="18"/>
      <c r="DI643" s="18"/>
    </row>
    <row r="644" spans="3:113" x14ac:dyDescent="0.3">
      <c r="C644" s="25"/>
      <c r="D644" s="12"/>
      <c r="E644" s="14"/>
      <c r="H644" s="16"/>
      <c r="I644" s="11"/>
      <c r="J644" s="39"/>
      <c r="K644" s="39"/>
      <c r="L644" s="39"/>
      <c r="M644" s="39"/>
      <c r="N644" s="42"/>
      <c r="O644" s="8"/>
      <c r="P644" s="9"/>
      <c r="Q644" s="9"/>
      <c r="R644" s="8"/>
      <c r="S644" s="9"/>
      <c r="T644" s="9"/>
      <c r="U644" s="8"/>
      <c r="V644" s="9"/>
      <c r="W644" s="9"/>
      <c r="X644" s="9"/>
      <c r="Y644" s="8"/>
      <c r="Z644" s="9"/>
      <c r="AA644" s="8"/>
      <c r="AC644" s="8"/>
      <c r="AP644" s="8"/>
      <c r="AR644" s="31"/>
      <c r="AU644" s="31"/>
      <c r="AV644" s="21"/>
      <c r="AW644" s="23"/>
      <c r="BJ644" s="18"/>
      <c r="BL644" s="54"/>
      <c r="BO644" s="18"/>
      <c r="BQ644" s="18"/>
      <c r="BS644" s="18"/>
      <c r="BT644" s="18"/>
      <c r="CA644" s="18"/>
      <c r="CD644" s="18"/>
      <c r="CI644" s="18"/>
      <c r="CN644" s="18"/>
      <c r="CP644" s="18"/>
      <c r="CT644" s="18"/>
      <c r="CV644" s="18"/>
      <c r="CX644" s="18"/>
      <c r="DI644" s="18"/>
    </row>
    <row r="645" spans="3:113" x14ac:dyDescent="0.3">
      <c r="C645" s="25"/>
      <c r="D645" s="12"/>
      <c r="E645" s="14"/>
      <c r="H645" s="16"/>
      <c r="I645" s="11"/>
      <c r="J645" s="39"/>
      <c r="K645" s="39"/>
      <c r="L645" s="39"/>
      <c r="M645" s="39"/>
      <c r="N645" s="42"/>
      <c r="O645" s="8"/>
      <c r="P645" s="9"/>
      <c r="Q645" s="9"/>
      <c r="R645" s="8"/>
      <c r="S645" s="9"/>
      <c r="T645" s="9"/>
      <c r="U645" s="8"/>
      <c r="V645" s="9"/>
      <c r="W645" s="9"/>
      <c r="X645" s="9"/>
      <c r="Y645" s="8"/>
      <c r="Z645" s="9"/>
      <c r="AA645" s="8"/>
      <c r="AC645" s="8"/>
      <c r="AP645" s="8"/>
      <c r="AR645" s="31"/>
      <c r="AU645" s="31"/>
      <c r="AV645" s="21"/>
      <c r="AW645" s="23"/>
      <c r="BJ645" s="18"/>
      <c r="BL645" s="54"/>
      <c r="BO645" s="18"/>
      <c r="BQ645" s="18"/>
      <c r="BS645" s="18"/>
      <c r="BT645" s="18"/>
      <c r="CA645" s="18"/>
      <c r="CD645" s="18"/>
      <c r="CI645" s="18"/>
      <c r="CN645" s="18"/>
      <c r="CP645" s="18"/>
      <c r="CT645" s="18"/>
      <c r="CV645" s="18"/>
      <c r="CX645" s="18"/>
      <c r="DI645" s="18"/>
    </row>
    <row r="646" spans="3:113" x14ac:dyDescent="0.3">
      <c r="C646" s="25"/>
      <c r="D646" s="12"/>
      <c r="E646" s="14"/>
      <c r="H646" s="16"/>
      <c r="I646" s="11"/>
      <c r="J646" s="39"/>
      <c r="K646" s="39"/>
      <c r="L646" s="39"/>
      <c r="M646" s="39"/>
      <c r="N646" s="42"/>
      <c r="O646" s="8"/>
      <c r="P646" s="9"/>
      <c r="Q646" s="9"/>
      <c r="R646" s="8"/>
      <c r="S646" s="9"/>
      <c r="T646" s="9"/>
      <c r="U646" s="8"/>
      <c r="V646" s="9"/>
      <c r="W646" s="9"/>
      <c r="X646" s="9"/>
      <c r="Y646" s="8"/>
      <c r="Z646" s="9"/>
      <c r="AA646" s="8"/>
      <c r="AC646" s="8"/>
      <c r="AP646" s="8"/>
      <c r="AR646" s="31"/>
      <c r="AU646" s="31"/>
      <c r="AV646" s="21"/>
      <c r="AW646" s="23"/>
      <c r="BJ646" s="18"/>
      <c r="BL646" s="54"/>
      <c r="BO646" s="18"/>
      <c r="BQ646" s="18"/>
      <c r="BS646" s="18"/>
      <c r="BT646" s="18"/>
      <c r="CA646" s="18"/>
      <c r="CD646" s="18"/>
      <c r="CI646" s="18"/>
      <c r="CN646" s="18"/>
      <c r="CP646" s="18"/>
      <c r="CT646" s="18"/>
      <c r="CV646" s="18"/>
      <c r="CX646" s="18"/>
      <c r="DI646" s="18"/>
    </row>
    <row r="647" spans="3:113" x14ac:dyDescent="0.3">
      <c r="C647" s="25"/>
      <c r="D647" s="12"/>
      <c r="E647" s="14"/>
      <c r="H647" s="16"/>
      <c r="I647" s="11"/>
      <c r="J647" s="39"/>
      <c r="K647" s="39"/>
      <c r="L647" s="39"/>
      <c r="M647" s="39"/>
      <c r="N647" s="42"/>
      <c r="O647" s="8"/>
      <c r="P647" s="9"/>
      <c r="Q647" s="9"/>
      <c r="R647" s="8"/>
      <c r="S647" s="9"/>
      <c r="T647" s="9"/>
      <c r="U647" s="8"/>
      <c r="V647" s="9"/>
      <c r="W647" s="9"/>
      <c r="X647" s="9"/>
      <c r="Y647" s="8"/>
      <c r="Z647" s="9"/>
      <c r="AA647" s="8"/>
      <c r="AC647" s="8"/>
      <c r="AP647" s="8"/>
      <c r="AR647" s="31"/>
      <c r="AU647" s="31"/>
      <c r="AV647" s="21"/>
      <c r="AW647" s="23"/>
      <c r="BJ647" s="18"/>
      <c r="BL647" s="54"/>
      <c r="BO647" s="18"/>
      <c r="BQ647" s="18"/>
      <c r="BS647" s="18"/>
      <c r="BT647" s="18"/>
      <c r="CA647" s="18"/>
      <c r="CD647" s="18"/>
      <c r="CI647" s="18"/>
      <c r="CN647" s="18"/>
      <c r="CP647" s="18"/>
      <c r="CT647" s="18"/>
      <c r="CV647" s="18"/>
      <c r="CX647" s="18"/>
      <c r="DI647" s="18"/>
    </row>
    <row r="648" spans="3:113" x14ac:dyDescent="0.3">
      <c r="C648" s="25"/>
      <c r="D648" s="12"/>
      <c r="E648" s="14"/>
      <c r="H648" s="16"/>
      <c r="I648" s="11"/>
      <c r="J648" s="39"/>
      <c r="K648" s="39"/>
      <c r="L648" s="39"/>
      <c r="M648" s="39"/>
      <c r="N648" s="42"/>
      <c r="O648" s="8"/>
      <c r="P648" s="9"/>
      <c r="Q648" s="9"/>
      <c r="R648" s="8"/>
      <c r="S648" s="9"/>
      <c r="T648" s="9"/>
      <c r="U648" s="8"/>
      <c r="V648" s="9"/>
      <c r="W648" s="9"/>
      <c r="X648" s="9"/>
      <c r="Y648" s="8"/>
      <c r="Z648" s="9"/>
      <c r="AA648" s="8"/>
      <c r="AC648" s="8"/>
      <c r="AP648" s="8"/>
      <c r="AR648" s="31"/>
      <c r="AU648" s="31"/>
      <c r="AV648" s="21"/>
      <c r="AW648" s="23"/>
      <c r="BJ648" s="18"/>
      <c r="BL648" s="54"/>
      <c r="BO648" s="18"/>
      <c r="BQ648" s="18"/>
      <c r="BS648" s="18"/>
      <c r="BT648" s="18"/>
      <c r="CA648" s="18"/>
      <c r="CD648" s="18"/>
      <c r="CI648" s="18"/>
      <c r="CN648" s="18"/>
      <c r="CP648" s="18"/>
      <c r="CT648" s="18"/>
      <c r="CV648" s="18"/>
      <c r="CX648" s="18"/>
      <c r="DI648" s="18"/>
    </row>
    <row r="649" spans="3:113" x14ac:dyDescent="0.3">
      <c r="C649" s="25"/>
      <c r="D649" s="12"/>
      <c r="E649" s="14"/>
      <c r="H649" s="16"/>
      <c r="I649" s="11"/>
      <c r="J649" s="39"/>
      <c r="K649" s="39"/>
      <c r="L649" s="39"/>
      <c r="M649" s="39"/>
      <c r="N649" s="42"/>
      <c r="O649" s="8"/>
      <c r="P649" s="9"/>
      <c r="Q649" s="9"/>
      <c r="R649" s="8"/>
      <c r="S649" s="9"/>
      <c r="T649" s="9"/>
      <c r="U649" s="8"/>
      <c r="V649" s="9"/>
      <c r="W649" s="9"/>
      <c r="X649" s="9"/>
      <c r="Y649" s="8"/>
      <c r="Z649" s="9"/>
      <c r="AA649" s="8"/>
      <c r="AC649" s="8"/>
      <c r="AP649" s="8"/>
      <c r="AR649" s="31"/>
      <c r="AU649" s="31"/>
      <c r="AV649" s="21"/>
      <c r="AW649" s="23"/>
      <c r="BJ649" s="18"/>
      <c r="BL649" s="54"/>
      <c r="BO649" s="18"/>
      <c r="BQ649" s="18"/>
      <c r="BS649" s="18"/>
      <c r="BT649" s="18"/>
      <c r="CA649" s="18"/>
      <c r="CD649" s="18"/>
      <c r="CI649" s="18"/>
      <c r="CN649" s="18"/>
      <c r="CP649" s="18"/>
      <c r="CT649" s="18"/>
      <c r="CV649" s="18"/>
      <c r="CX649" s="18"/>
      <c r="DI649" s="18"/>
    </row>
    <row r="650" spans="3:113" x14ac:dyDescent="0.3">
      <c r="C650" s="25"/>
      <c r="D650" s="12"/>
      <c r="E650" s="14"/>
      <c r="H650" s="16"/>
      <c r="I650" s="11"/>
      <c r="J650" s="39"/>
      <c r="K650" s="39"/>
      <c r="L650" s="39"/>
      <c r="M650" s="39"/>
      <c r="N650" s="42"/>
      <c r="O650" s="8"/>
      <c r="P650" s="9"/>
      <c r="Q650" s="9"/>
      <c r="R650" s="8"/>
      <c r="S650" s="9"/>
      <c r="T650" s="9"/>
      <c r="U650" s="8"/>
      <c r="V650" s="9"/>
      <c r="W650" s="9"/>
      <c r="X650" s="9"/>
      <c r="Y650" s="8"/>
      <c r="Z650" s="9"/>
      <c r="AA650" s="8"/>
      <c r="AC650" s="8"/>
      <c r="AP650" s="8"/>
      <c r="AR650" s="31"/>
      <c r="AU650" s="31"/>
      <c r="AV650" s="21"/>
      <c r="AW650" s="23"/>
      <c r="BJ650" s="18"/>
      <c r="BL650" s="54"/>
      <c r="BO650" s="18"/>
      <c r="BQ650" s="18"/>
      <c r="BS650" s="18"/>
      <c r="BT650" s="18"/>
      <c r="CA650" s="18"/>
      <c r="CD650" s="18"/>
      <c r="CI650" s="18"/>
      <c r="CN650" s="18"/>
      <c r="CP650" s="18"/>
      <c r="CT650" s="18"/>
      <c r="CV650" s="18"/>
      <c r="CX650" s="18"/>
      <c r="DI650" s="18"/>
    </row>
    <row r="651" spans="3:113" x14ac:dyDescent="0.3">
      <c r="C651" s="25"/>
      <c r="D651" s="12"/>
      <c r="E651" s="14"/>
      <c r="H651" s="16"/>
      <c r="I651" s="11"/>
      <c r="J651" s="39"/>
      <c r="K651" s="39"/>
      <c r="L651" s="39"/>
      <c r="M651" s="39"/>
      <c r="N651" s="42"/>
      <c r="O651" s="8"/>
      <c r="P651" s="9"/>
      <c r="Q651" s="9"/>
      <c r="R651" s="8"/>
      <c r="S651" s="9"/>
      <c r="T651" s="9"/>
      <c r="U651" s="8"/>
      <c r="V651" s="9"/>
      <c r="W651" s="9"/>
      <c r="X651" s="9"/>
      <c r="Y651" s="8"/>
      <c r="Z651" s="9"/>
      <c r="AA651" s="8"/>
      <c r="AC651" s="8"/>
      <c r="AP651" s="8"/>
      <c r="AR651" s="31"/>
      <c r="AU651" s="31"/>
      <c r="AV651" s="21"/>
      <c r="AW651" s="23"/>
      <c r="BJ651" s="18"/>
      <c r="BL651" s="54"/>
      <c r="BO651" s="18"/>
      <c r="BQ651" s="18"/>
      <c r="BS651" s="18"/>
      <c r="BT651" s="18"/>
      <c r="CA651" s="18"/>
      <c r="CD651" s="18"/>
      <c r="CI651" s="18"/>
      <c r="CN651" s="18"/>
      <c r="CP651" s="18"/>
      <c r="CT651" s="18"/>
      <c r="CV651" s="18"/>
      <c r="CX651" s="18"/>
      <c r="DI651" s="18"/>
    </row>
    <row r="652" spans="3:113" x14ac:dyDescent="0.3">
      <c r="C652" s="25"/>
      <c r="D652" s="12"/>
      <c r="E652" s="14"/>
      <c r="H652" s="16"/>
      <c r="I652" s="11"/>
      <c r="J652" s="39"/>
      <c r="K652" s="39"/>
      <c r="L652" s="39"/>
      <c r="M652" s="39"/>
      <c r="N652" s="42"/>
      <c r="O652" s="8"/>
      <c r="P652" s="9"/>
      <c r="Q652" s="9"/>
      <c r="R652" s="8"/>
      <c r="S652" s="9"/>
      <c r="T652" s="9"/>
      <c r="U652" s="8"/>
      <c r="V652" s="9"/>
      <c r="W652" s="9"/>
      <c r="X652" s="9"/>
      <c r="Y652" s="8"/>
      <c r="Z652" s="9"/>
      <c r="AA652" s="8"/>
      <c r="AC652" s="8"/>
      <c r="AP652" s="8"/>
      <c r="AR652" s="31"/>
      <c r="AU652" s="31"/>
      <c r="AV652" s="21"/>
      <c r="AW652" s="23"/>
      <c r="BJ652" s="18"/>
      <c r="BL652" s="54"/>
      <c r="BO652" s="18"/>
      <c r="BQ652" s="18"/>
      <c r="BS652" s="18"/>
      <c r="BT652" s="18"/>
      <c r="CA652" s="18"/>
      <c r="CD652" s="18"/>
      <c r="CI652" s="18"/>
      <c r="CN652" s="18"/>
      <c r="CP652" s="18"/>
      <c r="CT652" s="18"/>
      <c r="CV652" s="18"/>
      <c r="CX652" s="18"/>
      <c r="DI652" s="18"/>
    </row>
    <row r="653" spans="3:113" x14ac:dyDescent="0.3">
      <c r="C653" s="25"/>
      <c r="D653" s="12"/>
      <c r="E653" s="14"/>
      <c r="H653" s="16"/>
      <c r="I653" s="11"/>
      <c r="J653" s="39"/>
      <c r="K653" s="39"/>
      <c r="L653" s="39"/>
      <c r="M653" s="39"/>
      <c r="N653" s="42"/>
      <c r="O653" s="8"/>
      <c r="P653" s="9"/>
      <c r="Q653" s="9"/>
      <c r="R653" s="8"/>
      <c r="S653" s="9"/>
      <c r="T653" s="9"/>
      <c r="U653" s="8"/>
      <c r="V653" s="9"/>
      <c r="W653" s="9"/>
      <c r="X653" s="9"/>
      <c r="Y653" s="8"/>
      <c r="Z653" s="9"/>
      <c r="AA653" s="8"/>
      <c r="AC653" s="8"/>
      <c r="AP653" s="8"/>
      <c r="AR653" s="31"/>
      <c r="AU653" s="31"/>
      <c r="AV653" s="21"/>
      <c r="AW653" s="23"/>
      <c r="BJ653" s="18"/>
      <c r="BL653" s="54"/>
      <c r="BO653" s="18"/>
      <c r="BQ653" s="18"/>
      <c r="BS653" s="18"/>
      <c r="BT653" s="18"/>
      <c r="CA653" s="18"/>
      <c r="CD653" s="18"/>
      <c r="CI653" s="18"/>
      <c r="CN653" s="18"/>
      <c r="CP653" s="18"/>
      <c r="CT653" s="18"/>
      <c r="CV653" s="18"/>
      <c r="CX653" s="18"/>
      <c r="DI653" s="18"/>
    </row>
    <row r="654" spans="3:113" x14ac:dyDescent="0.3">
      <c r="C654" s="25"/>
      <c r="D654" s="12"/>
      <c r="E654" s="14"/>
      <c r="H654" s="16"/>
      <c r="I654" s="11"/>
      <c r="J654" s="39"/>
      <c r="K654" s="39"/>
      <c r="L654" s="39"/>
      <c r="M654" s="39"/>
      <c r="N654" s="42"/>
      <c r="O654" s="8"/>
      <c r="P654" s="9"/>
      <c r="Q654" s="9"/>
      <c r="R654" s="8"/>
      <c r="S654" s="9"/>
      <c r="T654" s="9"/>
      <c r="U654" s="8"/>
      <c r="V654" s="9"/>
      <c r="W654" s="9"/>
      <c r="X654" s="9"/>
      <c r="Y654" s="8"/>
      <c r="Z654" s="9"/>
      <c r="AA654" s="8"/>
      <c r="AC654" s="8"/>
      <c r="AP654" s="8"/>
      <c r="AR654" s="31"/>
      <c r="AU654" s="31"/>
      <c r="AV654" s="21"/>
      <c r="AW654" s="23"/>
      <c r="BJ654" s="18"/>
      <c r="BL654" s="54"/>
      <c r="BO654" s="18"/>
      <c r="BQ654" s="18"/>
      <c r="BS654" s="18"/>
      <c r="BT654" s="18"/>
      <c r="CA654" s="18"/>
      <c r="CD654" s="18"/>
      <c r="CI654" s="18"/>
      <c r="CN654" s="18"/>
      <c r="CP654" s="18"/>
      <c r="CT654" s="18"/>
      <c r="CV654" s="18"/>
      <c r="CX654" s="18"/>
      <c r="DI654" s="18"/>
    </row>
    <row r="655" spans="3:113" x14ac:dyDescent="0.3">
      <c r="C655" s="25"/>
      <c r="D655" s="12"/>
      <c r="E655" s="14"/>
      <c r="H655" s="16"/>
      <c r="I655" s="11"/>
      <c r="J655" s="39"/>
      <c r="K655" s="39"/>
      <c r="L655" s="39"/>
      <c r="M655" s="39"/>
      <c r="N655" s="42"/>
      <c r="O655" s="8"/>
      <c r="P655" s="9"/>
      <c r="Q655" s="9"/>
      <c r="R655" s="8"/>
      <c r="S655" s="9"/>
      <c r="T655" s="9"/>
      <c r="U655" s="8"/>
      <c r="V655" s="9"/>
      <c r="W655" s="9"/>
      <c r="X655" s="9"/>
      <c r="Y655" s="8"/>
      <c r="Z655" s="9"/>
      <c r="AA655" s="8"/>
      <c r="AC655" s="8"/>
      <c r="AP655" s="8"/>
      <c r="AR655" s="31"/>
      <c r="AU655" s="31"/>
      <c r="AV655" s="21"/>
      <c r="AW655" s="23"/>
      <c r="BJ655" s="18"/>
      <c r="BL655" s="54"/>
      <c r="BO655" s="18"/>
      <c r="BQ655" s="18"/>
      <c r="BS655" s="18"/>
      <c r="BT655" s="18"/>
      <c r="CA655" s="18"/>
      <c r="CD655" s="18"/>
      <c r="CI655" s="18"/>
      <c r="CN655" s="18"/>
      <c r="CP655" s="18"/>
      <c r="CT655" s="18"/>
      <c r="CV655" s="18"/>
      <c r="CX655" s="18"/>
      <c r="DI655" s="18"/>
    </row>
    <row r="656" spans="3:113" x14ac:dyDescent="0.3">
      <c r="C656" s="25"/>
      <c r="D656" s="12"/>
      <c r="E656" s="14"/>
      <c r="H656" s="16"/>
      <c r="I656" s="11"/>
      <c r="J656" s="39"/>
      <c r="K656" s="39"/>
      <c r="L656" s="39"/>
      <c r="M656" s="39"/>
      <c r="N656" s="42"/>
      <c r="O656" s="8"/>
      <c r="P656" s="9"/>
      <c r="Q656" s="9"/>
      <c r="R656" s="8"/>
      <c r="S656" s="9"/>
      <c r="T656" s="9"/>
      <c r="U656" s="8"/>
      <c r="V656" s="9"/>
      <c r="W656" s="9"/>
      <c r="X656" s="9"/>
      <c r="Y656" s="8"/>
      <c r="Z656" s="9"/>
      <c r="AA656" s="8"/>
      <c r="AC656" s="8"/>
      <c r="AP656" s="8"/>
      <c r="AR656" s="31"/>
      <c r="AU656" s="31"/>
      <c r="AV656" s="21"/>
      <c r="AW656" s="23"/>
      <c r="BJ656" s="18"/>
      <c r="BL656" s="54"/>
      <c r="BO656" s="18"/>
      <c r="BQ656" s="18"/>
      <c r="BS656" s="18"/>
      <c r="BT656" s="18"/>
      <c r="CA656" s="18"/>
      <c r="CD656" s="18"/>
      <c r="CI656" s="18"/>
      <c r="CN656" s="18"/>
      <c r="CP656" s="18"/>
      <c r="CT656" s="18"/>
      <c r="CV656" s="18"/>
      <c r="CX656" s="18"/>
      <c r="DI656" s="18"/>
    </row>
    <row r="657" spans="3:113" x14ac:dyDescent="0.3">
      <c r="C657" s="25"/>
      <c r="D657" s="12"/>
      <c r="E657" s="14"/>
      <c r="H657" s="16"/>
      <c r="I657" s="11"/>
      <c r="J657" s="39"/>
      <c r="K657" s="39"/>
      <c r="L657" s="39"/>
      <c r="M657" s="39"/>
      <c r="N657" s="42"/>
      <c r="O657" s="8"/>
      <c r="P657" s="9"/>
      <c r="Q657" s="9"/>
      <c r="R657" s="8"/>
      <c r="S657" s="9"/>
      <c r="T657" s="9"/>
      <c r="U657" s="8"/>
      <c r="V657" s="9"/>
      <c r="W657" s="9"/>
      <c r="X657" s="9"/>
      <c r="Y657" s="8"/>
      <c r="Z657" s="9"/>
      <c r="AA657" s="8"/>
      <c r="AC657" s="8"/>
      <c r="AP657" s="8"/>
      <c r="AR657" s="31"/>
      <c r="AU657" s="31"/>
      <c r="AV657" s="21"/>
      <c r="AW657" s="23"/>
      <c r="BJ657" s="18"/>
      <c r="BL657" s="54"/>
      <c r="BO657" s="18"/>
      <c r="BQ657" s="18"/>
      <c r="BS657" s="18"/>
      <c r="BT657" s="18"/>
      <c r="CA657" s="18"/>
      <c r="CD657" s="18"/>
      <c r="CI657" s="18"/>
      <c r="CN657" s="18"/>
      <c r="CP657" s="18"/>
      <c r="CT657" s="18"/>
      <c r="CV657" s="18"/>
      <c r="CX657" s="18"/>
      <c r="DI657" s="18"/>
    </row>
    <row r="658" spans="3:113" x14ac:dyDescent="0.3">
      <c r="C658" s="25"/>
      <c r="D658" s="12"/>
      <c r="E658" s="14"/>
      <c r="H658" s="16"/>
      <c r="I658" s="11"/>
      <c r="J658" s="39"/>
      <c r="K658" s="39"/>
      <c r="L658" s="39"/>
      <c r="M658" s="39"/>
      <c r="N658" s="42"/>
      <c r="O658" s="8"/>
      <c r="P658" s="9"/>
      <c r="Q658" s="9"/>
      <c r="R658" s="8"/>
      <c r="S658" s="9"/>
      <c r="T658" s="9"/>
      <c r="U658" s="8"/>
      <c r="V658" s="9"/>
      <c r="W658" s="9"/>
      <c r="X658" s="9"/>
      <c r="Y658" s="8"/>
      <c r="Z658" s="9"/>
      <c r="AA658" s="8"/>
      <c r="AC658" s="8"/>
      <c r="AP658" s="8"/>
      <c r="AR658" s="31"/>
      <c r="AU658" s="31"/>
      <c r="AV658" s="21"/>
      <c r="AW658" s="23"/>
      <c r="BJ658" s="18"/>
      <c r="BL658" s="54"/>
      <c r="BO658" s="18"/>
      <c r="BQ658" s="18"/>
      <c r="BS658" s="18"/>
      <c r="BT658" s="18"/>
      <c r="CA658" s="18"/>
      <c r="CD658" s="18"/>
      <c r="CI658" s="18"/>
      <c r="CN658" s="18"/>
      <c r="CP658" s="18"/>
      <c r="CT658" s="18"/>
      <c r="CV658" s="18"/>
      <c r="CX658" s="18"/>
      <c r="DI658" s="18"/>
    </row>
    <row r="659" spans="3:113" x14ac:dyDescent="0.3">
      <c r="C659" s="25"/>
      <c r="D659" s="12"/>
      <c r="E659" s="14"/>
      <c r="H659" s="16"/>
      <c r="I659" s="11"/>
      <c r="J659" s="39"/>
      <c r="K659" s="39"/>
      <c r="L659" s="39"/>
      <c r="M659" s="39"/>
      <c r="N659" s="42"/>
      <c r="O659" s="8"/>
      <c r="P659" s="9"/>
      <c r="Q659" s="9"/>
      <c r="R659" s="8"/>
      <c r="S659" s="9"/>
      <c r="T659" s="9"/>
      <c r="U659" s="8"/>
      <c r="V659" s="9"/>
      <c r="W659" s="9"/>
      <c r="X659" s="9"/>
      <c r="Y659" s="8"/>
      <c r="Z659" s="9"/>
      <c r="AA659" s="8"/>
      <c r="AC659" s="8"/>
      <c r="AP659" s="8"/>
      <c r="AR659" s="31"/>
      <c r="AU659" s="31"/>
      <c r="AV659" s="21"/>
      <c r="AW659" s="23"/>
      <c r="BJ659" s="18"/>
      <c r="BL659" s="54"/>
      <c r="BO659" s="18"/>
      <c r="BQ659" s="18"/>
      <c r="BS659" s="18"/>
      <c r="BT659" s="18"/>
      <c r="CA659" s="18"/>
      <c r="CD659" s="18"/>
      <c r="CI659" s="18"/>
      <c r="CN659" s="18"/>
      <c r="CP659" s="18"/>
      <c r="CT659" s="18"/>
      <c r="CV659" s="18"/>
      <c r="CX659" s="18"/>
      <c r="DI659" s="18"/>
    </row>
    <row r="660" spans="3:113" x14ac:dyDescent="0.3">
      <c r="C660" s="25"/>
      <c r="D660" s="12"/>
      <c r="E660" s="14"/>
      <c r="H660" s="16"/>
      <c r="I660" s="11"/>
      <c r="J660" s="39"/>
      <c r="K660" s="39"/>
      <c r="L660" s="39"/>
      <c r="M660" s="39"/>
      <c r="N660" s="42"/>
      <c r="O660" s="8"/>
      <c r="P660" s="9"/>
      <c r="Q660" s="9"/>
      <c r="R660" s="8"/>
      <c r="S660" s="9"/>
      <c r="T660" s="9"/>
      <c r="U660" s="8"/>
      <c r="V660" s="9"/>
      <c r="W660" s="9"/>
      <c r="X660" s="9"/>
      <c r="Y660" s="8"/>
      <c r="Z660" s="9"/>
      <c r="AA660" s="8"/>
      <c r="AC660" s="8"/>
      <c r="AP660" s="8"/>
      <c r="AR660" s="31"/>
      <c r="AU660" s="31"/>
      <c r="AV660" s="21"/>
      <c r="AW660" s="23"/>
      <c r="BJ660" s="18"/>
      <c r="BL660" s="54"/>
      <c r="BO660" s="18"/>
      <c r="BQ660" s="18"/>
      <c r="BS660" s="18"/>
      <c r="BT660" s="18"/>
      <c r="CA660" s="18"/>
      <c r="CD660" s="18"/>
      <c r="CI660" s="18"/>
      <c r="CN660" s="18"/>
      <c r="CP660" s="18"/>
      <c r="CT660" s="18"/>
      <c r="CV660" s="18"/>
      <c r="CX660" s="18"/>
      <c r="DI660" s="18"/>
    </row>
    <row r="661" spans="3:113" x14ac:dyDescent="0.3">
      <c r="C661" s="25"/>
      <c r="D661" s="12"/>
      <c r="E661" s="14"/>
      <c r="H661" s="16"/>
      <c r="I661" s="11"/>
      <c r="J661" s="39"/>
      <c r="K661" s="39"/>
      <c r="L661" s="39"/>
      <c r="M661" s="39"/>
      <c r="N661" s="42"/>
      <c r="O661" s="8"/>
      <c r="P661" s="9"/>
      <c r="Q661" s="9"/>
      <c r="R661" s="8"/>
      <c r="S661" s="9"/>
      <c r="T661" s="9"/>
      <c r="U661" s="8"/>
      <c r="V661" s="9"/>
      <c r="W661" s="9"/>
      <c r="X661" s="9"/>
      <c r="Y661" s="8"/>
      <c r="Z661" s="9"/>
      <c r="AA661" s="8"/>
      <c r="AC661" s="8"/>
      <c r="AP661" s="8"/>
      <c r="AR661" s="31"/>
      <c r="AU661" s="31"/>
      <c r="AV661" s="21"/>
      <c r="AW661" s="23"/>
      <c r="BJ661" s="18"/>
      <c r="BL661" s="54"/>
      <c r="BO661" s="18"/>
      <c r="BQ661" s="18"/>
      <c r="BS661" s="18"/>
      <c r="BT661" s="18"/>
      <c r="CA661" s="18"/>
      <c r="CD661" s="18"/>
      <c r="CI661" s="18"/>
      <c r="CN661" s="18"/>
      <c r="CP661" s="18"/>
      <c r="CT661" s="18"/>
      <c r="CV661" s="18"/>
      <c r="CX661" s="18"/>
      <c r="DI661" s="18"/>
    </row>
    <row r="662" spans="3:113" x14ac:dyDescent="0.3">
      <c r="C662" s="25"/>
      <c r="D662" s="12"/>
      <c r="E662" s="14"/>
      <c r="H662" s="16"/>
      <c r="I662" s="11"/>
      <c r="J662" s="39"/>
      <c r="K662" s="39"/>
      <c r="L662" s="39"/>
      <c r="M662" s="39"/>
      <c r="N662" s="42"/>
      <c r="O662" s="8"/>
      <c r="P662" s="9"/>
      <c r="Q662" s="9"/>
      <c r="R662" s="8"/>
      <c r="S662" s="9"/>
      <c r="T662" s="9"/>
      <c r="U662" s="8"/>
      <c r="V662" s="9"/>
      <c r="W662" s="9"/>
      <c r="X662" s="9"/>
      <c r="Y662" s="8"/>
      <c r="Z662" s="9"/>
      <c r="AA662" s="8"/>
      <c r="AC662" s="8"/>
      <c r="AP662" s="8"/>
      <c r="AR662" s="31"/>
      <c r="AU662" s="31"/>
      <c r="AV662" s="21"/>
      <c r="AW662" s="23"/>
      <c r="BJ662" s="18"/>
      <c r="BL662" s="54"/>
      <c r="BO662" s="18"/>
      <c r="BQ662" s="18"/>
      <c r="BS662" s="18"/>
      <c r="BT662" s="18"/>
      <c r="CA662" s="18"/>
      <c r="CD662" s="18"/>
      <c r="CI662" s="18"/>
      <c r="CN662" s="18"/>
      <c r="CP662" s="18"/>
      <c r="CT662" s="18"/>
      <c r="CV662" s="18"/>
      <c r="CX662" s="18"/>
      <c r="DI662" s="18"/>
    </row>
    <row r="663" spans="3:113" x14ac:dyDescent="0.3">
      <c r="C663" s="25"/>
      <c r="D663" s="12"/>
      <c r="E663" s="14"/>
      <c r="H663" s="16"/>
      <c r="I663" s="11"/>
      <c r="J663" s="39"/>
      <c r="K663" s="39"/>
      <c r="L663" s="39"/>
      <c r="M663" s="39"/>
      <c r="N663" s="42"/>
      <c r="O663" s="8"/>
      <c r="P663" s="9"/>
      <c r="Q663" s="9"/>
      <c r="R663" s="8"/>
      <c r="S663" s="9"/>
      <c r="T663" s="9"/>
      <c r="U663" s="8"/>
      <c r="V663" s="9"/>
      <c r="W663" s="9"/>
      <c r="X663" s="9"/>
      <c r="Y663" s="8"/>
      <c r="Z663" s="9"/>
      <c r="AA663" s="8"/>
      <c r="AC663" s="8"/>
      <c r="AP663" s="8"/>
      <c r="AR663" s="31"/>
      <c r="AU663" s="31"/>
      <c r="AV663" s="21"/>
      <c r="AW663" s="23"/>
      <c r="BJ663" s="18"/>
      <c r="BL663" s="54"/>
      <c r="BO663" s="18"/>
      <c r="BQ663" s="18"/>
      <c r="BS663" s="18"/>
      <c r="BT663" s="18"/>
      <c r="CA663" s="18"/>
      <c r="CD663" s="18"/>
      <c r="CI663" s="18"/>
      <c r="CN663" s="18"/>
      <c r="CP663" s="18"/>
      <c r="CT663" s="18"/>
      <c r="CV663" s="18"/>
      <c r="CX663" s="18"/>
      <c r="DI663" s="18"/>
    </row>
    <row r="664" spans="3:113" x14ac:dyDescent="0.3">
      <c r="C664" s="25"/>
      <c r="D664" s="12"/>
      <c r="E664" s="14"/>
      <c r="H664" s="16"/>
      <c r="I664" s="11"/>
      <c r="J664" s="39"/>
      <c r="K664" s="39"/>
      <c r="L664" s="39"/>
      <c r="M664" s="39"/>
      <c r="N664" s="42"/>
      <c r="O664" s="8"/>
      <c r="P664" s="9"/>
      <c r="Q664" s="9"/>
      <c r="R664" s="8"/>
      <c r="S664" s="9"/>
      <c r="T664" s="9"/>
      <c r="U664" s="8"/>
      <c r="V664" s="9"/>
      <c r="W664" s="9"/>
      <c r="X664" s="9"/>
      <c r="Y664" s="8"/>
      <c r="Z664" s="9"/>
      <c r="AA664" s="8"/>
      <c r="AC664" s="8"/>
      <c r="AP664" s="8"/>
      <c r="AR664" s="31"/>
      <c r="AU664" s="31"/>
      <c r="AV664" s="21"/>
      <c r="AW664" s="23"/>
      <c r="BJ664" s="18"/>
      <c r="BL664" s="54"/>
      <c r="BO664" s="18"/>
      <c r="BQ664" s="18"/>
      <c r="BS664" s="18"/>
      <c r="BT664" s="18"/>
      <c r="CA664" s="18"/>
      <c r="CD664" s="18"/>
      <c r="CI664" s="18"/>
      <c r="CN664" s="18"/>
      <c r="CP664" s="18"/>
      <c r="CT664" s="18"/>
      <c r="CV664" s="18"/>
      <c r="CX664" s="18"/>
      <c r="DI664" s="18"/>
    </row>
    <row r="665" spans="3:113" x14ac:dyDescent="0.3">
      <c r="C665" s="25"/>
      <c r="D665" s="12"/>
      <c r="E665" s="14"/>
      <c r="H665" s="16"/>
      <c r="I665" s="11"/>
      <c r="J665" s="39"/>
      <c r="K665" s="39"/>
      <c r="L665" s="39"/>
      <c r="M665" s="39"/>
      <c r="N665" s="42"/>
      <c r="O665" s="8"/>
      <c r="P665" s="9"/>
      <c r="Q665" s="9"/>
      <c r="R665" s="8"/>
      <c r="S665" s="9"/>
      <c r="T665" s="9"/>
      <c r="U665" s="8"/>
      <c r="V665" s="9"/>
      <c r="W665" s="9"/>
      <c r="X665" s="9"/>
      <c r="Y665" s="8"/>
      <c r="Z665" s="9"/>
      <c r="AA665" s="8"/>
      <c r="AC665" s="8"/>
      <c r="AP665" s="8"/>
      <c r="AR665" s="31"/>
      <c r="AU665" s="31"/>
      <c r="AV665" s="21"/>
      <c r="AW665" s="23"/>
      <c r="BJ665" s="18"/>
      <c r="BL665" s="54"/>
      <c r="BO665" s="18"/>
      <c r="BQ665" s="18"/>
      <c r="BS665" s="18"/>
      <c r="BT665" s="18"/>
      <c r="CA665" s="18"/>
      <c r="CD665" s="18"/>
      <c r="CI665" s="18"/>
      <c r="CN665" s="18"/>
      <c r="CP665" s="18"/>
      <c r="CT665" s="18"/>
      <c r="CV665" s="18"/>
      <c r="CX665" s="18"/>
      <c r="DI665" s="18"/>
    </row>
    <row r="666" spans="3:113" x14ac:dyDescent="0.3">
      <c r="C666" s="25"/>
      <c r="D666" s="12"/>
      <c r="E666" s="14"/>
      <c r="H666" s="16"/>
      <c r="I666" s="11"/>
      <c r="J666" s="39"/>
      <c r="K666" s="39"/>
      <c r="L666" s="39"/>
      <c r="M666" s="39"/>
      <c r="N666" s="42"/>
      <c r="O666" s="8"/>
      <c r="P666" s="9"/>
      <c r="Q666" s="9"/>
      <c r="R666" s="8"/>
      <c r="S666" s="9"/>
      <c r="T666" s="9"/>
      <c r="U666" s="8"/>
      <c r="V666" s="9"/>
      <c r="W666" s="9"/>
      <c r="X666" s="9"/>
      <c r="Y666" s="8"/>
      <c r="Z666" s="9"/>
      <c r="AA666" s="8"/>
      <c r="AC666" s="8"/>
      <c r="AP666" s="8"/>
      <c r="AR666" s="31"/>
      <c r="AU666" s="31"/>
      <c r="AV666" s="21"/>
      <c r="AW666" s="23"/>
      <c r="BJ666" s="18"/>
      <c r="BL666" s="54"/>
      <c r="BO666" s="18"/>
      <c r="BQ666" s="18"/>
      <c r="BS666" s="18"/>
      <c r="BT666" s="18"/>
      <c r="CA666" s="18"/>
      <c r="CD666" s="18"/>
      <c r="CI666" s="18"/>
      <c r="CN666" s="18"/>
      <c r="CP666" s="18"/>
      <c r="CT666" s="18"/>
      <c r="CV666" s="18"/>
      <c r="CX666" s="18"/>
      <c r="DI666" s="18"/>
    </row>
    <row r="667" spans="3:113" x14ac:dyDescent="0.3">
      <c r="C667" s="25"/>
      <c r="D667" s="12"/>
      <c r="E667" s="14"/>
      <c r="H667" s="16"/>
      <c r="I667" s="11"/>
      <c r="J667" s="39"/>
      <c r="K667" s="39"/>
      <c r="L667" s="39"/>
      <c r="M667" s="39"/>
      <c r="N667" s="42"/>
      <c r="O667" s="8"/>
      <c r="P667" s="9"/>
      <c r="Q667" s="9"/>
      <c r="R667" s="8"/>
      <c r="S667" s="9"/>
      <c r="T667" s="9"/>
      <c r="U667" s="8"/>
      <c r="V667" s="9"/>
      <c r="W667" s="9"/>
      <c r="X667" s="9"/>
      <c r="Y667" s="8"/>
      <c r="Z667" s="9"/>
      <c r="AA667" s="8"/>
      <c r="AC667" s="8"/>
      <c r="AP667" s="8"/>
      <c r="AR667" s="31"/>
      <c r="AU667" s="31"/>
      <c r="AV667" s="21"/>
      <c r="AW667" s="23"/>
      <c r="BJ667" s="18"/>
      <c r="BL667" s="54"/>
      <c r="BO667" s="18"/>
      <c r="BQ667" s="18"/>
      <c r="BS667" s="18"/>
      <c r="BT667" s="18"/>
      <c r="CA667" s="18"/>
      <c r="CD667" s="18"/>
      <c r="CI667" s="18"/>
      <c r="CN667" s="18"/>
      <c r="CP667" s="18"/>
      <c r="CT667" s="18"/>
      <c r="CV667" s="18"/>
      <c r="CX667" s="18"/>
      <c r="DI667" s="18"/>
    </row>
    <row r="668" spans="3:113" x14ac:dyDescent="0.3">
      <c r="C668" s="25"/>
      <c r="D668" s="12"/>
      <c r="E668" s="14"/>
      <c r="H668" s="16"/>
      <c r="I668" s="11"/>
      <c r="J668" s="39"/>
      <c r="K668" s="39"/>
      <c r="L668" s="39"/>
      <c r="M668" s="39"/>
      <c r="N668" s="42"/>
      <c r="O668" s="8"/>
      <c r="P668" s="9"/>
      <c r="Q668" s="9"/>
      <c r="R668" s="8"/>
      <c r="S668" s="9"/>
      <c r="T668" s="9"/>
      <c r="U668" s="8"/>
      <c r="V668" s="9"/>
      <c r="W668" s="9"/>
      <c r="X668" s="9"/>
      <c r="Y668" s="8"/>
      <c r="Z668" s="9"/>
      <c r="AA668" s="8"/>
      <c r="AC668" s="8"/>
      <c r="AP668" s="8"/>
      <c r="AR668" s="31"/>
      <c r="AU668" s="31"/>
      <c r="AV668" s="21"/>
      <c r="AW668" s="23"/>
      <c r="BJ668" s="18"/>
      <c r="BL668" s="54"/>
      <c r="BO668" s="18"/>
      <c r="BQ668" s="18"/>
      <c r="BS668" s="18"/>
      <c r="BT668" s="18"/>
      <c r="CA668" s="18"/>
      <c r="CD668" s="18"/>
      <c r="CI668" s="18"/>
      <c r="CN668" s="18"/>
      <c r="CP668" s="18"/>
      <c r="CT668" s="18"/>
      <c r="CV668" s="18"/>
      <c r="CX668" s="18"/>
      <c r="DI668" s="18"/>
    </row>
    <row r="669" spans="3:113" x14ac:dyDescent="0.3">
      <c r="C669" s="25"/>
      <c r="D669" s="12"/>
      <c r="E669" s="14"/>
      <c r="H669" s="16"/>
      <c r="I669" s="11"/>
      <c r="J669" s="39"/>
      <c r="K669" s="39"/>
      <c r="L669" s="39"/>
      <c r="M669" s="39"/>
      <c r="N669" s="42"/>
      <c r="O669" s="8"/>
      <c r="P669" s="9"/>
      <c r="Q669" s="9"/>
      <c r="R669" s="8"/>
      <c r="S669" s="9"/>
      <c r="T669" s="9"/>
      <c r="U669" s="8"/>
      <c r="V669" s="9"/>
      <c r="W669" s="9"/>
      <c r="X669" s="9"/>
      <c r="Y669" s="8"/>
      <c r="Z669" s="9"/>
      <c r="AA669" s="8"/>
      <c r="AC669" s="8"/>
      <c r="AP669" s="8"/>
      <c r="AR669" s="31"/>
      <c r="AU669" s="31"/>
      <c r="AV669" s="21"/>
      <c r="AW669" s="23"/>
      <c r="BJ669" s="18"/>
      <c r="BL669" s="54"/>
      <c r="BO669" s="18"/>
      <c r="BQ669" s="18"/>
      <c r="BS669" s="18"/>
      <c r="BT669" s="18"/>
      <c r="CA669" s="18"/>
      <c r="CD669" s="18"/>
      <c r="CI669" s="18"/>
      <c r="CN669" s="18"/>
      <c r="CP669" s="18"/>
      <c r="CT669" s="18"/>
      <c r="CV669" s="18"/>
      <c r="CX669" s="18"/>
      <c r="DI669" s="18"/>
    </row>
    <row r="670" spans="3:113" x14ac:dyDescent="0.3">
      <c r="C670" s="25"/>
      <c r="D670" s="12"/>
      <c r="E670" s="14"/>
      <c r="H670" s="16"/>
      <c r="I670" s="11"/>
      <c r="J670" s="39"/>
      <c r="K670" s="39"/>
      <c r="L670" s="39"/>
      <c r="M670" s="39"/>
      <c r="N670" s="42"/>
      <c r="O670" s="8"/>
      <c r="P670" s="9"/>
      <c r="Q670" s="9"/>
      <c r="R670" s="8"/>
      <c r="S670" s="9"/>
      <c r="T670" s="9"/>
      <c r="U670" s="8"/>
      <c r="V670" s="9"/>
      <c r="W670" s="9"/>
      <c r="X670" s="9"/>
      <c r="Y670" s="8"/>
      <c r="Z670" s="9"/>
      <c r="AA670" s="8"/>
      <c r="AC670" s="8"/>
      <c r="AP670" s="8"/>
      <c r="AR670" s="31"/>
      <c r="AU670" s="31"/>
      <c r="AV670" s="21"/>
      <c r="AW670" s="23"/>
      <c r="BJ670" s="18"/>
      <c r="BL670" s="54"/>
      <c r="BO670" s="18"/>
      <c r="BQ670" s="18"/>
      <c r="BS670" s="18"/>
      <c r="BT670" s="18"/>
      <c r="CA670" s="18"/>
      <c r="CD670" s="18"/>
      <c r="CI670" s="18"/>
      <c r="CN670" s="18"/>
      <c r="CP670" s="18"/>
      <c r="CT670" s="18"/>
      <c r="CV670" s="18"/>
      <c r="CX670" s="18"/>
      <c r="DI670" s="18"/>
    </row>
    <row r="671" spans="3:113" x14ac:dyDescent="0.3">
      <c r="C671" s="25"/>
      <c r="D671" s="12"/>
      <c r="E671" s="14"/>
      <c r="H671" s="16"/>
      <c r="I671" s="11"/>
      <c r="J671" s="39"/>
      <c r="K671" s="39"/>
      <c r="L671" s="39"/>
      <c r="M671" s="39"/>
      <c r="N671" s="42"/>
      <c r="O671" s="8"/>
      <c r="P671" s="9"/>
      <c r="Q671" s="9"/>
      <c r="R671" s="8"/>
      <c r="S671" s="9"/>
      <c r="T671" s="9"/>
      <c r="U671" s="8"/>
      <c r="V671" s="9"/>
      <c r="W671" s="9"/>
      <c r="X671" s="9"/>
      <c r="Y671" s="8"/>
      <c r="Z671" s="9"/>
      <c r="AA671" s="8"/>
      <c r="AC671" s="8"/>
      <c r="AP671" s="8"/>
      <c r="AR671" s="31"/>
      <c r="AU671" s="31"/>
      <c r="AV671" s="21"/>
      <c r="AW671" s="23"/>
      <c r="BJ671" s="18"/>
      <c r="BL671" s="54"/>
      <c r="BO671" s="18"/>
      <c r="BQ671" s="18"/>
      <c r="BS671" s="18"/>
      <c r="BT671" s="18"/>
      <c r="CA671" s="18"/>
      <c r="CD671" s="18"/>
      <c r="CI671" s="18"/>
      <c r="CN671" s="18"/>
      <c r="CP671" s="18"/>
      <c r="CT671" s="18"/>
      <c r="CV671" s="18"/>
      <c r="CX671" s="18"/>
      <c r="DI671" s="18"/>
    </row>
    <row r="672" spans="3:113" x14ac:dyDescent="0.3">
      <c r="C672" s="25"/>
      <c r="D672" s="12"/>
      <c r="E672" s="14"/>
      <c r="H672" s="16"/>
      <c r="I672" s="11"/>
      <c r="J672" s="39"/>
      <c r="K672" s="39"/>
      <c r="L672" s="39"/>
      <c r="M672" s="39"/>
      <c r="N672" s="42"/>
      <c r="O672" s="8"/>
      <c r="P672" s="9"/>
      <c r="Q672" s="9"/>
      <c r="R672" s="8"/>
      <c r="S672" s="9"/>
      <c r="T672" s="9"/>
      <c r="U672" s="8"/>
      <c r="V672" s="9"/>
      <c r="W672" s="9"/>
      <c r="X672" s="9"/>
      <c r="Y672" s="8"/>
      <c r="Z672" s="9"/>
      <c r="AA672" s="8"/>
      <c r="AC672" s="8"/>
      <c r="AP672" s="8"/>
      <c r="AR672" s="31"/>
      <c r="AU672" s="31"/>
      <c r="AV672" s="21"/>
      <c r="AW672" s="23"/>
      <c r="BJ672" s="18"/>
      <c r="BL672" s="54"/>
      <c r="BO672" s="18"/>
      <c r="BQ672" s="18"/>
      <c r="BS672" s="18"/>
      <c r="BT672" s="18"/>
      <c r="CA672" s="18"/>
      <c r="CD672" s="18"/>
      <c r="CI672" s="18"/>
      <c r="CN672" s="18"/>
      <c r="CP672" s="18"/>
      <c r="CT672" s="18"/>
      <c r="CV672" s="18"/>
      <c r="CX672" s="18"/>
      <c r="DI672" s="18"/>
    </row>
    <row r="673" spans="3:113" x14ac:dyDescent="0.3">
      <c r="C673" s="25"/>
      <c r="D673" s="12"/>
      <c r="E673" s="14"/>
      <c r="H673" s="16"/>
      <c r="I673" s="11"/>
      <c r="J673" s="39"/>
      <c r="K673" s="39"/>
      <c r="L673" s="39"/>
      <c r="M673" s="39"/>
      <c r="N673" s="42"/>
      <c r="O673" s="8"/>
      <c r="P673" s="9"/>
      <c r="Q673" s="9"/>
      <c r="R673" s="8"/>
      <c r="S673" s="9"/>
      <c r="T673" s="9"/>
      <c r="U673" s="8"/>
      <c r="V673" s="9"/>
      <c r="W673" s="9"/>
      <c r="X673" s="9"/>
      <c r="Y673" s="8"/>
      <c r="Z673" s="9"/>
      <c r="AA673" s="8"/>
      <c r="AC673" s="8"/>
      <c r="AP673" s="8"/>
      <c r="AR673" s="31"/>
      <c r="AU673" s="31"/>
      <c r="AV673" s="21"/>
      <c r="AW673" s="23"/>
      <c r="BJ673" s="18"/>
      <c r="BL673" s="54"/>
      <c r="BO673" s="18"/>
      <c r="BQ673" s="18"/>
      <c r="BS673" s="18"/>
      <c r="BT673" s="18"/>
      <c r="CA673" s="18"/>
      <c r="CD673" s="18"/>
      <c r="CI673" s="18"/>
      <c r="CN673" s="18"/>
      <c r="CP673" s="18"/>
      <c r="CT673" s="18"/>
      <c r="CV673" s="18"/>
      <c r="CX673" s="18"/>
      <c r="DI673" s="18"/>
    </row>
    <row r="674" spans="3:113" x14ac:dyDescent="0.3">
      <c r="C674" s="25"/>
      <c r="D674" s="12"/>
      <c r="E674" s="14"/>
      <c r="H674" s="16"/>
      <c r="I674" s="11"/>
      <c r="J674" s="39"/>
      <c r="K674" s="39"/>
      <c r="L674" s="39"/>
      <c r="M674" s="39"/>
      <c r="N674" s="42"/>
      <c r="O674" s="8"/>
      <c r="P674" s="9"/>
      <c r="Q674" s="9"/>
      <c r="R674" s="8"/>
      <c r="S674" s="9"/>
      <c r="T674" s="9"/>
      <c r="U674" s="8"/>
      <c r="V674" s="9"/>
      <c r="W674" s="9"/>
      <c r="X674" s="9"/>
      <c r="Y674" s="8"/>
      <c r="Z674" s="9"/>
      <c r="AA674" s="8"/>
      <c r="AC674" s="8"/>
      <c r="AP674" s="8"/>
      <c r="AR674" s="31"/>
      <c r="AU674" s="31"/>
      <c r="AV674" s="21"/>
      <c r="AW674" s="23"/>
      <c r="BJ674" s="18"/>
      <c r="BL674" s="54"/>
      <c r="BO674" s="18"/>
      <c r="BQ674" s="18"/>
      <c r="BS674" s="18"/>
      <c r="BT674" s="18"/>
      <c r="CA674" s="18"/>
      <c r="CD674" s="18"/>
      <c r="CI674" s="18"/>
      <c r="CN674" s="18"/>
      <c r="CP674" s="18"/>
      <c r="CT674" s="18"/>
      <c r="CV674" s="18"/>
      <c r="CX674" s="18"/>
      <c r="DI674" s="18"/>
    </row>
    <row r="675" spans="3:113" x14ac:dyDescent="0.3">
      <c r="C675" s="25"/>
      <c r="D675" s="12"/>
      <c r="E675" s="14"/>
      <c r="H675" s="16"/>
      <c r="I675" s="11"/>
      <c r="J675" s="39"/>
      <c r="K675" s="39"/>
      <c r="L675" s="39"/>
      <c r="M675" s="39"/>
      <c r="N675" s="42"/>
      <c r="O675" s="8"/>
      <c r="P675" s="9"/>
      <c r="Q675" s="9"/>
      <c r="R675" s="8"/>
      <c r="S675" s="9"/>
      <c r="T675" s="9"/>
      <c r="U675" s="8"/>
      <c r="V675" s="9"/>
      <c r="W675" s="9"/>
      <c r="X675" s="9"/>
      <c r="Y675" s="8"/>
      <c r="Z675" s="9"/>
      <c r="AA675" s="8"/>
      <c r="AC675" s="8"/>
      <c r="AP675" s="8"/>
      <c r="AR675" s="31"/>
      <c r="AU675" s="31"/>
      <c r="AV675" s="21"/>
      <c r="AW675" s="23"/>
      <c r="BJ675" s="18"/>
      <c r="BL675" s="54"/>
      <c r="BO675" s="18"/>
      <c r="BQ675" s="18"/>
      <c r="BS675" s="18"/>
      <c r="BT675" s="18"/>
      <c r="CA675" s="18"/>
      <c r="CD675" s="18"/>
      <c r="CI675" s="18"/>
      <c r="CN675" s="18"/>
      <c r="CP675" s="18"/>
      <c r="CT675" s="18"/>
      <c r="CV675" s="18"/>
      <c r="CX675" s="18"/>
      <c r="DI675" s="18"/>
    </row>
    <row r="676" spans="3:113" x14ac:dyDescent="0.3">
      <c r="C676" s="25"/>
      <c r="D676" s="12"/>
      <c r="E676" s="14"/>
      <c r="H676" s="16"/>
      <c r="I676" s="11"/>
      <c r="J676" s="39"/>
      <c r="K676" s="39"/>
      <c r="L676" s="39"/>
      <c r="M676" s="39"/>
      <c r="N676" s="42"/>
      <c r="O676" s="8"/>
      <c r="P676" s="9"/>
      <c r="Q676" s="9"/>
      <c r="R676" s="8"/>
      <c r="S676" s="9"/>
      <c r="T676" s="9"/>
      <c r="U676" s="8"/>
      <c r="V676" s="9"/>
      <c r="W676" s="9"/>
      <c r="X676" s="9"/>
      <c r="Y676" s="8"/>
      <c r="Z676" s="9"/>
      <c r="AA676" s="8"/>
      <c r="AC676" s="8"/>
      <c r="AP676" s="8"/>
      <c r="AR676" s="31"/>
      <c r="AU676" s="31"/>
      <c r="AV676" s="21"/>
      <c r="AW676" s="23"/>
      <c r="BJ676" s="18"/>
      <c r="BL676" s="54"/>
      <c r="BO676" s="18"/>
      <c r="BQ676" s="18"/>
      <c r="BS676" s="18"/>
      <c r="BT676" s="18"/>
      <c r="CA676" s="18"/>
      <c r="CD676" s="18"/>
      <c r="CI676" s="18"/>
      <c r="CN676" s="18"/>
      <c r="CP676" s="18"/>
      <c r="CT676" s="18"/>
      <c r="CV676" s="18"/>
      <c r="CX676" s="18"/>
      <c r="DI676" s="18"/>
    </row>
    <row r="677" spans="3:113" x14ac:dyDescent="0.3">
      <c r="C677" s="25"/>
      <c r="D677" s="12"/>
      <c r="E677" s="14"/>
      <c r="H677" s="16"/>
      <c r="I677" s="11"/>
      <c r="J677" s="39"/>
      <c r="K677" s="39"/>
      <c r="L677" s="39"/>
      <c r="M677" s="39"/>
      <c r="N677" s="42"/>
      <c r="O677" s="8"/>
      <c r="P677" s="9"/>
      <c r="Q677" s="9"/>
      <c r="R677" s="8"/>
      <c r="S677" s="9"/>
      <c r="T677" s="9"/>
      <c r="U677" s="8"/>
      <c r="V677" s="9"/>
      <c r="W677" s="9"/>
      <c r="X677" s="9"/>
      <c r="Y677" s="8"/>
      <c r="Z677" s="9"/>
      <c r="AA677" s="8"/>
      <c r="AC677" s="8"/>
      <c r="AP677" s="8"/>
      <c r="AR677" s="31"/>
      <c r="AU677" s="31"/>
      <c r="AV677" s="21"/>
      <c r="AW677" s="23"/>
      <c r="BJ677" s="18"/>
      <c r="BL677" s="54"/>
      <c r="BO677" s="18"/>
      <c r="BQ677" s="18"/>
      <c r="BS677" s="18"/>
      <c r="BT677" s="18"/>
      <c r="CA677" s="18"/>
      <c r="CD677" s="18"/>
      <c r="CI677" s="18"/>
      <c r="CN677" s="18"/>
      <c r="CP677" s="18"/>
      <c r="CT677" s="18"/>
      <c r="CV677" s="18"/>
      <c r="CX677" s="18"/>
      <c r="DI677" s="18"/>
    </row>
    <row r="678" spans="3:113" x14ac:dyDescent="0.3">
      <c r="C678" s="25"/>
      <c r="D678" s="12"/>
      <c r="E678" s="14"/>
      <c r="H678" s="16"/>
      <c r="I678" s="11"/>
      <c r="J678" s="39"/>
      <c r="K678" s="39"/>
      <c r="L678" s="39"/>
      <c r="M678" s="39"/>
      <c r="N678" s="42"/>
      <c r="O678" s="8"/>
      <c r="P678" s="9"/>
      <c r="Q678" s="9"/>
      <c r="R678" s="8"/>
      <c r="S678" s="9"/>
      <c r="T678" s="9"/>
      <c r="U678" s="8"/>
      <c r="V678" s="9"/>
      <c r="W678" s="9"/>
      <c r="X678" s="9"/>
      <c r="Y678" s="8"/>
      <c r="Z678" s="9"/>
      <c r="AA678" s="8"/>
      <c r="AC678" s="8"/>
      <c r="AP678" s="8"/>
      <c r="AR678" s="31"/>
      <c r="AU678" s="31"/>
      <c r="AV678" s="21"/>
      <c r="AW678" s="23"/>
      <c r="BJ678" s="18"/>
      <c r="BL678" s="54"/>
      <c r="BO678" s="18"/>
      <c r="BQ678" s="18"/>
      <c r="BS678" s="18"/>
      <c r="BT678" s="18"/>
      <c r="CA678" s="18"/>
      <c r="CD678" s="18"/>
      <c r="CI678" s="18"/>
      <c r="CN678" s="18"/>
      <c r="CP678" s="18"/>
      <c r="CT678" s="18"/>
      <c r="CV678" s="18"/>
      <c r="CX678" s="18"/>
      <c r="DI678" s="18"/>
    </row>
    <row r="679" spans="3:113" x14ac:dyDescent="0.3">
      <c r="C679" s="25"/>
      <c r="D679" s="12"/>
      <c r="E679" s="14"/>
      <c r="H679" s="16"/>
      <c r="I679" s="11"/>
      <c r="J679" s="39"/>
      <c r="K679" s="39"/>
      <c r="L679" s="39"/>
      <c r="M679" s="39"/>
      <c r="N679" s="42"/>
      <c r="O679" s="8"/>
      <c r="P679" s="9"/>
      <c r="Q679" s="9"/>
      <c r="R679" s="8"/>
      <c r="S679" s="9"/>
      <c r="T679" s="9"/>
      <c r="U679" s="8"/>
      <c r="V679" s="9"/>
      <c r="W679" s="9"/>
      <c r="X679" s="9"/>
      <c r="Y679" s="8"/>
      <c r="Z679" s="9"/>
      <c r="AA679" s="8"/>
      <c r="AC679" s="8"/>
      <c r="AP679" s="8"/>
      <c r="AR679" s="31"/>
      <c r="AU679" s="31"/>
      <c r="AV679" s="21"/>
      <c r="AW679" s="23"/>
      <c r="BJ679" s="18"/>
      <c r="BL679" s="54"/>
      <c r="BO679" s="18"/>
      <c r="BQ679" s="18"/>
      <c r="BS679" s="18"/>
      <c r="BT679" s="18"/>
      <c r="CA679" s="18"/>
      <c r="CD679" s="18"/>
      <c r="CI679" s="18"/>
      <c r="CN679" s="18"/>
      <c r="CP679" s="18"/>
      <c r="CT679" s="18"/>
      <c r="CV679" s="18"/>
      <c r="CX679" s="18"/>
      <c r="DI679" s="18"/>
    </row>
    <row r="680" spans="3:113" x14ac:dyDescent="0.3">
      <c r="C680" s="25"/>
      <c r="D680" s="12"/>
      <c r="E680" s="14"/>
      <c r="H680" s="16"/>
      <c r="I680" s="11"/>
      <c r="J680" s="39"/>
      <c r="K680" s="39"/>
      <c r="L680" s="39"/>
      <c r="M680" s="39"/>
      <c r="N680" s="42"/>
      <c r="O680" s="8"/>
      <c r="P680" s="9"/>
      <c r="Q680" s="9"/>
      <c r="R680" s="8"/>
      <c r="S680" s="9"/>
      <c r="T680" s="9"/>
      <c r="U680" s="8"/>
      <c r="V680" s="9"/>
      <c r="W680" s="9"/>
      <c r="X680" s="9"/>
      <c r="Y680" s="8"/>
      <c r="Z680" s="9"/>
      <c r="AA680" s="8"/>
      <c r="AC680" s="8"/>
      <c r="AP680" s="8"/>
      <c r="AR680" s="31"/>
      <c r="AU680" s="31"/>
      <c r="AV680" s="21"/>
      <c r="AW680" s="23"/>
      <c r="BJ680" s="18"/>
      <c r="BL680" s="54"/>
      <c r="BO680" s="18"/>
      <c r="BQ680" s="18"/>
      <c r="BS680" s="18"/>
      <c r="BT680" s="18"/>
      <c r="CA680" s="18"/>
      <c r="CD680" s="18"/>
      <c r="CI680" s="18"/>
      <c r="CN680" s="18"/>
      <c r="CP680" s="18"/>
      <c r="CT680" s="18"/>
      <c r="CV680" s="18"/>
      <c r="CX680" s="18"/>
      <c r="DI680" s="18"/>
    </row>
    <row r="681" spans="3:113" x14ac:dyDescent="0.3">
      <c r="C681" s="25"/>
      <c r="D681" s="12"/>
      <c r="E681" s="14"/>
      <c r="H681" s="16"/>
      <c r="I681" s="11"/>
      <c r="J681" s="39"/>
      <c r="K681" s="39"/>
      <c r="L681" s="39"/>
      <c r="M681" s="39"/>
      <c r="N681" s="42"/>
      <c r="O681" s="8"/>
      <c r="P681" s="9"/>
      <c r="Q681" s="9"/>
      <c r="R681" s="8"/>
      <c r="S681" s="9"/>
      <c r="T681" s="9"/>
      <c r="U681" s="8"/>
      <c r="V681" s="9"/>
      <c r="W681" s="9"/>
      <c r="X681" s="9"/>
      <c r="Y681" s="8"/>
      <c r="Z681" s="9"/>
      <c r="AA681" s="8"/>
      <c r="AC681" s="8"/>
      <c r="AP681" s="8"/>
      <c r="AR681" s="31"/>
      <c r="AU681" s="31"/>
      <c r="AV681" s="21"/>
      <c r="AW681" s="23"/>
      <c r="BJ681" s="18"/>
      <c r="BL681" s="54"/>
      <c r="BO681" s="18"/>
      <c r="BQ681" s="18"/>
      <c r="BS681" s="18"/>
      <c r="BT681" s="18"/>
      <c r="CA681" s="18"/>
      <c r="CD681" s="18"/>
      <c r="CI681" s="18"/>
      <c r="CN681" s="18"/>
      <c r="CP681" s="18"/>
      <c r="CT681" s="18"/>
      <c r="CV681" s="18"/>
      <c r="CX681" s="18"/>
      <c r="DI681" s="18"/>
    </row>
    <row r="682" spans="3:113" x14ac:dyDescent="0.3">
      <c r="C682" s="25"/>
      <c r="D682" s="12"/>
      <c r="E682" s="14"/>
      <c r="H682" s="16"/>
      <c r="I682" s="11"/>
      <c r="J682" s="39"/>
      <c r="K682" s="39"/>
      <c r="L682" s="39"/>
      <c r="M682" s="39"/>
      <c r="N682" s="42"/>
      <c r="O682" s="8"/>
      <c r="P682" s="9"/>
      <c r="Q682" s="9"/>
      <c r="R682" s="8"/>
      <c r="S682" s="9"/>
      <c r="T682" s="9"/>
      <c r="U682" s="8"/>
      <c r="V682" s="9"/>
      <c r="W682" s="9"/>
      <c r="X682" s="9"/>
      <c r="Y682" s="8"/>
      <c r="Z682" s="9"/>
      <c r="AA682" s="8"/>
      <c r="AC682" s="8"/>
      <c r="AP682" s="8"/>
      <c r="AR682" s="31"/>
      <c r="AU682" s="31"/>
      <c r="AV682" s="21"/>
      <c r="AW682" s="23"/>
      <c r="BJ682" s="18"/>
      <c r="BL682" s="54"/>
      <c r="BO682" s="18"/>
      <c r="BQ682" s="18"/>
      <c r="BS682" s="18"/>
      <c r="BT682" s="18"/>
      <c r="CA682" s="18"/>
      <c r="CD682" s="18"/>
      <c r="CI682" s="18"/>
      <c r="CN682" s="18"/>
      <c r="CP682" s="18"/>
      <c r="CT682" s="18"/>
      <c r="CV682" s="18"/>
      <c r="CX682" s="18"/>
      <c r="DI682" s="18"/>
    </row>
    <row r="683" spans="3:113" x14ac:dyDescent="0.3">
      <c r="C683" s="25"/>
      <c r="D683" s="12"/>
      <c r="E683" s="14"/>
      <c r="H683" s="16"/>
      <c r="I683" s="11"/>
      <c r="J683" s="39"/>
      <c r="K683" s="39"/>
      <c r="L683" s="39"/>
      <c r="M683" s="39"/>
      <c r="N683" s="42"/>
      <c r="O683" s="8"/>
      <c r="P683" s="9"/>
      <c r="Q683" s="9"/>
      <c r="R683" s="8"/>
      <c r="S683" s="9"/>
      <c r="T683" s="9"/>
      <c r="U683" s="8"/>
      <c r="V683" s="9"/>
      <c r="W683" s="9"/>
      <c r="X683" s="9"/>
      <c r="Y683" s="8"/>
      <c r="Z683" s="9"/>
      <c r="AA683" s="8"/>
      <c r="AC683" s="8"/>
      <c r="AP683" s="8"/>
      <c r="AR683" s="31"/>
      <c r="AU683" s="31"/>
      <c r="AV683" s="21"/>
      <c r="AW683" s="23"/>
      <c r="BJ683" s="18"/>
      <c r="BL683" s="54"/>
      <c r="BO683" s="18"/>
      <c r="BQ683" s="18"/>
      <c r="BS683" s="18"/>
      <c r="BT683" s="18"/>
      <c r="CA683" s="18"/>
      <c r="CD683" s="18"/>
      <c r="CI683" s="18"/>
      <c r="CN683" s="18"/>
      <c r="CP683" s="18"/>
      <c r="CT683" s="18"/>
      <c r="CV683" s="18"/>
      <c r="CX683" s="18"/>
      <c r="DI683" s="18"/>
    </row>
    <row r="684" spans="3:113" x14ac:dyDescent="0.3">
      <c r="C684" s="25"/>
      <c r="D684" s="12"/>
      <c r="E684" s="14"/>
      <c r="H684" s="16"/>
      <c r="I684" s="11"/>
      <c r="J684" s="39"/>
      <c r="K684" s="39"/>
      <c r="L684" s="39"/>
      <c r="M684" s="39"/>
      <c r="N684" s="42"/>
      <c r="O684" s="8"/>
      <c r="P684" s="9"/>
      <c r="Q684" s="9"/>
      <c r="R684" s="8"/>
      <c r="S684" s="9"/>
      <c r="T684" s="9"/>
      <c r="U684" s="8"/>
      <c r="V684" s="9"/>
      <c r="W684" s="9"/>
      <c r="X684" s="9"/>
      <c r="Y684" s="8"/>
      <c r="Z684" s="9"/>
      <c r="AA684" s="8"/>
      <c r="AC684" s="8"/>
      <c r="AP684" s="8"/>
      <c r="AR684" s="31"/>
      <c r="AU684" s="31"/>
      <c r="AV684" s="21"/>
      <c r="AW684" s="23"/>
      <c r="BJ684" s="18"/>
      <c r="BL684" s="54"/>
      <c r="BO684" s="18"/>
      <c r="BQ684" s="18"/>
      <c r="BS684" s="18"/>
      <c r="BT684" s="18"/>
      <c r="CA684" s="18"/>
      <c r="CD684" s="18"/>
      <c r="CI684" s="18"/>
      <c r="CN684" s="18"/>
      <c r="CP684" s="18"/>
      <c r="CT684" s="18"/>
      <c r="CV684" s="18"/>
      <c r="CX684" s="18"/>
      <c r="DI684" s="18"/>
    </row>
    <row r="685" spans="3:113" x14ac:dyDescent="0.3">
      <c r="C685" s="25"/>
      <c r="D685" s="12"/>
      <c r="E685" s="14"/>
      <c r="H685" s="16"/>
      <c r="I685" s="11"/>
      <c r="J685" s="39"/>
      <c r="K685" s="39"/>
      <c r="L685" s="39"/>
      <c r="M685" s="39"/>
      <c r="N685" s="42"/>
      <c r="O685" s="8"/>
      <c r="P685" s="9"/>
      <c r="Q685" s="9"/>
      <c r="R685" s="8"/>
      <c r="S685" s="9"/>
      <c r="T685" s="9"/>
      <c r="U685" s="8"/>
      <c r="V685" s="9"/>
      <c r="W685" s="9"/>
      <c r="X685" s="9"/>
      <c r="Y685" s="8"/>
      <c r="Z685" s="9"/>
      <c r="AA685" s="8"/>
      <c r="AC685" s="8"/>
      <c r="AP685" s="8"/>
      <c r="AR685" s="31"/>
      <c r="AU685" s="31"/>
      <c r="AV685" s="21"/>
      <c r="AW685" s="23"/>
      <c r="BJ685" s="18"/>
      <c r="BL685" s="54"/>
      <c r="BO685" s="18"/>
      <c r="BQ685" s="18"/>
      <c r="BS685" s="18"/>
      <c r="BT685" s="18"/>
      <c r="CA685" s="18"/>
      <c r="CD685" s="18"/>
      <c r="CI685" s="18"/>
      <c r="CN685" s="18"/>
      <c r="CP685" s="18"/>
      <c r="CT685" s="18"/>
      <c r="CV685" s="18"/>
      <c r="CX685" s="18"/>
      <c r="DI685" s="18"/>
    </row>
    <row r="686" spans="3:113" x14ac:dyDescent="0.3">
      <c r="C686" s="25"/>
      <c r="D686" s="12"/>
      <c r="E686" s="14"/>
      <c r="H686" s="16"/>
      <c r="I686" s="11"/>
      <c r="J686" s="39"/>
      <c r="K686" s="39"/>
      <c r="L686" s="39"/>
      <c r="M686" s="39"/>
      <c r="N686" s="42"/>
      <c r="O686" s="8"/>
      <c r="P686" s="9"/>
      <c r="Q686" s="9"/>
      <c r="R686" s="8"/>
      <c r="S686" s="9"/>
      <c r="T686" s="9"/>
      <c r="U686" s="8"/>
      <c r="V686" s="9"/>
      <c r="W686" s="9"/>
      <c r="X686" s="9"/>
      <c r="Y686" s="8"/>
      <c r="Z686" s="9"/>
      <c r="AA686" s="8"/>
      <c r="AC686" s="8"/>
      <c r="AP686" s="8"/>
      <c r="AR686" s="31"/>
      <c r="AU686" s="31"/>
      <c r="AV686" s="21"/>
      <c r="AW686" s="23"/>
      <c r="BJ686" s="18"/>
      <c r="BL686" s="54"/>
      <c r="BO686" s="18"/>
      <c r="BQ686" s="18"/>
      <c r="BS686" s="18"/>
      <c r="BT686" s="18"/>
      <c r="CA686" s="18"/>
      <c r="CD686" s="18"/>
      <c r="CI686" s="18"/>
      <c r="CN686" s="18"/>
      <c r="CP686" s="18"/>
      <c r="CT686" s="18"/>
      <c r="CV686" s="18"/>
      <c r="CX686" s="18"/>
      <c r="DI686" s="18"/>
    </row>
    <row r="687" spans="3:113" x14ac:dyDescent="0.3">
      <c r="C687" s="25"/>
      <c r="D687" s="12"/>
      <c r="E687" s="14"/>
      <c r="H687" s="16"/>
      <c r="I687" s="11"/>
      <c r="J687" s="39"/>
      <c r="K687" s="39"/>
      <c r="L687" s="39"/>
      <c r="M687" s="39"/>
      <c r="N687" s="42"/>
      <c r="O687" s="8"/>
      <c r="P687" s="9"/>
      <c r="Q687" s="9"/>
      <c r="R687" s="8"/>
      <c r="S687" s="9"/>
      <c r="T687" s="9"/>
      <c r="U687" s="8"/>
      <c r="V687" s="9"/>
      <c r="W687" s="9"/>
      <c r="X687" s="9"/>
      <c r="Y687" s="8"/>
      <c r="Z687" s="9"/>
      <c r="AA687" s="8"/>
      <c r="AC687" s="8"/>
      <c r="AP687" s="8"/>
      <c r="AR687" s="31"/>
      <c r="AU687" s="31"/>
      <c r="AV687" s="21"/>
      <c r="AW687" s="23"/>
      <c r="BJ687" s="18"/>
      <c r="BL687" s="54"/>
      <c r="BO687" s="18"/>
      <c r="BQ687" s="18"/>
      <c r="BS687" s="18"/>
      <c r="BT687" s="18"/>
      <c r="CA687" s="18"/>
      <c r="CD687" s="18"/>
      <c r="CI687" s="18"/>
      <c r="CN687" s="18"/>
      <c r="CP687" s="18"/>
      <c r="CT687" s="18"/>
      <c r="CV687" s="18"/>
      <c r="CX687" s="18"/>
      <c r="DI687" s="18"/>
    </row>
    <row r="688" spans="3:113" x14ac:dyDescent="0.3">
      <c r="C688" s="25"/>
      <c r="D688" s="12"/>
      <c r="E688" s="14"/>
      <c r="H688" s="16"/>
      <c r="I688" s="11"/>
      <c r="J688" s="39"/>
      <c r="K688" s="39"/>
      <c r="L688" s="39"/>
      <c r="M688" s="39"/>
      <c r="N688" s="42"/>
      <c r="O688" s="8"/>
      <c r="P688" s="9"/>
      <c r="Q688" s="9"/>
      <c r="R688" s="8"/>
      <c r="S688" s="9"/>
      <c r="T688" s="9"/>
      <c r="U688" s="8"/>
      <c r="V688" s="9"/>
      <c r="W688" s="9"/>
      <c r="X688" s="9"/>
      <c r="Y688" s="8"/>
      <c r="Z688" s="9"/>
      <c r="AA688" s="8"/>
      <c r="AC688" s="8"/>
      <c r="AP688" s="8"/>
      <c r="AR688" s="31"/>
      <c r="AU688" s="31"/>
      <c r="AV688" s="21"/>
      <c r="AW688" s="23"/>
      <c r="BJ688" s="18"/>
      <c r="BL688" s="54"/>
      <c r="BO688" s="18"/>
      <c r="BQ688" s="18"/>
      <c r="BS688" s="18"/>
      <c r="BT688" s="18"/>
      <c r="CA688" s="18"/>
      <c r="CD688" s="18"/>
      <c r="CI688" s="18"/>
      <c r="CN688" s="18"/>
      <c r="CP688" s="18"/>
      <c r="CT688" s="18"/>
      <c r="CV688" s="18"/>
      <c r="CX688" s="18"/>
      <c r="DI688" s="18"/>
    </row>
    <row r="689" spans="3:113" x14ac:dyDescent="0.3">
      <c r="C689" s="25"/>
      <c r="D689" s="12"/>
      <c r="E689" s="14"/>
      <c r="H689" s="16"/>
      <c r="I689" s="11"/>
      <c r="J689" s="39"/>
      <c r="K689" s="39"/>
      <c r="L689" s="39"/>
      <c r="M689" s="39"/>
      <c r="N689" s="42"/>
      <c r="O689" s="8"/>
      <c r="P689" s="9"/>
      <c r="Q689" s="9"/>
      <c r="R689" s="8"/>
      <c r="S689" s="9"/>
      <c r="T689" s="9"/>
      <c r="U689" s="8"/>
      <c r="V689" s="9"/>
      <c r="W689" s="9"/>
      <c r="X689" s="9"/>
      <c r="Y689" s="8"/>
      <c r="Z689" s="9"/>
      <c r="AA689" s="8"/>
      <c r="AC689" s="8"/>
      <c r="AP689" s="8"/>
      <c r="AR689" s="31"/>
      <c r="AU689" s="31"/>
      <c r="AV689" s="21"/>
      <c r="AW689" s="23"/>
      <c r="BJ689" s="18"/>
      <c r="BL689" s="54"/>
      <c r="BO689" s="18"/>
      <c r="BQ689" s="18"/>
      <c r="BS689" s="18"/>
      <c r="BT689" s="18"/>
      <c r="CA689" s="18"/>
      <c r="CD689" s="18"/>
      <c r="CI689" s="18"/>
      <c r="CN689" s="18"/>
      <c r="CP689" s="18"/>
      <c r="CT689" s="18"/>
      <c r="CV689" s="18"/>
      <c r="CX689" s="18"/>
      <c r="DI689" s="18"/>
    </row>
    <row r="690" spans="3:113" x14ac:dyDescent="0.3">
      <c r="C690" s="25"/>
      <c r="D690" s="12"/>
      <c r="E690" s="14"/>
      <c r="H690" s="16"/>
      <c r="I690" s="11"/>
      <c r="J690" s="39"/>
      <c r="K690" s="39"/>
      <c r="L690" s="39"/>
      <c r="M690" s="39"/>
      <c r="N690" s="42"/>
      <c r="O690" s="8"/>
      <c r="P690" s="9"/>
      <c r="Q690" s="9"/>
      <c r="R690" s="8"/>
      <c r="S690" s="9"/>
      <c r="T690" s="9"/>
      <c r="U690" s="8"/>
      <c r="V690" s="9"/>
      <c r="W690" s="9"/>
      <c r="X690" s="9"/>
      <c r="Y690" s="8"/>
      <c r="Z690" s="9"/>
      <c r="AA690" s="8"/>
      <c r="AC690" s="8"/>
      <c r="AP690" s="8"/>
      <c r="AR690" s="31"/>
      <c r="AU690" s="31"/>
      <c r="AV690" s="21"/>
      <c r="AW690" s="23"/>
      <c r="BJ690" s="18"/>
      <c r="BL690" s="54"/>
      <c r="BO690" s="18"/>
      <c r="BQ690" s="18"/>
      <c r="BS690" s="18"/>
      <c r="BT690" s="18"/>
      <c r="CA690" s="18"/>
      <c r="CD690" s="18"/>
      <c r="CI690" s="18"/>
      <c r="CN690" s="18"/>
      <c r="CP690" s="18"/>
      <c r="CT690" s="18"/>
      <c r="CV690" s="18"/>
      <c r="CX690" s="18"/>
      <c r="DI690" s="18"/>
    </row>
    <row r="691" spans="3:113" x14ac:dyDescent="0.3">
      <c r="C691" s="25"/>
      <c r="D691" s="12"/>
      <c r="E691" s="14"/>
      <c r="H691" s="16"/>
      <c r="I691" s="11"/>
      <c r="J691" s="39"/>
      <c r="K691" s="39"/>
      <c r="L691" s="39"/>
      <c r="M691" s="39"/>
      <c r="N691" s="42"/>
      <c r="O691" s="8"/>
      <c r="P691" s="9"/>
      <c r="Q691" s="9"/>
      <c r="R691" s="8"/>
      <c r="S691" s="9"/>
      <c r="T691" s="9"/>
      <c r="U691" s="8"/>
      <c r="V691" s="9"/>
      <c r="W691" s="9"/>
      <c r="X691" s="9"/>
      <c r="Y691" s="8"/>
      <c r="Z691" s="9"/>
      <c r="AA691" s="8"/>
      <c r="AC691" s="8"/>
      <c r="AP691" s="8"/>
      <c r="AR691" s="31"/>
      <c r="AU691" s="31"/>
      <c r="AV691" s="21"/>
      <c r="AW691" s="23"/>
      <c r="BJ691" s="18"/>
      <c r="BL691" s="54"/>
      <c r="BO691" s="18"/>
      <c r="BQ691" s="18"/>
      <c r="BS691" s="18"/>
      <c r="BT691" s="18"/>
      <c r="CA691" s="18"/>
      <c r="CD691" s="18"/>
      <c r="CI691" s="18"/>
      <c r="CN691" s="18"/>
      <c r="CP691" s="18"/>
      <c r="CT691" s="18"/>
      <c r="CV691" s="18"/>
      <c r="CX691" s="18"/>
      <c r="DI691" s="18"/>
    </row>
    <row r="692" spans="3:113" x14ac:dyDescent="0.3">
      <c r="C692" s="25"/>
      <c r="D692" s="12"/>
      <c r="E692" s="14"/>
      <c r="H692" s="16"/>
      <c r="I692" s="11"/>
      <c r="J692" s="39"/>
      <c r="K692" s="39"/>
      <c r="L692" s="39"/>
      <c r="M692" s="39"/>
      <c r="N692" s="42"/>
      <c r="O692" s="8"/>
      <c r="P692" s="9"/>
      <c r="Q692" s="9"/>
      <c r="R692" s="8"/>
      <c r="S692" s="9"/>
      <c r="T692" s="9"/>
      <c r="U692" s="8"/>
      <c r="V692" s="9"/>
      <c r="W692" s="9"/>
      <c r="X692" s="9"/>
      <c r="Y692" s="8"/>
      <c r="Z692" s="9"/>
      <c r="AA692" s="8"/>
      <c r="AC692" s="8"/>
      <c r="AP692" s="8"/>
      <c r="AR692" s="31"/>
      <c r="AU692" s="31"/>
      <c r="AV692" s="21"/>
      <c r="AW692" s="23"/>
      <c r="BJ692" s="18"/>
      <c r="BL692" s="54"/>
      <c r="BO692" s="18"/>
      <c r="BQ692" s="18"/>
      <c r="BS692" s="18"/>
      <c r="BT692" s="18"/>
      <c r="CA692" s="18"/>
      <c r="CD692" s="18"/>
      <c r="CI692" s="18"/>
      <c r="CN692" s="18"/>
      <c r="CP692" s="18"/>
      <c r="CT692" s="18"/>
      <c r="CV692" s="18"/>
      <c r="CX692" s="18"/>
      <c r="DI692" s="18"/>
    </row>
    <row r="693" spans="3:113" x14ac:dyDescent="0.3">
      <c r="C693" s="25"/>
      <c r="D693" s="12"/>
      <c r="E693" s="14"/>
      <c r="H693" s="16"/>
      <c r="I693" s="11"/>
      <c r="J693" s="39"/>
      <c r="K693" s="39"/>
      <c r="L693" s="39"/>
      <c r="M693" s="39"/>
      <c r="N693" s="42"/>
      <c r="O693" s="8"/>
      <c r="P693" s="9"/>
      <c r="Q693" s="9"/>
      <c r="R693" s="8"/>
      <c r="S693" s="9"/>
      <c r="T693" s="9"/>
      <c r="U693" s="8"/>
      <c r="V693" s="9"/>
      <c r="W693" s="9"/>
      <c r="X693" s="9"/>
      <c r="Y693" s="8"/>
      <c r="Z693" s="9"/>
      <c r="AA693" s="8"/>
      <c r="AC693" s="8"/>
      <c r="AP693" s="8"/>
      <c r="AR693" s="31"/>
      <c r="AU693" s="31"/>
      <c r="AV693" s="21"/>
      <c r="AW693" s="23"/>
      <c r="BJ693" s="18"/>
      <c r="BL693" s="54"/>
      <c r="BO693" s="18"/>
      <c r="BQ693" s="18"/>
      <c r="BS693" s="18"/>
      <c r="BT693" s="18"/>
      <c r="CA693" s="18"/>
      <c r="CD693" s="18"/>
      <c r="CI693" s="18"/>
      <c r="CN693" s="18"/>
      <c r="CP693" s="18"/>
      <c r="CT693" s="18"/>
      <c r="CV693" s="18"/>
      <c r="CX693" s="18"/>
      <c r="DI693" s="18"/>
    </row>
    <row r="694" spans="3:113" x14ac:dyDescent="0.3">
      <c r="C694" s="25"/>
      <c r="D694" s="12"/>
      <c r="E694" s="14"/>
      <c r="H694" s="16"/>
      <c r="I694" s="11"/>
      <c r="J694" s="39"/>
      <c r="K694" s="39"/>
      <c r="L694" s="39"/>
      <c r="M694" s="39"/>
      <c r="N694" s="42"/>
      <c r="O694" s="8"/>
      <c r="P694" s="9"/>
      <c r="Q694" s="9"/>
      <c r="R694" s="8"/>
      <c r="S694" s="9"/>
      <c r="T694" s="9"/>
      <c r="U694" s="8"/>
      <c r="V694" s="9"/>
      <c r="W694" s="9"/>
      <c r="X694" s="9"/>
      <c r="Y694" s="8"/>
      <c r="Z694" s="9"/>
      <c r="AA694" s="8"/>
      <c r="AC694" s="8"/>
      <c r="AP694" s="8"/>
      <c r="AR694" s="31"/>
      <c r="AU694" s="31"/>
      <c r="AV694" s="21"/>
      <c r="AW694" s="23"/>
      <c r="BJ694" s="18"/>
      <c r="BL694" s="54"/>
      <c r="BO694" s="18"/>
      <c r="BQ694" s="18"/>
      <c r="BS694" s="18"/>
      <c r="BT694" s="18"/>
      <c r="CA694" s="18"/>
      <c r="CD694" s="18"/>
      <c r="CI694" s="18"/>
      <c r="CN694" s="18"/>
      <c r="CP694" s="18"/>
      <c r="CT694" s="18"/>
      <c r="CV694" s="18"/>
      <c r="CX694" s="18"/>
      <c r="DI694" s="18"/>
    </row>
    <row r="695" spans="3:113" x14ac:dyDescent="0.3">
      <c r="C695" s="25"/>
      <c r="D695" s="12"/>
      <c r="E695" s="14"/>
      <c r="H695" s="16"/>
      <c r="I695" s="11"/>
      <c r="J695" s="39"/>
      <c r="K695" s="39"/>
      <c r="L695" s="39"/>
      <c r="M695" s="39"/>
      <c r="N695" s="42"/>
      <c r="O695" s="8"/>
      <c r="P695" s="9"/>
      <c r="Q695" s="9"/>
      <c r="R695" s="8"/>
      <c r="S695" s="9"/>
      <c r="T695" s="9"/>
      <c r="U695" s="8"/>
      <c r="V695" s="9"/>
      <c r="W695" s="9"/>
      <c r="X695" s="9"/>
      <c r="Y695" s="8"/>
      <c r="Z695" s="9"/>
      <c r="AA695" s="8"/>
      <c r="AC695" s="8"/>
      <c r="AP695" s="8"/>
      <c r="AR695" s="31"/>
      <c r="AU695" s="31"/>
      <c r="AV695" s="21"/>
      <c r="AW695" s="23"/>
      <c r="BJ695" s="18"/>
      <c r="BL695" s="54"/>
      <c r="BO695" s="18"/>
      <c r="BQ695" s="18"/>
      <c r="BS695" s="18"/>
      <c r="BT695" s="18"/>
      <c r="CA695" s="18"/>
      <c r="CD695" s="18"/>
      <c r="CI695" s="18"/>
      <c r="CN695" s="18"/>
      <c r="CP695" s="18"/>
      <c r="CT695" s="18"/>
      <c r="CV695" s="18"/>
      <c r="CX695" s="18"/>
      <c r="DI695" s="18"/>
    </row>
    <row r="696" spans="3:113" x14ac:dyDescent="0.3">
      <c r="C696" s="25"/>
      <c r="D696" s="12"/>
      <c r="E696" s="14"/>
      <c r="H696" s="16"/>
      <c r="I696" s="11"/>
      <c r="J696" s="39"/>
      <c r="K696" s="39"/>
      <c r="L696" s="39"/>
      <c r="M696" s="39"/>
      <c r="N696" s="42"/>
      <c r="O696" s="8"/>
      <c r="P696" s="9"/>
      <c r="Q696" s="9"/>
      <c r="R696" s="8"/>
      <c r="S696" s="9"/>
      <c r="T696" s="9"/>
      <c r="U696" s="8"/>
      <c r="V696" s="9"/>
      <c r="W696" s="9"/>
      <c r="X696" s="9"/>
      <c r="Y696" s="8"/>
      <c r="Z696" s="9"/>
      <c r="AA696" s="8"/>
      <c r="AC696" s="8"/>
      <c r="AP696" s="8"/>
      <c r="AR696" s="31"/>
      <c r="AU696" s="31"/>
      <c r="AV696" s="21"/>
      <c r="AW696" s="23"/>
      <c r="BJ696" s="18"/>
      <c r="BL696" s="54"/>
      <c r="BO696" s="18"/>
      <c r="BQ696" s="18"/>
      <c r="BS696" s="18"/>
      <c r="BT696" s="18"/>
      <c r="CA696" s="18"/>
      <c r="CD696" s="18"/>
      <c r="CI696" s="18"/>
      <c r="CN696" s="18"/>
      <c r="CP696" s="18"/>
      <c r="CT696" s="18"/>
      <c r="CV696" s="18"/>
      <c r="CX696" s="18"/>
      <c r="DI696" s="18"/>
    </row>
    <row r="697" spans="3:113" x14ac:dyDescent="0.3">
      <c r="C697" s="25"/>
      <c r="D697" s="12"/>
      <c r="E697" s="14"/>
      <c r="H697" s="16"/>
      <c r="I697" s="11"/>
      <c r="J697" s="39"/>
      <c r="K697" s="39"/>
      <c r="L697" s="39"/>
      <c r="M697" s="39"/>
      <c r="N697" s="42"/>
      <c r="O697" s="8"/>
      <c r="P697" s="9"/>
      <c r="Q697" s="9"/>
      <c r="R697" s="8"/>
      <c r="S697" s="9"/>
      <c r="T697" s="9"/>
      <c r="U697" s="8"/>
      <c r="V697" s="9"/>
      <c r="W697" s="9"/>
      <c r="X697" s="9"/>
      <c r="Y697" s="8"/>
      <c r="Z697" s="9"/>
      <c r="AA697" s="8"/>
      <c r="AC697" s="8"/>
      <c r="AP697" s="8"/>
      <c r="AR697" s="31"/>
      <c r="AU697" s="31"/>
      <c r="AV697" s="21"/>
      <c r="AW697" s="23"/>
      <c r="BJ697" s="18"/>
      <c r="BL697" s="54"/>
      <c r="BO697" s="18"/>
      <c r="BQ697" s="18"/>
      <c r="BS697" s="18"/>
      <c r="BT697" s="18"/>
      <c r="CA697" s="18"/>
      <c r="CD697" s="18"/>
      <c r="CI697" s="18"/>
      <c r="CN697" s="18"/>
      <c r="CP697" s="18"/>
      <c r="CT697" s="18"/>
      <c r="CV697" s="18"/>
      <c r="CX697" s="18"/>
      <c r="DI697" s="18"/>
    </row>
    <row r="698" spans="3:113" x14ac:dyDescent="0.3">
      <c r="C698" s="25"/>
      <c r="D698" s="12"/>
      <c r="E698" s="14"/>
      <c r="H698" s="16"/>
      <c r="I698" s="11"/>
      <c r="J698" s="39"/>
      <c r="K698" s="39"/>
      <c r="L698" s="39"/>
      <c r="M698" s="39"/>
      <c r="N698" s="42"/>
      <c r="O698" s="8"/>
      <c r="P698" s="9"/>
      <c r="Q698" s="9"/>
      <c r="R698" s="8"/>
      <c r="S698" s="9"/>
      <c r="T698" s="9"/>
      <c r="U698" s="8"/>
      <c r="V698" s="9"/>
      <c r="W698" s="9"/>
      <c r="X698" s="9"/>
      <c r="Y698" s="8"/>
      <c r="Z698" s="9"/>
      <c r="AA698" s="8"/>
      <c r="AC698" s="8"/>
      <c r="AP698" s="8"/>
      <c r="AR698" s="31"/>
      <c r="AU698" s="31"/>
      <c r="AV698" s="21"/>
      <c r="AW698" s="23"/>
      <c r="BJ698" s="18"/>
      <c r="BL698" s="54"/>
      <c r="BO698" s="18"/>
      <c r="BQ698" s="18"/>
      <c r="BS698" s="18"/>
      <c r="BT698" s="18"/>
      <c r="CA698" s="18"/>
      <c r="CD698" s="18"/>
      <c r="CI698" s="18"/>
      <c r="CN698" s="18"/>
      <c r="CP698" s="18"/>
      <c r="CT698" s="18"/>
      <c r="CV698" s="18"/>
      <c r="CX698" s="18"/>
      <c r="DI698" s="18"/>
    </row>
    <row r="699" spans="3:113" x14ac:dyDescent="0.3">
      <c r="C699" s="25"/>
      <c r="D699" s="12"/>
      <c r="E699" s="14"/>
      <c r="H699" s="16"/>
      <c r="I699" s="11"/>
      <c r="J699" s="39"/>
      <c r="K699" s="39"/>
      <c r="L699" s="39"/>
      <c r="M699" s="39"/>
      <c r="N699" s="42"/>
      <c r="O699" s="8"/>
      <c r="P699" s="9"/>
      <c r="Q699" s="9"/>
      <c r="R699" s="8"/>
      <c r="S699" s="9"/>
      <c r="T699" s="9"/>
      <c r="U699" s="8"/>
      <c r="V699" s="9"/>
      <c r="W699" s="9"/>
      <c r="X699" s="9"/>
      <c r="Y699" s="8"/>
      <c r="Z699" s="9"/>
      <c r="AA699" s="8"/>
      <c r="AC699" s="8"/>
      <c r="AP699" s="8"/>
      <c r="AR699" s="31"/>
      <c r="AU699" s="31"/>
      <c r="AV699" s="21"/>
      <c r="AW699" s="23"/>
      <c r="BJ699" s="18"/>
      <c r="BL699" s="54"/>
      <c r="BO699" s="18"/>
      <c r="BQ699" s="18"/>
      <c r="BS699" s="18"/>
      <c r="BT699" s="18"/>
      <c r="CA699" s="18"/>
      <c r="CD699" s="18"/>
      <c r="CI699" s="18"/>
      <c r="CN699" s="18"/>
      <c r="CP699" s="18"/>
      <c r="CT699" s="18"/>
      <c r="CV699" s="18"/>
      <c r="CX699" s="18"/>
      <c r="DI699" s="18"/>
    </row>
    <row r="700" spans="3:113" x14ac:dyDescent="0.3">
      <c r="C700" s="25"/>
      <c r="D700" s="12"/>
      <c r="E700" s="14"/>
      <c r="H700" s="16"/>
      <c r="I700" s="11"/>
      <c r="J700" s="39"/>
      <c r="K700" s="39"/>
      <c r="L700" s="39"/>
      <c r="M700" s="39"/>
      <c r="N700" s="42"/>
      <c r="O700" s="8"/>
      <c r="P700" s="9"/>
      <c r="Q700" s="9"/>
      <c r="R700" s="8"/>
      <c r="S700" s="9"/>
      <c r="T700" s="9"/>
      <c r="U700" s="8"/>
      <c r="V700" s="9"/>
      <c r="W700" s="9"/>
      <c r="X700" s="9"/>
      <c r="Y700" s="8"/>
      <c r="Z700" s="9"/>
      <c r="AA700" s="8"/>
      <c r="AC700" s="8"/>
      <c r="AP700" s="8"/>
      <c r="AR700" s="31"/>
      <c r="AU700" s="31"/>
      <c r="AV700" s="21"/>
      <c r="AW700" s="23"/>
      <c r="BJ700" s="18"/>
      <c r="BL700" s="54"/>
      <c r="BO700" s="18"/>
      <c r="BQ700" s="18"/>
      <c r="BS700" s="18"/>
      <c r="BT700" s="18"/>
      <c r="CA700" s="18"/>
      <c r="CD700" s="18"/>
      <c r="CI700" s="18"/>
      <c r="CN700" s="18"/>
      <c r="CP700" s="18"/>
      <c r="CT700" s="18"/>
      <c r="CV700" s="18"/>
      <c r="CX700" s="18"/>
      <c r="DI700" s="18"/>
    </row>
    <row r="701" spans="3:113" x14ac:dyDescent="0.3">
      <c r="C701" s="25"/>
      <c r="D701" s="12"/>
      <c r="E701" s="14"/>
      <c r="H701" s="16"/>
      <c r="I701" s="11"/>
      <c r="J701" s="39"/>
      <c r="K701" s="39"/>
      <c r="L701" s="39"/>
      <c r="M701" s="39"/>
      <c r="N701" s="42"/>
      <c r="O701" s="8"/>
      <c r="P701" s="9"/>
      <c r="Q701" s="9"/>
      <c r="R701" s="8"/>
      <c r="S701" s="9"/>
      <c r="T701" s="9"/>
      <c r="U701" s="8"/>
      <c r="V701" s="9"/>
      <c r="W701" s="9"/>
      <c r="X701" s="9"/>
      <c r="Y701" s="8"/>
      <c r="Z701" s="9"/>
      <c r="AA701" s="8"/>
      <c r="AC701" s="8"/>
      <c r="AP701" s="8"/>
      <c r="AR701" s="31"/>
      <c r="AU701" s="31"/>
      <c r="AV701" s="21"/>
      <c r="AW701" s="23"/>
      <c r="BJ701" s="18"/>
      <c r="BL701" s="54"/>
      <c r="BO701" s="18"/>
      <c r="BQ701" s="18"/>
      <c r="BS701" s="18"/>
      <c r="BT701" s="18"/>
      <c r="CA701" s="18"/>
      <c r="CD701" s="18"/>
      <c r="CI701" s="18"/>
      <c r="CN701" s="18"/>
      <c r="CP701" s="18"/>
      <c r="CT701" s="18"/>
      <c r="CV701" s="18"/>
      <c r="CX701" s="18"/>
      <c r="DI701" s="18"/>
    </row>
    <row r="702" spans="3:113" x14ac:dyDescent="0.3">
      <c r="C702" s="25"/>
      <c r="D702" s="12"/>
      <c r="E702" s="14"/>
      <c r="H702" s="16"/>
      <c r="I702" s="11"/>
      <c r="J702" s="39"/>
      <c r="K702" s="39"/>
      <c r="L702" s="39"/>
      <c r="M702" s="39"/>
      <c r="N702" s="42"/>
      <c r="O702" s="8"/>
      <c r="P702" s="9"/>
      <c r="Q702" s="9"/>
      <c r="R702" s="8"/>
      <c r="S702" s="9"/>
      <c r="T702" s="9"/>
      <c r="U702" s="8"/>
      <c r="V702" s="9"/>
      <c r="W702" s="9"/>
      <c r="X702" s="9"/>
      <c r="Y702" s="8"/>
      <c r="Z702" s="9"/>
      <c r="AA702" s="8"/>
      <c r="AC702" s="8"/>
      <c r="AP702" s="8"/>
      <c r="AR702" s="31"/>
      <c r="AU702" s="31"/>
      <c r="AV702" s="21"/>
      <c r="AW702" s="23"/>
      <c r="BJ702" s="18"/>
      <c r="BL702" s="54"/>
      <c r="BO702" s="18"/>
      <c r="BQ702" s="18"/>
      <c r="BS702" s="18"/>
      <c r="BT702" s="18"/>
      <c r="CA702" s="18"/>
      <c r="CD702" s="18"/>
      <c r="CI702" s="18"/>
      <c r="CN702" s="18"/>
      <c r="CP702" s="18"/>
      <c r="CT702" s="18"/>
      <c r="CV702" s="18"/>
      <c r="CX702" s="18"/>
      <c r="DI702" s="18"/>
    </row>
    <row r="703" spans="3:113" x14ac:dyDescent="0.3">
      <c r="C703" s="25"/>
      <c r="D703" s="12"/>
      <c r="E703" s="14"/>
      <c r="H703" s="16"/>
      <c r="I703" s="11"/>
      <c r="J703" s="39"/>
      <c r="K703" s="39"/>
      <c r="L703" s="39"/>
      <c r="M703" s="39"/>
      <c r="N703" s="42"/>
      <c r="O703" s="8"/>
      <c r="P703" s="9"/>
      <c r="Q703" s="9"/>
      <c r="R703" s="8"/>
      <c r="S703" s="9"/>
      <c r="T703" s="9"/>
      <c r="U703" s="8"/>
      <c r="V703" s="9"/>
      <c r="W703" s="9"/>
      <c r="X703" s="9"/>
      <c r="Y703" s="8"/>
      <c r="Z703" s="9"/>
      <c r="AA703" s="8"/>
      <c r="AC703" s="8"/>
      <c r="AP703" s="8"/>
      <c r="AR703" s="31"/>
      <c r="AU703" s="31"/>
      <c r="AV703" s="21"/>
      <c r="AW703" s="23"/>
      <c r="BJ703" s="18"/>
      <c r="BL703" s="54"/>
      <c r="BO703" s="18"/>
      <c r="BQ703" s="18"/>
      <c r="BS703" s="18"/>
      <c r="BT703" s="18"/>
      <c r="CA703" s="18"/>
      <c r="CD703" s="18"/>
      <c r="CI703" s="18"/>
      <c r="CN703" s="18"/>
      <c r="CP703" s="18"/>
      <c r="CT703" s="18"/>
      <c r="CV703" s="18"/>
      <c r="CX703" s="18"/>
      <c r="DI703" s="18"/>
    </row>
    <row r="704" spans="3:113" x14ac:dyDescent="0.3">
      <c r="C704" s="25"/>
      <c r="D704" s="12"/>
      <c r="E704" s="14"/>
      <c r="H704" s="16"/>
      <c r="I704" s="11"/>
      <c r="J704" s="39"/>
      <c r="K704" s="39"/>
      <c r="L704" s="39"/>
      <c r="M704" s="39"/>
      <c r="N704" s="42"/>
      <c r="O704" s="8"/>
      <c r="P704" s="9"/>
      <c r="Q704" s="9"/>
      <c r="R704" s="8"/>
      <c r="S704" s="9"/>
      <c r="T704" s="9"/>
      <c r="U704" s="8"/>
      <c r="V704" s="9"/>
      <c r="W704" s="9"/>
      <c r="X704" s="9"/>
      <c r="Y704" s="8"/>
      <c r="Z704" s="9"/>
      <c r="AA704" s="8"/>
      <c r="AC704" s="8"/>
      <c r="AP704" s="8"/>
      <c r="AR704" s="31"/>
      <c r="AU704" s="31"/>
      <c r="AV704" s="21"/>
      <c r="AW704" s="23"/>
      <c r="BJ704" s="18"/>
      <c r="BL704" s="54"/>
      <c r="BO704" s="18"/>
      <c r="BQ704" s="18"/>
      <c r="BS704" s="18"/>
      <c r="BT704" s="18"/>
      <c r="CA704" s="18"/>
      <c r="CD704" s="18"/>
      <c r="CI704" s="18"/>
      <c r="CN704" s="18"/>
      <c r="CP704" s="18"/>
      <c r="CT704" s="18"/>
      <c r="CV704" s="18"/>
      <c r="CX704" s="18"/>
      <c r="DI704" s="18"/>
    </row>
    <row r="705" spans="3:113" x14ac:dyDescent="0.3">
      <c r="C705" s="25"/>
      <c r="D705" s="12"/>
      <c r="E705" s="14"/>
      <c r="H705" s="16"/>
      <c r="I705" s="11"/>
      <c r="J705" s="39"/>
      <c r="K705" s="39"/>
      <c r="L705" s="39"/>
      <c r="M705" s="39"/>
      <c r="N705" s="42"/>
      <c r="O705" s="8"/>
      <c r="P705" s="9"/>
      <c r="Q705" s="9"/>
      <c r="R705" s="8"/>
      <c r="S705" s="9"/>
      <c r="T705" s="9"/>
      <c r="U705" s="8"/>
      <c r="V705" s="9"/>
      <c r="W705" s="9"/>
      <c r="X705" s="9"/>
      <c r="Y705" s="8"/>
      <c r="Z705" s="9"/>
      <c r="AA705" s="8"/>
      <c r="AC705" s="8"/>
      <c r="AP705" s="8"/>
      <c r="AR705" s="31"/>
      <c r="AU705" s="31"/>
      <c r="AV705" s="21"/>
      <c r="AW705" s="23"/>
      <c r="BJ705" s="18"/>
      <c r="BL705" s="54"/>
      <c r="BO705" s="18"/>
      <c r="BQ705" s="18"/>
      <c r="BS705" s="18"/>
      <c r="BT705" s="18"/>
      <c r="CA705" s="18"/>
      <c r="CD705" s="18"/>
      <c r="CI705" s="18"/>
      <c r="CN705" s="18"/>
      <c r="CP705" s="18"/>
      <c r="CT705" s="18"/>
      <c r="CV705" s="18"/>
      <c r="CX705" s="18"/>
      <c r="DI705" s="18"/>
    </row>
    <row r="706" spans="3:113" x14ac:dyDescent="0.3">
      <c r="C706" s="25"/>
      <c r="D706" s="12"/>
      <c r="E706" s="14"/>
      <c r="H706" s="16"/>
      <c r="I706" s="11"/>
      <c r="J706" s="39"/>
      <c r="K706" s="39"/>
      <c r="L706" s="39"/>
      <c r="M706" s="39"/>
      <c r="N706" s="42"/>
      <c r="O706" s="8"/>
      <c r="P706" s="9"/>
      <c r="Q706" s="9"/>
      <c r="R706" s="8"/>
      <c r="S706" s="9"/>
      <c r="T706" s="9"/>
      <c r="U706" s="8"/>
      <c r="V706" s="9"/>
      <c r="W706" s="9"/>
      <c r="X706" s="9"/>
      <c r="Y706" s="8"/>
      <c r="Z706" s="9"/>
      <c r="AA706" s="8"/>
      <c r="AC706" s="8"/>
      <c r="AP706" s="8"/>
      <c r="AR706" s="31"/>
      <c r="AU706" s="31"/>
      <c r="AV706" s="21"/>
      <c r="AW706" s="23"/>
      <c r="BJ706" s="18"/>
      <c r="BL706" s="54"/>
      <c r="BO706" s="18"/>
      <c r="BQ706" s="18"/>
      <c r="BS706" s="18"/>
      <c r="BT706" s="18"/>
      <c r="CA706" s="18"/>
      <c r="CD706" s="18"/>
      <c r="CI706" s="18"/>
      <c r="CN706" s="18"/>
      <c r="CP706" s="18"/>
      <c r="CT706" s="18"/>
      <c r="CV706" s="18"/>
      <c r="CX706" s="18"/>
      <c r="DI706" s="18"/>
    </row>
    <row r="707" spans="3:113" x14ac:dyDescent="0.3">
      <c r="C707" s="25"/>
      <c r="D707" s="12"/>
      <c r="E707" s="14"/>
      <c r="H707" s="16"/>
      <c r="I707" s="11"/>
      <c r="J707" s="39"/>
      <c r="K707" s="39"/>
      <c r="L707" s="39"/>
      <c r="M707" s="39"/>
      <c r="N707" s="42"/>
      <c r="O707" s="8"/>
      <c r="P707" s="9"/>
      <c r="Q707" s="9"/>
      <c r="R707" s="8"/>
      <c r="S707" s="9"/>
      <c r="T707" s="9"/>
      <c r="U707" s="8"/>
      <c r="V707" s="9"/>
      <c r="W707" s="9"/>
      <c r="X707" s="9"/>
      <c r="Y707" s="8"/>
      <c r="Z707" s="9"/>
      <c r="AA707" s="8"/>
      <c r="AC707" s="8"/>
      <c r="AP707" s="8"/>
      <c r="AR707" s="31"/>
      <c r="AU707" s="31"/>
      <c r="AV707" s="21"/>
      <c r="AW707" s="23"/>
      <c r="BJ707" s="18"/>
      <c r="BL707" s="54"/>
      <c r="BO707" s="18"/>
      <c r="BQ707" s="18"/>
      <c r="BS707" s="18"/>
      <c r="BT707" s="18"/>
      <c r="CA707" s="18"/>
      <c r="CD707" s="18"/>
      <c r="CI707" s="18"/>
      <c r="CN707" s="18"/>
      <c r="CP707" s="18"/>
      <c r="CT707" s="18"/>
      <c r="CV707" s="18"/>
      <c r="CX707" s="18"/>
      <c r="DI707" s="18"/>
    </row>
    <row r="708" spans="3:113" x14ac:dyDescent="0.3">
      <c r="C708" s="25"/>
      <c r="D708" s="12"/>
      <c r="E708" s="14"/>
      <c r="H708" s="16"/>
      <c r="I708" s="11"/>
      <c r="J708" s="39"/>
      <c r="K708" s="39"/>
      <c r="L708" s="39"/>
      <c r="M708" s="39"/>
      <c r="N708" s="42"/>
      <c r="O708" s="8"/>
      <c r="P708" s="9"/>
      <c r="Q708" s="9"/>
      <c r="R708" s="8"/>
      <c r="S708" s="9"/>
      <c r="T708" s="9"/>
      <c r="U708" s="8"/>
      <c r="V708" s="9"/>
      <c r="W708" s="9"/>
      <c r="X708" s="9"/>
      <c r="Y708" s="8"/>
      <c r="Z708" s="9"/>
      <c r="AA708" s="8"/>
      <c r="AC708" s="8"/>
      <c r="AP708" s="8"/>
      <c r="AR708" s="31"/>
      <c r="AU708" s="31"/>
      <c r="AV708" s="21"/>
      <c r="AW708" s="23"/>
      <c r="BJ708" s="18"/>
      <c r="BL708" s="54"/>
      <c r="BO708" s="18"/>
      <c r="BQ708" s="18"/>
      <c r="BS708" s="18"/>
      <c r="BT708" s="18"/>
      <c r="CA708" s="18"/>
      <c r="CD708" s="18"/>
      <c r="CI708" s="18"/>
      <c r="CN708" s="18"/>
      <c r="CP708" s="18"/>
      <c r="CT708" s="18"/>
      <c r="CV708" s="18"/>
      <c r="CX708" s="18"/>
      <c r="DI708" s="18"/>
    </row>
    <row r="709" spans="3:113" x14ac:dyDescent="0.3">
      <c r="C709" s="25"/>
      <c r="D709" s="12"/>
      <c r="E709" s="14"/>
      <c r="H709" s="16"/>
      <c r="I709" s="11"/>
      <c r="J709" s="39"/>
      <c r="K709" s="39"/>
      <c r="L709" s="39"/>
      <c r="M709" s="39"/>
      <c r="N709" s="42"/>
      <c r="O709" s="8"/>
      <c r="P709" s="9"/>
      <c r="Q709" s="9"/>
      <c r="R709" s="8"/>
      <c r="S709" s="9"/>
      <c r="T709" s="9"/>
      <c r="U709" s="8"/>
      <c r="V709" s="9"/>
      <c r="W709" s="9"/>
      <c r="X709" s="9"/>
      <c r="Y709" s="8"/>
      <c r="Z709" s="9"/>
      <c r="AA709" s="8"/>
      <c r="AC709" s="8"/>
      <c r="AP709" s="8"/>
      <c r="AR709" s="31"/>
      <c r="AU709" s="31"/>
      <c r="AV709" s="21"/>
      <c r="AW709" s="23"/>
      <c r="BJ709" s="18"/>
      <c r="BL709" s="54"/>
      <c r="BO709" s="18"/>
      <c r="BQ709" s="18"/>
      <c r="BS709" s="18"/>
      <c r="BT709" s="18"/>
      <c r="CA709" s="18"/>
      <c r="CD709" s="18"/>
      <c r="CI709" s="18"/>
      <c r="CN709" s="18"/>
      <c r="CP709" s="18"/>
      <c r="CT709" s="18"/>
      <c r="CV709" s="18"/>
      <c r="CX709" s="18"/>
      <c r="DI709" s="18"/>
    </row>
    <row r="710" spans="3:113" x14ac:dyDescent="0.3">
      <c r="C710" s="25"/>
      <c r="D710" s="12"/>
      <c r="E710" s="14"/>
      <c r="H710" s="16"/>
      <c r="I710" s="11"/>
      <c r="J710" s="39"/>
      <c r="K710" s="39"/>
      <c r="L710" s="39"/>
      <c r="M710" s="39"/>
      <c r="N710" s="42"/>
      <c r="O710" s="8"/>
      <c r="P710" s="9"/>
      <c r="Q710" s="9"/>
      <c r="R710" s="8"/>
      <c r="S710" s="9"/>
      <c r="T710" s="9"/>
      <c r="U710" s="8"/>
      <c r="V710" s="9"/>
      <c r="W710" s="9"/>
      <c r="X710" s="9"/>
      <c r="Y710" s="8"/>
      <c r="Z710" s="9"/>
      <c r="AA710" s="8"/>
      <c r="AC710" s="8"/>
      <c r="AP710" s="8"/>
      <c r="AR710" s="31"/>
      <c r="AU710" s="31"/>
      <c r="AV710" s="21"/>
      <c r="AW710" s="23"/>
      <c r="BJ710" s="18"/>
      <c r="BL710" s="54"/>
      <c r="BO710" s="18"/>
      <c r="BQ710" s="18"/>
      <c r="BS710" s="18"/>
      <c r="BT710" s="18"/>
      <c r="CA710" s="18"/>
      <c r="CD710" s="18"/>
      <c r="CI710" s="18"/>
      <c r="CN710" s="18"/>
      <c r="CP710" s="18"/>
      <c r="CT710" s="18"/>
      <c r="CV710" s="18"/>
      <c r="CX710" s="18"/>
      <c r="DI710" s="18"/>
    </row>
    <row r="711" spans="3:113" x14ac:dyDescent="0.3">
      <c r="C711" s="25"/>
      <c r="D711" s="12"/>
      <c r="E711" s="14"/>
      <c r="H711" s="16"/>
      <c r="I711" s="11"/>
      <c r="J711" s="39"/>
      <c r="K711" s="39"/>
      <c r="L711" s="39"/>
      <c r="M711" s="39"/>
      <c r="N711" s="42"/>
      <c r="O711" s="8"/>
      <c r="P711" s="9"/>
      <c r="Q711" s="9"/>
      <c r="R711" s="8"/>
      <c r="S711" s="9"/>
      <c r="T711" s="9"/>
      <c r="U711" s="8"/>
      <c r="V711" s="9"/>
      <c r="W711" s="9"/>
      <c r="X711" s="9"/>
      <c r="Y711" s="8"/>
      <c r="Z711" s="9"/>
      <c r="AA711" s="8"/>
      <c r="AC711" s="8"/>
      <c r="AP711" s="8"/>
      <c r="AR711" s="31"/>
      <c r="AU711" s="31"/>
      <c r="AV711" s="21"/>
      <c r="AW711" s="23"/>
      <c r="BJ711" s="18"/>
      <c r="BL711" s="54"/>
      <c r="BO711" s="18"/>
      <c r="BQ711" s="18"/>
      <c r="BS711" s="18"/>
      <c r="BT711" s="18"/>
      <c r="CA711" s="18"/>
      <c r="CD711" s="18"/>
      <c r="CI711" s="18"/>
      <c r="CN711" s="18"/>
      <c r="CP711" s="18"/>
      <c r="CT711" s="18"/>
      <c r="CV711" s="18"/>
      <c r="CX711" s="18"/>
      <c r="DI711" s="18"/>
    </row>
    <row r="712" spans="3:113" x14ac:dyDescent="0.3">
      <c r="C712" s="25"/>
      <c r="D712" s="12"/>
      <c r="E712" s="14"/>
      <c r="H712" s="16"/>
      <c r="I712" s="11"/>
      <c r="J712" s="39"/>
      <c r="K712" s="39"/>
      <c r="L712" s="39"/>
      <c r="M712" s="39"/>
      <c r="N712" s="42"/>
      <c r="O712" s="8"/>
      <c r="P712" s="9"/>
      <c r="Q712" s="9"/>
      <c r="R712" s="8"/>
      <c r="S712" s="9"/>
      <c r="T712" s="9"/>
      <c r="U712" s="8"/>
      <c r="V712" s="9"/>
      <c r="W712" s="9"/>
      <c r="X712" s="9"/>
      <c r="Y712" s="8"/>
      <c r="Z712" s="9"/>
      <c r="AA712" s="8"/>
      <c r="AC712" s="8"/>
      <c r="AP712" s="8"/>
      <c r="AR712" s="31"/>
      <c r="AU712" s="31"/>
      <c r="AV712" s="21"/>
      <c r="AW712" s="23"/>
      <c r="BJ712" s="18"/>
      <c r="BL712" s="54"/>
      <c r="BO712" s="18"/>
      <c r="BQ712" s="18"/>
      <c r="BS712" s="18"/>
      <c r="BT712" s="18"/>
      <c r="CA712" s="18"/>
      <c r="CD712" s="18"/>
      <c r="CI712" s="18"/>
      <c r="CN712" s="18"/>
      <c r="CP712" s="18"/>
      <c r="CT712" s="18"/>
      <c r="CV712" s="18"/>
      <c r="CX712" s="18"/>
      <c r="DI712" s="18"/>
    </row>
    <row r="713" spans="3:113" x14ac:dyDescent="0.3">
      <c r="C713" s="25"/>
      <c r="D713" s="12"/>
      <c r="E713" s="14"/>
      <c r="H713" s="16"/>
      <c r="I713" s="11"/>
      <c r="J713" s="39"/>
      <c r="K713" s="39"/>
      <c r="L713" s="39"/>
      <c r="M713" s="39"/>
      <c r="N713" s="42"/>
      <c r="O713" s="8"/>
      <c r="P713" s="9"/>
      <c r="Q713" s="9"/>
      <c r="R713" s="8"/>
      <c r="S713" s="9"/>
      <c r="T713" s="9"/>
      <c r="U713" s="8"/>
      <c r="V713" s="9"/>
      <c r="W713" s="9"/>
      <c r="X713" s="9"/>
      <c r="Y713" s="8"/>
      <c r="Z713" s="9"/>
      <c r="AA713" s="8"/>
      <c r="AC713" s="8"/>
      <c r="AP713" s="8"/>
      <c r="AR713" s="31"/>
      <c r="AU713" s="31"/>
      <c r="AV713" s="21"/>
      <c r="AW713" s="23"/>
      <c r="BJ713" s="18"/>
      <c r="BL713" s="54"/>
      <c r="BO713" s="18"/>
      <c r="BQ713" s="18"/>
      <c r="BS713" s="18"/>
      <c r="BT713" s="18"/>
      <c r="CA713" s="18"/>
      <c r="CD713" s="18"/>
      <c r="CI713" s="18"/>
      <c r="CN713" s="18"/>
      <c r="CP713" s="18"/>
      <c r="CT713" s="18"/>
      <c r="CV713" s="18"/>
      <c r="CX713" s="18"/>
      <c r="DI713" s="18"/>
    </row>
    <row r="714" spans="3:113" x14ac:dyDescent="0.3">
      <c r="C714" s="25"/>
      <c r="D714" s="12"/>
      <c r="E714" s="14"/>
      <c r="H714" s="16"/>
      <c r="I714" s="11"/>
      <c r="J714" s="39"/>
      <c r="K714" s="39"/>
      <c r="L714" s="39"/>
      <c r="M714" s="39"/>
      <c r="N714" s="42"/>
      <c r="O714" s="8"/>
      <c r="P714" s="9"/>
      <c r="Q714" s="9"/>
      <c r="R714" s="8"/>
      <c r="S714" s="9"/>
      <c r="T714" s="9"/>
      <c r="U714" s="8"/>
      <c r="V714" s="9"/>
      <c r="W714" s="9"/>
      <c r="X714" s="9"/>
      <c r="Y714" s="8"/>
      <c r="Z714" s="9"/>
      <c r="AA714" s="8"/>
      <c r="AC714" s="8"/>
      <c r="AP714" s="8"/>
      <c r="AR714" s="31"/>
      <c r="AU714" s="31"/>
      <c r="AV714" s="21"/>
      <c r="AW714" s="23"/>
      <c r="BJ714" s="18"/>
      <c r="BL714" s="54"/>
      <c r="BO714" s="18"/>
      <c r="BQ714" s="18"/>
      <c r="BS714" s="18"/>
      <c r="BT714" s="18"/>
      <c r="CA714" s="18"/>
      <c r="CD714" s="18"/>
      <c r="CI714" s="18"/>
      <c r="CN714" s="18"/>
      <c r="CP714" s="18"/>
      <c r="CT714" s="18"/>
      <c r="CV714" s="18"/>
      <c r="CX714" s="18"/>
      <c r="DI714" s="18"/>
    </row>
    <row r="715" spans="3:113" x14ac:dyDescent="0.3">
      <c r="C715" s="25"/>
      <c r="D715" s="12"/>
      <c r="E715" s="14"/>
      <c r="H715" s="16"/>
      <c r="I715" s="11"/>
      <c r="J715" s="39"/>
      <c r="K715" s="39"/>
      <c r="L715" s="39"/>
      <c r="M715" s="39"/>
      <c r="N715" s="42"/>
      <c r="O715" s="8"/>
      <c r="P715" s="9"/>
      <c r="Q715" s="9"/>
      <c r="R715" s="8"/>
      <c r="S715" s="9"/>
      <c r="T715" s="9"/>
      <c r="U715" s="8"/>
      <c r="V715" s="9"/>
      <c r="W715" s="9"/>
      <c r="X715" s="9"/>
      <c r="Y715" s="8"/>
      <c r="Z715" s="9"/>
      <c r="AA715" s="8"/>
      <c r="AC715" s="8"/>
      <c r="AP715" s="8"/>
      <c r="AR715" s="31"/>
      <c r="AU715" s="31"/>
      <c r="AV715" s="21"/>
      <c r="AW715" s="23"/>
      <c r="BJ715" s="18"/>
      <c r="BL715" s="54"/>
      <c r="BO715" s="18"/>
      <c r="BQ715" s="18"/>
      <c r="BS715" s="18"/>
      <c r="BT715" s="18"/>
      <c r="CA715" s="18"/>
      <c r="CD715" s="18"/>
      <c r="CI715" s="18"/>
      <c r="CN715" s="18"/>
      <c r="CP715" s="18"/>
      <c r="CT715" s="18"/>
      <c r="CV715" s="18"/>
      <c r="CX715" s="18"/>
      <c r="DI715" s="18"/>
    </row>
    <row r="716" spans="3:113" x14ac:dyDescent="0.3">
      <c r="C716" s="25"/>
      <c r="D716" s="12"/>
      <c r="E716" s="14"/>
      <c r="H716" s="16"/>
      <c r="I716" s="11"/>
      <c r="J716" s="39"/>
      <c r="K716" s="39"/>
      <c r="L716" s="39"/>
      <c r="M716" s="39"/>
      <c r="N716" s="42"/>
      <c r="O716" s="8"/>
      <c r="P716" s="9"/>
      <c r="Q716" s="9"/>
      <c r="R716" s="8"/>
      <c r="S716" s="9"/>
      <c r="T716" s="9"/>
      <c r="U716" s="8"/>
      <c r="V716" s="9"/>
      <c r="W716" s="9"/>
      <c r="X716" s="9"/>
      <c r="Y716" s="8"/>
      <c r="Z716" s="9"/>
      <c r="AA716" s="8"/>
      <c r="AC716" s="8"/>
      <c r="AP716" s="8"/>
      <c r="AR716" s="31"/>
      <c r="AU716" s="31"/>
      <c r="AV716" s="21"/>
      <c r="AW716" s="23"/>
      <c r="BJ716" s="18"/>
      <c r="BL716" s="54"/>
      <c r="BO716" s="18"/>
      <c r="BQ716" s="18"/>
      <c r="BS716" s="18"/>
      <c r="BT716" s="18"/>
      <c r="CA716" s="18"/>
      <c r="CD716" s="18"/>
      <c r="CI716" s="18"/>
      <c r="CN716" s="18"/>
      <c r="CP716" s="18"/>
      <c r="CT716" s="18"/>
      <c r="CV716" s="18"/>
      <c r="CX716" s="18"/>
      <c r="DI716" s="18"/>
    </row>
    <row r="717" spans="3:113" x14ac:dyDescent="0.3">
      <c r="C717" s="25"/>
      <c r="D717" s="12"/>
      <c r="E717" s="14"/>
      <c r="H717" s="16"/>
      <c r="I717" s="11"/>
      <c r="J717" s="39"/>
      <c r="K717" s="39"/>
      <c r="L717" s="39"/>
      <c r="M717" s="39"/>
      <c r="N717" s="42"/>
      <c r="O717" s="8"/>
      <c r="P717" s="9"/>
      <c r="Q717" s="9"/>
      <c r="R717" s="8"/>
      <c r="S717" s="9"/>
      <c r="T717" s="9"/>
      <c r="U717" s="8"/>
      <c r="V717" s="9"/>
      <c r="W717" s="9"/>
      <c r="X717" s="9"/>
      <c r="Y717" s="8"/>
      <c r="Z717" s="9"/>
      <c r="AA717" s="8"/>
      <c r="AC717" s="8"/>
      <c r="AP717" s="8"/>
      <c r="AR717" s="31"/>
      <c r="AU717" s="31"/>
      <c r="AV717" s="21"/>
      <c r="AW717" s="23"/>
      <c r="BJ717" s="18"/>
      <c r="BL717" s="54"/>
      <c r="BO717" s="18"/>
      <c r="BQ717" s="18"/>
      <c r="BS717" s="18"/>
      <c r="BT717" s="18"/>
      <c r="CA717" s="18"/>
      <c r="CD717" s="18"/>
      <c r="CI717" s="18"/>
      <c r="CN717" s="18"/>
      <c r="CP717" s="18"/>
      <c r="CT717" s="18"/>
      <c r="CV717" s="18"/>
      <c r="CX717" s="18"/>
      <c r="DI717" s="18"/>
    </row>
    <row r="718" spans="3:113" x14ac:dyDescent="0.3">
      <c r="C718" s="25"/>
      <c r="D718" s="12"/>
      <c r="E718" s="14"/>
      <c r="H718" s="16"/>
      <c r="I718" s="11"/>
      <c r="J718" s="39"/>
      <c r="K718" s="39"/>
      <c r="L718" s="39"/>
      <c r="M718" s="39"/>
      <c r="N718" s="42"/>
      <c r="O718" s="8"/>
      <c r="P718" s="9"/>
      <c r="Q718" s="9"/>
      <c r="R718" s="8"/>
      <c r="S718" s="9"/>
      <c r="T718" s="9"/>
      <c r="U718" s="8"/>
      <c r="V718" s="9"/>
      <c r="W718" s="9"/>
      <c r="X718" s="9"/>
      <c r="Y718" s="8"/>
      <c r="Z718" s="9"/>
      <c r="AA718" s="8"/>
      <c r="AC718" s="8"/>
      <c r="AP718" s="8"/>
      <c r="AR718" s="31"/>
      <c r="AU718" s="31"/>
      <c r="AV718" s="21"/>
      <c r="AW718" s="23"/>
      <c r="BJ718" s="18"/>
      <c r="BL718" s="54"/>
      <c r="BO718" s="18"/>
      <c r="BQ718" s="18"/>
      <c r="BS718" s="18"/>
      <c r="BT718" s="18"/>
      <c r="CA718" s="18"/>
      <c r="CD718" s="18"/>
      <c r="CI718" s="18"/>
      <c r="CN718" s="18"/>
      <c r="CP718" s="18"/>
      <c r="CT718" s="18"/>
      <c r="CV718" s="18"/>
      <c r="CX718" s="18"/>
      <c r="DI718" s="18"/>
    </row>
    <row r="719" spans="3:113" x14ac:dyDescent="0.3">
      <c r="C719" s="25"/>
      <c r="D719" s="12"/>
      <c r="E719" s="14"/>
      <c r="H719" s="16"/>
      <c r="I719" s="11"/>
      <c r="J719" s="39"/>
      <c r="K719" s="39"/>
      <c r="L719" s="39"/>
      <c r="M719" s="39"/>
      <c r="N719" s="42"/>
      <c r="O719" s="8"/>
      <c r="P719" s="9"/>
      <c r="Q719" s="9"/>
      <c r="R719" s="8"/>
      <c r="S719" s="9"/>
      <c r="T719" s="9"/>
      <c r="U719" s="8"/>
      <c r="V719" s="9"/>
      <c r="W719" s="9"/>
      <c r="X719" s="9"/>
      <c r="Y719" s="8"/>
      <c r="Z719" s="9"/>
      <c r="AA719" s="8"/>
      <c r="AC719" s="8"/>
      <c r="AP719" s="8"/>
      <c r="AR719" s="31"/>
      <c r="AU719" s="31"/>
      <c r="AV719" s="21"/>
      <c r="AW719" s="23"/>
      <c r="BJ719" s="18"/>
      <c r="BL719" s="54"/>
      <c r="BO719" s="18"/>
      <c r="BQ719" s="18"/>
      <c r="BS719" s="18"/>
      <c r="BT719" s="18"/>
      <c r="CA719" s="18"/>
      <c r="CD719" s="18"/>
      <c r="CI719" s="18"/>
      <c r="CN719" s="18"/>
      <c r="CP719" s="18"/>
      <c r="CT719" s="18"/>
      <c r="CV719" s="18"/>
      <c r="CX719" s="18"/>
      <c r="DI719" s="18"/>
    </row>
    <row r="720" spans="3:113" x14ac:dyDescent="0.3">
      <c r="C720" s="25"/>
      <c r="D720" s="12"/>
      <c r="E720" s="14"/>
      <c r="H720" s="16"/>
      <c r="I720" s="11"/>
      <c r="J720" s="39"/>
      <c r="K720" s="39"/>
      <c r="L720" s="39"/>
      <c r="M720" s="39"/>
      <c r="N720" s="42"/>
      <c r="O720" s="8"/>
      <c r="P720" s="9"/>
      <c r="Q720" s="9"/>
      <c r="R720" s="8"/>
      <c r="S720" s="9"/>
      <c r="T720" s="9"/>
      <c r="U720" s="8"/>
      <c r="V720" s="9"/>
      <c r="W720" s="9"/>
      <c r="X720" s="9"/>
      <c r="Y720" s="8"/>
      <c r="Z720" s="9"/>
      <c r="AA720" s="8"/>
      <c r="AC720" s="8"/>
      <c r="AP720" s="8"/>
      <c r="AR720" s="31"/>
      <c r="AU720" s="31"/>
      <c r="AV720" s="21"/>
      <c r="AW720" s="23"/>
      <c r="BJ720" s="18"/>
      <c r="BL720" s="54"/>
      <c r="BO720" s="18"/>
      <c r="BQ720" s="18"/>
      <c r="BS720" s="18"/>
      <c r="BT720" s="18"/>
      <c r="CA720" s="18"/>
      <c r="CD720" s="18"/>
      <c r="CI720" s="18"/>
      <c r="CN720" s="18"/>
      <c r="CP720" s="18"/>
      <c r="CT720" s="18"/>
      <c r="CV720" s="18"/>
      <c r="CX720" s="18"/>
      <c r="DI720" s="18"/>
    </row>
    <row r="721" spans="3:113" x14ac:dyDescent="0.3">
      <c r="C721" s="25"/>
      <c r="D721" s="12"/>
      <c r="E721" s="14"/>
      <c r="H721" s="16"/>
      <c r="I721" s="11"/>
      <c r="J721" s="39"/>
      <c r="K721" s="39"/>
      <c r="L721" s="39"/>
      <c r="M721" s="39"/>
      <c r="N721" s="42"/>
      <c r="O721" s="8"/>
      <c r="P721" s="9"/>
      <c r="Q721" s="9"/>
      <c r="R721" s="8"/>
      <c r="S721" s="9"/>
      <c r="T721" s="9"/>
      <c r="U721" s="8"/>
      <c r="V721" s="9"/>
      <c r="W721" s="9"/>
      <c r="X721" s="9"/>
      <c r="Y721" s="8"/>
      <c r="Z721" s="9"/>
      <c r="AA721" s="8"/>
      <c r="AC721" s="8"/>
      <c r="AP721" s="8"/>
      <c r="AR721" s="31"/>
      <c r="AU721" s="31"/>
      <c r="AV721" s="21"/>
      <c r="AW721" s="23"/>
      <c r="BJ721" s="18"/>
      <c r="BL721" s="54"/>
      <c r="BO721" s="18"/>
      <c r="BQ721" s="18"/>
      <c r="BS721" s="18"/>
      <c r="BT721" s="18"/>
      <c r="CA721" s="18"/>
      <c r="CD721" s="18"/>
      <c r="CI721" s="18"/>
      <c r="CN721" s="18"/>
      <c r="CP721" s="18"/>
      <c r="CT721" s="18"/>
      <c r="CV721" s="18"/>
      <c r="CX721" s="18"/>
      <c r="DI721" s="18"/>
    </row>
    <row r="722" spans="3:113" x14ac:dyDescent="0.3">
      <c r="C722" s="25"/>
      <c r="D722" s="12"/>
      <c r="E722" s="14"/>
      <c r="H722" s="16"/>
      <c r="I722" s="11"/>
      <c r="J722" s="39"/>
      <c r="K722" s="39"/>
      <c r="L722" s="39"/>
      <c r="M722" s="39"/>
      <c r="N722" s="42"/>
      <c r="O722" s="8"/>
      <c r="P722" s="9"/>
      <c r="Q722" s="9"/>
      <c r="R722" s="8"/>
      <c r="S722" s="9"/>
      <c r="T722" s="9"/>
      <c r="U722" s="8"/>
      <c r="V722" s="9"/>
      <c r="W722" s="9"/>
      <c r="X722" s="9"/>
      <c r="Y722" s="8"/>
      <c r="Z722" s="9"/>
      <c r="AA722" s="8"/>
      <c r="AC722" s="8"/>
      <c r="AP722" s="8"/>
      <c r="AR722" s="31"/>
      <c r="AU722" s="31"/>
      <c r="AV722" s="21"/>
      <c r="AW722" s="23"/>
      <c r="BJ722" s="18"/>
      <c r="BL722" s="54"/>
      <c r="BO722" s="18"/>
      <c r="BQ722" s="18"/>
      <c r="BS722" s="18"/>
      <c r="BT722" s="18"/>
      <c r="CA722" s="18"/>
      <c r="CD722" s="18"/>
      <c r="CI722" s="18"/>
      <c r="CN722" s="18"/>
      <c r="CP722" s="18"/>
      <c r="CT722" s="18"/>
      <c r="CV722" s="18"/>
      <c r="CX722" s="18"/>
      <c r="DI722" s="18"/>
    </row>
    <row r="723" spans="3:113" x14ac:dyDescent="0.3">
      <c r="C723" s="25"/>
      <c r="D723" s="12"/>
      <c r="E723" s="14"/>
      <c r="H723" s="16"/>
      <c r="I723" s="11"/>
      <c r="J723" s="39"/>
      <c r="K723" s="39"/>
      <c r="L723" s="39"/>
      <c r="M723" s="39"/>
      <c r="N723" s="42"/>
      <c r="O723" s="8"/>
      <c r="P723" s="9"/>
      <c r="Q723" s="9"/>
      <c r="R723" s="8"/>
      <c r="S723" s="9"/>
      <c r="T723" s="9"/>
      <c r="U723" s="8"/>
      <c r="V723" s="9"/>
      <c r="W723" s="9"/>
      <c r="X723" s="9"/>
      <c r="Y723" s="8"/>
      <c r="Z723" s="9"/>
      <c r="AA723" s="8"/>
      <c r="AC723" s="8"/>
      <c r="AP723" s="8"/>
      <c r="AR723" s="31"/>
      <c r="AU723" s="31"/>
      <c r="AV723" s="21"/>
      <c r="AW723" s="23"/>
      <c r="BJ723" s="18"/>
      <c r="BL723" s="54"/>
      <c r="BO723" s="18"/>
      <c r="BQ723" s="18"/>
      <c r="BS723" s="18"/>
      <c r="BT723" s="18"/>
      <c r="CA723" s="18"/>
      <c r="CD723" s="18"/>
      <c r="CI723" s="18"/>
      <c r="CN723" s="18"/>
      <c r="CP723" s="18"/>
      <c r="CT723" s="18"/>
      <c r="CV723" s="18"/>
      <c r="CX723" s="18"/>
      <c r="DI723" s="18"/>
    </row>
    <row r="724" spans="3:113" x14ac:dyDescent="0.3">
      <c r="C724" s="25"/>
      <c r="D724" s="12"/>
      <c r="E724" s="14"/>
      <c r="H724" s="16"/>
      <c r="I724" s="11"/>
      <c r="J724" s="39"/>
      <c r="K724" s="39"/>
      <c r="L724" s="39"/>
      <c r="M724" s="39"/>
      <c r="N724" s="42"/>
      <c r="O724" s="8"/>
      <c r="P724" s="9"/>
      <c r="Q724" s="9"/>
      <c r="R724" s="8"/>
      <c r="S724" s="9"/>
      <c r="T724" s="9"/>
      <c r="U724" s="8"/>
      <c r="V724" s="9"/>
      <c r="W724" s="9"/>
      <c r="X724" s="9"/>
      <c r="Y724" s="8"/>
      <c r="Z724" s="9"/>
      <c r="AA724" s="8"/>
      <c r="AC724" s="8"/>
      <c r="AP724" s="8"/>
      <c r="AR724" s="31"/>
      <c r="AU724" s="31"/>
      <c r="AV724" s="21"/>
      <c r="AW724" s="23"/>
      <c r="BJ724" s="18"/>
      <c r="BL724" s="54"/>
      <c r="BO724" s="18"/>
      <c r="BQ724" s="18"/>
      <c r="BS724" s="18"/>
      <c r="BT724" s="18"/>
      <c r="CA724" s="18"/>
      <c r="CD724" s="18"/>
      <c r="CI724" s="18"/>
      <c r="CN724" s="18"/>
      <c r="CP724" s="18"/>
      <c r="CT724" s="18"/>
      <c r="CV724" s="18"/>
      <c r="CX724" s="18"/>
      <c r="DI724" s="18"/>
    </row>
    <row r="725" spans="3:113" x14ac:dyDescent="0.3">
      <c r="C725" s="25"/>
      <c r="D725" s="12"/>
      <c r="E725" s="14"/>
      <c r="H725" s="16"/>
      <c r="I725" s="11"/>
      <c r="J725" s="39"/>
      <c r="K725" s="39"/>
      <c r="L725" s="39"/>
      <c r="M725" s="39"/>
      <c r="N725" s="42"/>
      <c r="O725" s="8"/>
      <c r="P725" s="9"/>
      <c r="Q725" s="9"/>
      <c r="R725" s="8"/>
      <c r="S725" s="9"/>
      <c r="T725" s="9"/>
      <c r="U725" s="8"/>
      <c r="V725" s="9"/>
      <c r="W725" s="9"/>
      <c r="X725" s="9"/>
      <c r="Y725" s="8"/>
      <c r="Z725" s="9"/>
      <c r="AA725" s="8"/>
      <c r="AC725" s="8"/>
      <c r="AP725" s="8"/>
      <c r="AR725" s="31"/>
      <c r="AU725" s="31"/>
      <c r="AV725" s="21"/>
      <c r="AW725" s="23"/>
      <c r="BJ725" s="18"/>
      <c r="BL725" s="54"/>
      <c r="BO725" s="18"/>
      <c r="BQ725" s="18"/>
      <c r="BS725" s="18"/>
      <c r="BT725" s="18"/>
      <c r="CA725" s="18"/>
      <c r="CD725" s="18"/>
      <c r="CI725" s="18"/>
      <c r="CN725" s="18"/>
      <c r="CP725" s="18"/>
      <c r="CT725" s="18"/>
      <c r="CV725" s="18"/>
      <c r="CX725" s="18"/>
      <c r="DI725" s="18"/>
    </row>
    <row r="726" spans="3:113" x14ac:dyDescent="0.3">
      <c r="C726" s="25"/>
      <c r="D726" s="12"/>
      <c r="E726" s="14"/>
      <c r="H726" s="16"/>
      <c r="I726" s="11"/>
      <c r="J726" s="39"/>
      <c r="K726" s="39"/>
      <c r="L726" s="39"/>
      <c r="M726" s="39"/>
      <c r="N726" s="42"/>
      <c r="O726" s="8"/>
      <c r="P726" s="9"/>
      <c r="Q726" s="9"/>
      <c r="R726" s="8"/>
      <c r="S726" s="9"/>
      <c r="T726" s="9"/>
      <c r="U726" s="8"/>
      <c r="V726" s="9"/>
      <c r="W726" s="9"/>
      <c r="X726" s="9"/>
      <c r="Y726" s="8"/>
      <c r="Z726" s="9"/>
      <c r="AA726" s="8"/>
      <c r="AC726" s="8"/>
      <c r="AP726" s="8"/>
      <c r="AR726" s="31"/>
      <c r="AU726" s="31"/>
      <c r="AV726" s="21"/>
      <c r="AW726" s="23"/>
      <c r="BJ726" s="18"/>
      <c r="BL726" s="54"/>
      <c r="BO726" s="18"/>
      <c r="BQ726" s="18"/>
      <c r="BS726" s="18"/>
      <c r="BT726" s="18"/>
      <c r="CA726" s="18"/>
      <c r="CD726" s="18"/>
      <c r="CI726" s="18"/>
      <c r="CN726" s="18"/>
      <c r="CP726" s="18"/>
      <c r="CT726" s="18"/>
      <c r="CV726" s="18"/>
      <c r="CX726" s="18"/>
      <c r="DI726" s="18"/>
    </row>
    <row r="727" spans="3:113" x14ac:dyDescent="0.3">
      <c r="C727" s="25"/>
      <c r="D727" s="12"/>
      <c r="E727" s="14"/>
      <c r="H727" s="16"/>
      <c r="I727" s="11"/>
      <c r="J727" s="39"/>
      <c r="K727" s="39"/>
      <c r="L727" s="39"/>
      <c r="M727" s="39"/>
      <c r="N727" s="42"/>
      <c r="O727" s="8"/>
      <c r="P727" s="9"/>
      <c r="Q727" s="9"/>
      <c r="R727" s="8"/>
      <c r="S727" s="9"/>
      <c r="T727" s="9"/>
      <c r="U727" s="8"/>
      <c r="V727" s="9"/>
      <c r="W727" s="9"/>
      <c r="X727" s="9"/>
      <c r="Y727" s="8"/>
      <c r="Z727" s="9"/>
      <c r="AA727" s="8"/>
      <c r="AC727" s="8"/>
      <c r="AP727" s="8"/>
      <c r="AR727" s="31"/>
      <c r="AU727" s="31"/>
      <c r="AV727" s="21"/>
      <c r="AW727" s="23"/>
      <c r="BJ727" s="18"/>
      <c r="BL727" s="54"/>
      <c r="BO727" s="18"/>
      <c r="BQ727" s="18"/>
      <c r="BS727" s="18"/>
      <c r="BT727" s="18"/>
      <c r="CA727" s="18"/>
      <c r="CD727" s="18"/>
      <c r="CI727" s="18"/>
      <c r="CN727" s="18"/>
      <c r="CP727" s="18"/>
      <c r="CT727" s="18"/>
      <c r="CV727" s="18"/>
      <c r="CX727" s="18"/>
      <c r="DI727" s="18"/>
    </row>
    <row r="728" spans="3:113" x14ac:dyDescent="0.3">
      <c r="C728" s="25"/>
      <c r="D728" s="12"/>
      <c r="E728" s="14"/>
      <c r="H728" s="16"/>
      <c r="I728" s="11"/>
      <c r="J728" s="39"/>
      <c r="K728" s="39"/>
      <c r="L728" s="39"/>
      <c r="M728" s="39"/>
      <c r="N728" s="42"/>
      <c r="O728" s="8"/>
      <c r="P728" s="9"/>
      <c r="Q728" s="9"/>
      <c r="R728" s="8"/>
      <c r="S728" s="9"/>
      <c r="T728" s="9"/>
      <c r="U728" s="8"/>
      <c r="V728" s="9"/>
      <c r="W728" s="9"/>
      <c r="X728" s="9"/>
      <c r="Y728" s="8"/>
      <c r="Z728" s="9"/>
      <c r="AA728" s="8"/>
      <c r="AC728" s="8"/>
      <c r="AP728" s="8"/>
      <c r="AR728" s="31"/>
      <c r="AU728" s="31"/>
      <c r="AV728" s="21"/>
      <c r="AW728" s="23"/>
      <c r="BJ728" s="18"/>
      <c r="BL728" s="54"/>
      <c r="BO728" s="18"/>
      <c r="BQ728" s="18"/>
      <c r="BS728" s="18"/>
      <c r="BT728" s="18"/>
      <c r="CA728" s="18"/>
      <c r="CD728" s="18"/>
      <c r="CI728" s="18"/>
      <c r="CN728" s="18"/>
      <c r="CP728" s="18"/>
      <c r="CT728" s="18"/>
      <c r="CV728" s="18"/>
      <c r="CX728" s="18"/>
      <c r="DI728" s="18"/>
    </row>
    <row r="729" spans="3:113" x14ac:dyDescent="0.3">
      <c r="C729" s="25"/>
      <c r="D729" s="12"/>
      <c r="E729" s="14"/>
      <c r="H729" s="16"/>
      <c r="I729" s="11"/>
      <c r="J729" s="39"/>
      <c r="K729" s="39"/>
      <c r="L729" s="39"/>
      <c r="M729" s="39"/>
      <c r="N729" s="42"/>
      <c r="O729" s="8"/>
      <c r="P729" s="9"/>
      <c r="Q729" s="9"/>
      <c r="R729" s="8"/>
      <c r="S729" s="9"/>
      <c r="T729" s="9"/>
      <c r="U729" s="8"/>
      <c r="V729" s="9"/>
      <c r="W729" s="9"/>
      <c r="X729" s="9"/>
      <c r="Y729" s="8"/>
      <c r="Z729" s="9"/>
      <c r="AA729" s="8"/>
      <c r="AC729" s="8"/>
      <c r="AP729" s="8"/>
      <c r="AR729" s="31"/>
      <c r="AU729" s="31"/>
      <c r="AV729" s="21"/>
      <c r="AW729" s="23"/>
      <c r="BJ729" s="18"/>
      <c r="BL729" s="54"/>
      <c r="BO729" s="18"/>
      <c r="BQ729" s="18"/>
      <c r="BS729" s="18"/>
      <c r="BT729" s="18"/>
      <c r="CA729" s="18"/>
      <c r="CD729" s="18"/>
      <c r="CI729" s="18"/>
      <c r="CN729" s="18"/>
      <c r="CP729" s="18"/>
      <c r="CT729" s="18"/>
      <c r="CV729" s="18"/>
      <c r="CX729" s="18"/>
      <c r="DI729" s="18"/>
    </row>
    <row r="730" spans="3:113" x14ac:dyDescent="0.3">
      <c r="C730" s="25"/>
      <c r="D730" s="12"/>
      <c r="E730" s="14"/>
      <c r="H730" s="16"/>
      <c r="I730" s="11"/>
      <c r="J730" s="39"/>
      <c r="K730" s="39"/>
      <c r="L730" s="39"/>
      <c r="M730" s="39"/>
      <c r="N730" s="42"/>
      <c r="O730" s="8"/>
      <c r="P730" s="9"/>
      <c r="Q730" s="9"/>
      <c r="R730" s="8"/>
      <c r="S730" s="9"/>
      <c r="T730" s="9"/>
      <c r="U730" s="8"/>
      <c r="V730" s="9"/>
      <c r="W730" s="9"/>
      <c r="X730" s="9"/>
      <c r="Y730" s="8"/>
      <c r="Z730" s="9"/>
      <c r="AA730" s="8"/>
      <c r="AC730" s="8"/>
      <c r="AP730" s="8"/>
      <c r="AR730" s="31"/>
      <c r="AU730" s="31"/>
      <c r="AV730" s="21"/>
      <c r="AW730" s="23"/>
      <c r="BJ730" s="18"/>
      <c r="BL730" s="54"/>
      <c r="BO730" s="18"/>
      <c r="BQ730" s="18"/>
      <c r="BS730" s="18"/>
      <c r="BT730" s="18"/>
      <c r="CA730" s="18"/>
      <c r="CD730" s="18"/>
      <c r="CI730" s="18"/>
      <c r="CN730" s="18"/>
      <c r="CP730" s="18"/>
      <c r="CT730" s="18"/>
      <c r="CV730" s="18"/>
      <c r="CX730" s="18"/>
      <c r="DI730" s="18"/>
    </row>
    <row r="731" spans="3:113" x14ac:dyDescent="0.3">
      <c r="C731" s="25"/>
      <c r="D731" s="12"/>
      <c r="E731" s="14"/>
      <c r="H731" s="16"/>
      <c r="I731" s="11"/>
      <c r="J731" s="39"/>
      <c r="K731" s="39"/>
      <c r="L731" s="39"/>
      <c r="M731" s="39"/>
      <c r="N731" s="42"/>
      <c r="O731" s="8"/>
      <c r="P731" s="9"/>
      <c r="Q731" s="9"/>
      <c r="R731" s="8"/>
      <c r="S731" s="9"/>
      <c r="T731" s="9"/>
      <c r="U731" s="8"/>
      <c r="V731" s="9"/>
      <c r="W731" s="9"/>
      <c r="X731" s="9"/>
      <c r="Y731" s="8"/>
      <c r="Z731" s="9"/>
      <c r="AA731" s="8"/>
      <c r="AC731" s="8"/>
      <c r="AP731" s="8"/>
      <c r="AR731" s="31"/>
      <c r="AU731" s="31"/>
      <c r="AV731" s="21"/>
      <c r="AW731" s="23"/>
      <c r="BJ731" s="18"/>
      <c r="BL731" s="54"/>
      <c r="BO731" s="18"/>
      <c r="BQ731" s="18"/>
      <c r="BS731" s="18"/>
      <c r="BT731" s="18"/>
      <c r="CA731" s="18"/>
      <c r="CD731" s="18"/>
      <c r="CI731" s="18"/>
      <c r="CN731" s="18"/>
      <c r="CP731" s="18"/>
      <c r="CT731" s="18"/>
      <c r="CV731" s="18"/>
      <c r="CX731" s="18"/>
      <c r="DI731" s="18"/>
    </row>
    <row r="732" spans="3:113" x14ac:dyDescent="0.3">
      <c r="C732" s="25"/>
      <c r="D732" s="12"/>
      <c r="E732" s="14"/>
      <c r="H732" s="16"/>
      <c r="I732" s="11"/>
      <c r="J732" s="39"/>
      <c r="K732" s="39"/>
      <c r="L732" s="39"/>
      <c r="M732" s="39"/>
      <c r="N732" s="42"/>
      <c r="O732" s="8"/>
      <c r="P732" s="9"/>
      <c r="Q732" s="9"/>
      <c r="R732" s="8"/>
      <c r="S732" s="9"/>
      <c r="T732" s="9"/>
      <c r="U732" s="8"/>
      <c r="V732" s="9"/>
      <c r="W732" s="9"/>
      <c r="X732" s="9"/>
      <c r="Y732" s="8"/>
      <c r="Z732" s="9"/>
      <c r="AA732" s="8"/>
      <c r="AC732" s="8"/>
      <c r="AP732" s="8"/>
      <c r="AR732" s="31"/>
      <c r="AU732" s="31"/>
      <c r="AV732" s="21"/>
      <c r="AW732" s="23"/>
      <c r="BJ732" s="18"/>
      <c r="BL732" s="54"/>
      <c r="BO732" s="18"/>
      <c r="BQ732" s="18"/>
      <c r="BS732" s="18"/>
      <c r="BT732" s="18"/>
      <c r="CA732" s="18"/>
      <c r="CD732" s="18"/>
      <c r="CI732" s="18"/>
      <c r="CN732" s="18"/>
      <c r="CP732" s="18"/>
      <c r="CT732" s="18"/>
      <c r="CV732" s="18"/>
      <c r="CX732" s="18"/>
      <c r="DI732" s="18"/>
    </row>
    <row r="733" spans="3:113" x14ac:dyDescent="0.3">
      <c r="C733" s="25"/>
      <c r="D733" s="12"/>
      <c r="E733" s="14"/>
      <c r="H733" s="16"/>
      <c r="I733" s="11"/>
      <c r="J733" s="39"/>
      <c r="K733" s="39"/>
      <c r="L733" s="39"/>
      <c r="M733" s="39"/>
      <c r="N733" s="42"/>
      <c r="O733" s="8"/>
      <c r="P733" s="9"/>
      <c r="Q733" s="9"/>
      <c r="R733" s="8"/>
      <c r="S733" s="9"/>
      <c r="T733" s="9"/>
      <c r="U733" s="8"/>
      <c r="V733" s="9"/>
      <c r="W733" s="9"/>
      <c r="X733" s="9"/>
      <c r="Y733" s="8"/>
      <c r="Z733" s="9"/>
      <c r="AA733" s="8"/>
      <c r="AC733" s="8"/>
      <c r="AP733" s="8"/>
      <c r="AR733" s="31"/>
      <c r="AU733" s="31"/>
      <c r="AV733" s="21"/>
      <c r="AW733" s="23"/>
      <c r="BJ733" s="18"/>
      <c r="BL733" s="54"/>
      <c r="BO733" s="18"/>
      <c r="BQ733" s="18"/>
      <c r="BS733" s="18"/>
      <c r="BT733" s="18"/>
      <c r="CA733" s="18"/>
      <c r="CD733" s="18"/>
      <c r="CI733" s="18"/>
      <c r="CN733" s="18"/>
      <c r="CP733" s="18"/>
      <c r="CT733" s="18"/>
      <c r="CV733" s="18"/>
      <c r="CX733" s="18"/>
      <c r="DI733" s="18"/>
    </row>
    <row r="734" spans="3:113" x14ac:dyDescent="0.3">
      <c r="C734" s="25"/>
      <c r="D734" s="12"/>
      <c r="E734" s="14"/>
      <c r="H734" s="16"/>
      <c r="I734" s="11"/>
      <c r="J734" s="39"/>
      <c r="K734" s="39"/>
      <c r="L734" s="39"/>
      <c r="M734" s="39"/>
      <c r="N734" s="42"/>
      <c r="O734" s="8"/>
      <c r="P734" s="9"/>
      <c r="Q734" s="9"/>
      <c r="R734" s="8"/>
      <c r="S734" s="9"/>
      <c r="T734" s="9"/>
      <c r="U734" s="8"/>
      <c r="V734" s="9"/>
      <c r="W734" s="9"/>
      <c r="X734" s="9"/>
      <c r="Y734" s="8"/>
      <c r="Z734" s="9"/>
      <c r="AA734" s="8"/>
      <c r="AC734" s="8"/>
      <c r="AP734" s="8"/>
      <c r="AR734" s="31"/>
      <c r="AU734" s="31"/>
      <c r="AV734" s="21"/>
      <c r="AW734" s="23"/>
      <c r="BJ734" s="18"/>
      <c r="BL734" s="54"/>
      <c r="BO734" s="18"/>
      <c r="BQ734" s="18"/>
      <c r="BS734" s="18"/>
      <c r="BT734" s="18"/>
      <c r="CA734" s="18"/>
      <c r="CD734" s="18"/>
      <c r="CI734" s="18"/>
      <c r="CN734" s="18"/>
      <c r="CP734" s="18"/>
      <c r="CT734" s="18"/>
      <c r="CV734" s="18"/>
      <c r="CX734" s="18"/>
      <c r="DI734" s="18"/>
    </row>
    <row r="735" spans="3:113" x14ac:dyDescent="0.3">
      <c r="C735" s="25"/>
      <c r="D735" s="12"/>
      <c r="E735" s="14"/>
      <c r="H735" s="16"/>
      <c r="I735" s="11"/>
      <c r="J735" s="39"/>
      <c r="K735" s="39"/>
      <c r="L735" s="39"/>
      <c r="M735" s="39"/>
      <c r="N735" s="42"/>
      <c r="O735" s="8"/>
      <c r="P735" s="9"/>
      <c r="Q735" s="9"/>
      <c r="R735" s="8"/>
      <c r="S735" s="9"/>
      <c r="T735" s="9"/>
      <c r="U735" s="8"/>
      <c r="V735" s="9"/>
      <c r="W735" s="9"/>
      <c r="X735" s="9"/>
      <c r="Y735" s="8"/>
      <c r="Z735" s="9"/>
      <c r="AA735" s="8"/>
      <c r="AC735" s="8"/>
      <c r="AP735" s="8"/>
      <c r="AR735" s="31"/>
      <c r="AU735" s="31"/>
      <c r="AV735" s="21"/>
      <c r="AW735" s="23"/>
      <c r="BJ735" s="18"/>
      <c r="BL735" s="54"/>
      <c r="BO735" s="18"/>
      <c r="BQ735" s="18"/>
      <c r="BS735" s="18"/>
      <c r="BT735" s="18"/>
      <c r="CA735" s="18"/>
      <c r="CD735" s="18"/>
      <c r="CI735" s="18"/>
      <c r="CN735" s="18"/>
      <c r="CP735" s="18"/>
      <c r="CT735" s="18"/>
      <c r="CV735" s="18"/>
      <c r="CX735" s="18"/>
      <c r="DI735" s="18"/>
    </row>
    <row r="736" spans="3:113" x14ac:dyDescent="0.3">
      <c r="C736" s="25"/>
      <c r="D736" s="12"/>
      <c r="E736" s="14"/>
      <c r="H736" s="16"/>
      <c r="I736" s="11"/>
      <c r="J736" s="39"/>
      <c r="K736" s="39"/>
      <c r="L736" s="39"/>
      <c r="M736" s="39"/>
      <c r="N736" s="42"/>
      <c r="O736" s="8"/>
      <c r="P736" s="9"/>
      <c r="Q736" s="9"/>
      <c r="R736" s="8"/>
      <c r="S736" s="9"/>
      <c r="T736" s="9"/>
      <c r="U736" s="8"/>
      <c r="V736" s="9"/>
      <c r="W736" s="9"/>
      <c r="X736" s="9"/>
      <c r="Y736" s="8"/>
      <c r="Z736" s="9"/>
      <c r="AA736" s="8"/>
      <c r="AC736" s="8"/>
      <c r="AP736" s="8"/>
      <c r="AR736" s="31"/>
      <c r="AU736" s="31"/>
      <c r="AV736" s="21"/>
      <c r="AW736" s="23"/>
      <c r="BJ736" s="18"/>
      <c r="BL736" s="54"/>
      <c r="BO736" s="18"/>
      <c r="BQ736" s="18"/>
      <c r="BS736" s="18"/>
      <c r="BT736" s="18"/>
      <c r="CA736" s="18"/>
      <c r="CD736" s="18"/>
      <c r="CI736" s="18"/>
      <c r="CN736" s="18"/>
      <c r="CP736" s="18"/>
      <c r="CT736" s="18"/>
      <c r="CV736" s="18"/>
      <c r="CX736" s="18"/>
      <c r="DI736" s="18"/>
    </row>
    <row r="737" spans="3:113" x14ac:dyDescent="0.3">
      <c r="C737" s="25"/>
      <c r="D737" s="12"/>
      <c r="E737" s="14"/>
      <c r="H737" s="16"/>
      <c r="I737" s="11"/>
      <c r="J737" s="39"/>
      <c r="K737" s="39"/>
      <c r="L737" s="39"/>
      <c r="M737" s="39"/>
      <c r="N737" s="42"/>
      <c r="O737" s="8"/>
      <c r="P737" s="9"/>
      <c r="Q737" s="9"/>
      <c r="R737" s="8"/>
      <c r="S737" s="9"/>
      <c r="T737" s="9"/>
      <c r="U737" s="8"/>
      <c r="V737" s="9"/>
      <c r="W737" s="9"/>
      <c r="X737" s="9"/>
      <c r="Y737" s="8"/>
      <c r="Z737" s="9"/>
      <c r="AA737" s="8"/>
      <c r="AC737" s="8"/>
      <c r="AP737" s="8"/>
      <c r="AR737" s="31"/>
      <c r="AU737" s="31"/>
      <c r="AV737" s="21"/>
      <c r="AW737" s="23"/>
      <c r="BJ737" s="18"/>
      <c r="BL737" s="54"/>
      <c r="BO737" s="18"/>
      <c r="BQ737" s="18"/>
      <c r="BS737" s="18"/>
      <c r="BT737" s="18"/>
      <c r="CA737" s="18"/>
      <c r="CD737" s="18"/>
      <c r="CI737" s="18"/>
      <c r="CN737" s="18"/>
      <c r="CP737" s="18"/>
      <c r="CT737" s="18"/>
      <c r="CV737" s="18"/>
      <c r="CX737" s="18"/>
      <c r="DI737" s="18"/>
    </row>
    <row r="738" spans="3:113" x14ac:dyDescent="0.3">
      <c r="C738" s="25"/>
      <c r="D738" s="12"/>
      <c r="E738" s="14"/>
      <c r="H738" s="16"/>
      <c r="I738" s="11"/>
      <c r="J738" s="39"/>
      <c r="K738" s="39"/>
      <c r="L738" s="39"/>
      <c r="M738" s="39"/>
      <c r="N738" s="42"/>
      <c r="O738" s="8"/>
      <c r="P738" s="9"/>
      <c r="Q738" s="9"/>
      <c r="R738" s="8"/>
      <c r="S738" s="9"/>
      <c r="T738" s="9"/>
      <c r="U738" s="8"/>
      <c r="V738" s="9"/>
      <c r="W738" s="9"/>
      <c r="X738" s="9"/>
      <c r="Y738" s="8"/>
      <c r="Z738" s="9"/>
      <c r="AA738" s="8"/>
      <c r="AC738" s="8"/>
      <c r="AP738" s="8"/>
      <c r="AR738" s="31"/>
      <c r="AU738" s="31"/>
      <c r="AV738" s="21"/>
      <c r="AW738" s="23"/>
      <c r="BJ738" s="18"/>
      <c r="BL738" s="54"/>
      <c r="BO738" s="18"/>
      <c r="BQ738" s="18"/>
      <c r="BS738" s="18"/>
      <c r="BT738" s="18"/>
      <c r="CA738" s="18"/>
      <c r="CD738" s="18"/>
      <c r="CI738" s="18"/>
      <c r="CN738" s="18"/>
      <c r="CP738" s="18"/>
      <c r="CT738" s="18"/>
      <c r="CV738" s="18"/>
      <c r="CX738" s="18"/>
      <c r="DI738" s="18"/>
    </row>
    <row r="739" spans="3:113" x14ac:dyDescent="0.3">
      <c r="C739" s="25"/>
      <c r="D739" s="12"/>
      <c r="E739" s="14"/>
      <c r="H739" s="16"/>
      <c r="I739" s="11"/>
      <c r="J739" s="39"/>
      <c r="K739" s="39"/>
      <c r="L739" s="39"/>
      <c r="M739" s="39"/>
      <c r="N739" s="42"/>
      <c r="O739" s="8"/>
      <c r="P739" s="9"/>
      <c r="Q739" s="9"/>
      <c r="R739" s="8"/>
      <c r="S739" s="9"/>
      <c r="T739" s="9"/>
      <c r="U739" s="8"/>
      <c r="V739" s="9"/>
      <c r="W739" s="9"/>
      <c r="X739" s="9"/>
      <c r="Y739" s="8"/>
      <c r="Z739" s="9"/>
      <c r="AA739" s="8"/>
      <c r="AC739" s="8"/>
      <c r="AP739" s="8"/>
      <c r="AR739" s="31"/>
      <c r="AU739" s="31"/>
      <c r="AV739" s="21"/>
      <c r="AW739" s="23"/>
      <c r="BJ739" s="18"/>
      <c r="BL739" s="54"/>
      <c r="BO739" s="18"/>
      <c r="BQ739" s="18"/>
      <c r="BS739" s="18"/>
      <c r="BT739" s="18"/>
      <c r="CA739" s="18"/>
      <c r="CD739" s="18"/>
      <c r="CI739" s="18"/>
      <c r="CN739" s="18"/>
      <c r="CP739" s="18"/>
      <c r="CT739" s="18"/>
      <c r="CV739" s="18"/>
      <c r="CX739" s="18"/>
      <c r="DI739" s="18"/>
    </row>
    <row r="740" spans="3:113" x14ac:dyDescent="0.3">
      <c r="C740" s="25"/>
      <c r="D740" s="12"/>
      <c r="E740" s="14"/>
      <c r="H740" s="16"/>
      <c r="I740" s="11"/>
      <c r="J740" s="39"/>
      <c r="K740" s="39"/>
      <c r="L740" s="39"/>
      <c r="M740" s="39"/>
      <c r="N740" s="42"/>
      <c r="O740" s="8"/>
      <c r="P740" s="9"/>
      <c r="Q740" s="9"/>
      <c r="R740" s="8"/>
      <c r="S740" s="9"/>
      <c r="T740" s="9"/>
      <c r="U740" s="8"/>
      <c r="V740" s="9"/>
      <c r="W740" s="9"/>
      <c r="X740" s="9"/>
      <c r="Y740" s="8"/>
      <c r="Z740" s="9"/>
      <c r="AA740" s="8"/>
      <c r="AC740" s="8"/>
      <c r="AP740" s="8"/>
      <c r="AR740" s="31"/>
      <c r="AU740" s="31"/>
      <c r="AV740" s="21"/>
      <c r="AW740" s="23"/>
      <c r="BJ740" s="18"/>
      <c r="BL740" s="54"/>
      <c r="BO740" s="18"/>
      <c r="BQ740" s="18"/>
      <c r="BS740" s="18"/>
      <c r="BT740" s="18"/>
      <c r="CA740" s="18"/>
      <c r="CD740" s="18"/>
      <c r="CI740" s="18"/>
      <c r="CN740" s="18"/>
      <c r="CP740" s="18"/>
      <c r="CT740" s="18"/>
      <c r="CV740" s="18"/>
      <c r="CX740" s="18"/>
      <c r="DI740" s="18"/>
    </row>
    <row r="741" spans="3:113" x14ac:dyDescent="0.3">
      <c r="C741" s="25"/>
      <c r="D741" s="12"/>
      <c r="E741" s="14"/>
      <c r="H741" s="16"/>
      <c r="I741" s="11"/>
      <c r="J741" s="39"/>
      <c r="K741" s="39"/>
      <c r="L741" s="39"/>
      <c r="M741" s="39"/>
      <c r="N741" s="42"/>
      <c r="O741" s="8"/>
      <c r="P741" s="9"/>
      <c r="Q741" s="9"/>
      <c r="R741" s="8"/>
      <c r="S741" s="9"/>
      <c r="T741" s="9"/>
      <c r="U741" s="8"/>
      <c r="V741" s="9"/>
      <c r="W741" s="9"/>
      <c r="X741" s="9"/>
      <c r="Y741" s="8"/>
      <c r="Z741" s="9"/>
      <c r="AA741" s="8"/>
      <c r="AC741" s="8"/>
      <c r="AP741" s="8"/>
      <c r="AR741" s="31"/>
      <c r="AU741" s="31"/>
      <c r="AV741" s="21"/>
      <c r="AW741" s="23"/>
      <c r="BJ741" s="18"/>
      <c r="BL741" s="54"/>
      <c r="BO741" s="18"/>
      <c r="BQ741" s="18"/>
      <c r="BS741" s="18"/>
      <c r="BT741" s="18"/>
      <c r="CA741" s="18"/>
      <c r="CD741" s="18"/>
      <c r="CI741" s="18"/>
      <c r="CN741" s="18"/>
      <c r="CP741" s="18"/>
      <c r="CT741" s="18"/>
      <c r="CV741" s="18"/>
      <c r="CX741" s="18"/>
      <c r="DI741" s="18"/>
    </row>
    <row r="742" spans="3:113" x14ac:dyDescent="0.3">
      <c r="C742" s="25"/>
      <c r="D742" s="12"/>
      <c r="E742" s="14"/>
      <c r="H742" s="16"/>
      <c r="I742" s="11"/>
      <c r="J742" s="39"/>
      <c r="K742" s="39"/>
      <c r="L742" s="39"/>
      <c r="M742" s="39"/>
      <c r="N742" s="42"/>
      <c r="O742" s="8"/>
      <c r="P742" s="9"/>
      <c r="Q742" s="9"/>
      <c r="R742" s="8"/>
      <c r="S742" s="9"/>
      <c r="T742" s="9"/>
      <c r="U742" s="8"/>
      <c r="V742" s="9"/>
      <c r="W742" s="9"/>
      <c r="X742" s="9"/>
      <c r="Y742" s="8"/>
      <c r="Z742" s="9"/>
      <c r="AA742" s="8"/>
      <c r="AC742" s="8"/>
      <c r="AP742" s="8"/>
      <c r="AR742" s="31"/>
      <c r="AU742" s="31"/>
      <c r="AV742" s="21"/>
      <c r="AW742" s="23"/>
      <c r="BJ742" s="18"/>
      <c r="BL742" s="54"/>
      <c r="BO742" s="18"/>
      <c r="BQ742" s="18"/>
      <c r="BS742" s="18"/>
      <c r="BT742" s="18"/>
      <c r="CA742" s="18"/>
      <c r="CD742" s="18"/>
      <c r="CI742" s="18"/>
      <c r="CN742" s="18"/>
      <c r="CP742" s="18"/>
      <c r="CT742" s="18"/>
      <c r="CV742" s="18"/>
      <c r="CX742" s="18"/>
      <c r="DI742" s="18"/>
    </row>
    <row r="743" spans="3:113" x14ac:dyDescent="0.3">
      <c r="C743" s="25"/>
      <c r="D743" s="12"/>
      <c r="E743" s="14"/>
      <c r="H743" s="16"/>
      <c r="I743" s="11"/>
      <c r="J743" s="39"/>
      <c r="K743" s="39"/>
      <c r="L743" s="39"/>
      <c r="M743" s="39"/>
      <c r="N743" s="42"/>
      <c r="O743" s="8"/>
      <c r="P743" s="9"/>
      <c r="Q743" s="9"/>
      <c r="R743" s="8"/>
      <c r="S743" s="9"/>
      <c r="T743" s="9"/>
      <c r="U743" s="8"/>
      <c r="V743" s="9"/>
      <c r="W743" s="9"/>
      <c r="X743" s="9"/>
      <c r="Y743" s="8"/>
      <c r="Z743" s="9"/>
      <c r="AA743" s="8"/>
      <c r="AC743" s="8"/>
      <c r="AP743" s="8"/>
      <c r="AR743" s="31"/>
      <c r="AU743" s="31"/>
      <c r="AV743" s="21"/>
      <c r="AW743" s="23"/>
      <c r="BJ743" s="18"/>
      <c r="BL743" s="54"/>
      <c r="BO743" s="18"/>
      <c r="BQ743" s="18"/>
      <c r="BS743" s="18"/>
      <c r="BT743" s="18"/>
      <c r="CA743" s="18"/>
      <c r="CD743" s="18"/>
      <c r="CI743" s="18"/>
      <c r="CN743" s="18"/>
      <c r="CP743" s="18"/>
      <c r="CT743" s="18"/>
      <c r="CV743" s="18"/>
      <c r="CX743" s="18"/>
      <c r="DI743" s="18"/>
    </row>
    <row r="744" spans="3:113" x14ac:dyDescent="0.3">
      <c r="C744" s="25"/>
      <c r="D744" s="12"/>
      <c r="E744" s="14"/>
      <c r="H744" s="16"/>
      <c r="I744" s="11"/>
      <c r="J744" s="39"/>
      <c r="K744" s="39"/>
      <c r="L744" s="39"/>
      <c r="M744" s="39"/>
      <c r="N744" s="42"/>
      <c r="O744" s="8"/>
      <c r="P744" s="9"/>
      <c r="Q744" s="9"/>
      <c r="R744" s="8"/>
      <c r="S744" s="9"/>
      <c r="T744" s="9"/>
      <c r="U744" s="8"/>
      <c r="V744" s="9"/>
      <c r="W744" s="9"/>
      <c r="X744" s="9"/>
      <c r="Y744" s="8"/>
      <c r="Z744" s="9"/>
      <c r="AA744" s="8"/>
      <c r="AC744" s="8"/>
      <c r="AP744" s="8"/>
      <c r="AR744" s="31"/>
      <c r="AU744" s="31"/>
      <c r="AV744" s="21"/>
      <c r="AW744" s="23"/>
      <c r="BJ744" s="18"/>
      <c r="BL744" s="54"/>
      <c r="BO744" s="18"/>
      <c r="BQ744" s="18"/>
      <c r="BS744" s="18"/>
      <c r="BT744" s="18"/>
      <c r="CA744" s="18"/>
      <c r="CD744" s="18"/>
      <c r="CI744" s="18"/>
      <c r="CN744" s="18"/>
      <c r="CP744" s="18"/>
      <c r="CT744" s="18"/>
      <c r="CV744" s="18"/>
      <c r="CX744" s="18"/>
      <c r="DI744" s="18"/>
    </row>
    <row r="745" spans="3:113" x14ac:dyDescent="0.3">
      <c r="C745" s="25"/>
      <c r="D745" s="12"/>
      <c r="E745" s="14"/>
      <c r="H745" s="16"/>
      <c r="I745" s="11"/>
      <c r="J745" s="39"/>
      <c r="K745" s="39"/>
      <c r="L745" s="39"/>
      <c r="M745" s="39"/>
      <c r="N745" s="42"/>
      <c r="O745" s="8"/>
      <c r="P745" s="9"/>
      <c r="Q745" s="9"/>
      <c r="R745" s="8"/>
      <c r="S745" s="9"/>
      <c r="T745" s="9"/>
      <c r="U745" s="8"/>
      <c r="V745" s="9"/>
      <c r="W745" s="9"/>
      <c r="X745" s="9"/>
      <c r="Y745" s="8"/>
      <c r="Z745" s="9"/>
      <c r="AA745" s="8"/>
      <c r="AC745" s="8"/>
      <c r="AP745" s="8"/>
      <c r="AR745" s="31"/>
      <c r="AU745" s="31"/>
      <c r="AV745" s="21"/>
      <c r="AW745" s="23"/>
      <c r="BJ745" s="18"/>
      <c r="BL745" s="54"/>
      <c r="BO745" s="18"/>
      <c r="BQ745" s="18"/>
      <c r="BS745" s="18"/>
      <c r="BT745" s="18"/>
      <c r="CA745" s="18"/>
      <c r="CD745" s="18"/>
      <c r="CI745" s="18"/>
      <c r="CN745" s="18"/>
      <c r="CP745" s="18"/>
      <c r="CT745" s="18"/>
      <c r="CV745" s="18"/>
      <c r="CX745" s="18"/>
      <c r="DI745" s="18"/>
    </row>
    <row r="746" spans="3:113" x14ac:dyDescent="0.3">
      <c r="C746" s="25"/>
      <c r="D746" s="12"/>
      <c r="E746" s="14"/>
      <c r="H746" s="16"/>
      <c r="I746" s="11"/>
      <c r="J746" s="39"/>
      <c r="K746" s="39"/>
      <c r="L746" s="39"/>
      <c r="M746" s="39"/>
      <c r="N746" s="42"/>
      <c r="O746" s="8"/>
      <c r="P746" s="9"/>
      <c r="Q746" s="9"/>
      <c r="R746" s="8"/>
      <c r="S746" s="9"/>
      <c r="T746" s="9"/>
      <c r="U746" s="8"/>
      <c r="V746" s="9"/>
      <c r="W746" s="9"/>
      <c r="X746" s="9"/>
      <c r="Y746" s="8"/>
      <c r="Z746" s="9"/>
      <c r="AA746" s="8"/>
      <c r="AC746" s="8"/>
      <c r="AP746" s="8"/>
      <c r="AR746" s="31"/>
      <c r="AU746" s="31"/>
      <c r="AV746" s="21"/>
      <c r="AW746" s="23"/>
      <c r="BJ746" s="18"/>
      <c r="BL746" s="54"/>
      <c r="BO746" s="18"/>
      <c r="BQ746" s="18"/>
      <c r="BS746" s="18"/>
      <c r="BT746" s="18"/>
      <c r="CA746" s="18"/>
      <c r="CD746" s="18"/>
      <c r="CI746" s="18"/>
      <c r="CN746" s="18"/>
      <c r="CP746" s="18"/>
      <c r="CT746" s="18"/>
      <c r="CV746" s="18"/>
      <c r="CX746" s="18"/>
      <c r="DI746" s="18"/>
    </row>
    <row r="747" spans="3:113" x14ac:dyDescent="0.3">
      <c r="C747" s="25"/>
      <c r="D747" s="12"/>
      <c r="E747" s="14"/>
      <c r="H747" s="16"/>
      <c r="I747" s="11"/>
      <c r="J747" s="39"/>
      <c r="K747" s="39"/>
      <c r="L747" s="39"/>
      <c r="M747" s="39"/>
      <c r="N747" s="42"/>
      <c r="O747" s="8"/>
      <c r="P747" s="9"/>
      <c r="Q747" s="9"/>
      <c r="R747" s="8"/>
      <c r="S747" s="9"/>
      <c r="T747" s="9"/>
      <c r="U747" s="8"/>
      <c r="V747" s="9"/>
      <c r="W747" s="9"/>
      <c r="X747" s="9"/>
      <c r="Y747" s="8"/>
      <c r="Z747" s="9"/>
      <c r="AA747" s="8"/>
      <c r="AC747" s="8"/>
      <c r="AP747" s="8"/>
      <c r="AR747" s="31"/>
      <c r="AU747" s="31"/>
      <c r="AV747" s="21"/>
      <c r="AW747" s="23"/>
      <c r="BJ747" s="18"/>
      <c r="BL747" s="54"/>
      <c r="BO747" s="18"/>
      <c r="BQ747" s="18"/>
      <c r="BS747" s="18"/>
      <c r="BT747" s="18"/>
      <c r="CA747" s="18"/>
      <c r="CD747" s="18"/>
      <c r="CI747" s="18"/>
      <c r="CN747" s="18"/>
      <c r="CP747" s="18"/>
      <c r="CT747" s="18"/>
      <c r="CV747" s="18"/>
      <c r="CX747" s="18"/>
      <c r="DI747" s="18"/>
    </row>
    <row r="748" spans="3:113" x14ac:dyDescent="0.3">
      <c r="C748" s="25"/>
      <c r="D748" s="12"/>
      <c r="E748" s="14"/>
      <c r="H748" s="16"/>
      <c r="I748" s="11"/>
      <c r="J748" s="39"/>
      <c r="K748" s="39"/>
      <c r="L748" s="39"/>
      <c r="M748" s="39"/>
      <c r="N748" s="42"/>
      <c r="O748" s="8"/>
      <c r="P748" s="9"/>
      <c r="Q748" s="9"/>
      <c r="R748" s="8"/>
      <c r="S748" s="9"/>
      <c r="T748" s="9"/>
      <c r="U748" s="8"/>
      <c r="V748" s="9"/>
      <c r="W748" s="9"/>
      <c r="X748" s="9"/>
      <c r="Y748" s="8"/>
      <c r="Z748" s="9"/>
      <c r="AA748" s="8"/>
      <c r="AC748" s="8"/>
      <c r="AP748" s="8"/>
      <c r="AR748" s="31"/>
      <c r="AU748" s="31"/>
      <c r="AV748" s="21"/>
      <c r="AW748" s="23"/>
      <c r="BJ748" s="18"/>
      <c r="BL748" s="54"/>
      <c r="BO748" s="18"/>
      <c r="BQ748" s="18"/>
      <c r="BS748" s="18"/>
      <c r="BT748" s="18"/>
      <c r="CA748" s="18"/>
      <c r="CD748" s="18"/>
      <c r="CI748" s="18"/>
      <c r="CN748" s="18"/>
      <c r="CP748" s="18"/>
      <c r="CT748" s="18"/>
      <c r="CV748" s="18"/>
      <c r="CX748" s="18"/>
      <c r="DI748" s="18"/>
    </row>
    <row r="749" spans="3:113" x14ac:dyDescent="0.3">
      <c r="C749" s="25"/>
      <c r="D749" s="12"/>
      <c r="E749" s="14"/>
      <c r="H749" s="16"/>
      <c r="I749" s="11"/>
      <c r="J749" s="39"/>
      <c r="K749" s="39"/>
      <c r="L749" s="39"/>
      <c r="M749" s="39"/>
      <c r="N749" s="42"/>
      <c r="O749" s="8"/>
      <c r="P749" s="9"/>
      <c r="Q749" s="9"/>
      <c r="R749" s="8"/>
      <c r="S749" s="9"/>
      <c r="T749" s="9"/>
      <c r="U749" s="8"/>
      <c r="V749" s="9"/>
      <c r="W749" s="9"/>
      <c r="X749" s="9"/>
      <c r="Y749" s="8"/>
      <c r="Z749" s="9"/>
      <c r="AA749" s="8"/>
      <c r="AC749" s="8"/>
      <c r="AP749" s="8"/>
      <c r="AR749" s="31"/>
      <c r="AU749" s="31"/>
      <c r="AV749" s="21"/>
      <c r="AW749" s="23"/>
      <c r="BJ749" s="18"/>
      <c r="BL749" s="54"/>
      <c r="BO749" s="18"/>
      <c r="BQ749" s="18"/>
      <c r="BS749" s="18"/>
      <c r="BT749" s="18"/>
      <c r="CA749" s="18"/>
      <c r="CD749" s="18"/>
      <c r="CI749" s="18"/>
      <c r="CN749" s="18"/>
      <c r="CP749" s="18"/>
      <c r="CT749" s="18"/>
      <c r="CV749" s="18"/>
      <c r="CX749" s="18"/>
      <c r="DI749" s="18"/>
    </row>
    <row r="750" spans="3:113" x14ac:dyDescent="0.3">
      <c r="C750" s="25"/>
      <c r="D750" s="12"/>
      <c r="E750" s="14"/>
      <c r="H750" s="16"/>
      <c r="I750" s="11"/>
      <c r="J750" s="39"/>
      <c r="K750" s="39"/>
      <c r="L750" s="39"/>
      <c r="M750" s="39"/>
      <c r="N750" s="42"/>
      <c r="O750" s="8"/>
      <c r="P750" s="9"/>
      <c r="Q750" s="9"/>
      <c r="R750" s="8"/>
      <c r="S750" s="9"/>
      <c r="T750" s="9"/>
      <c r="U750" s="8"/>
      <c r="V750" s="9"/>
      <c r="W750" s="9"/>
      <c r="X750" s="9"/>
      <c r="Y750" s="8"/>
      <c r="Z750" s="9"/>
      <c r="AA750" s="8"/>
      <c r="AC750" s="8"/>
      <c r="AP750" s="8"/>
      <c r="AR750" s="31"/>
      <c r="AU750" s="31"/>
      <c r="AV750" s="21"/>
      <c r="AW750" s="23"/>
      <c r="BJ750" s="18"/>
      <c r="BL750" s="54"/>
      <c r="BO750" s="18"/>
      <c r="BQ750" s="18"/>
      <c r="BS750" s="18"/>
      <c r="BT750" s="18"/>
      <c r="CA750" s="18"/>
      <c r="CD750" s="18"/>
      <c r="CI750" s="18"/>
      <c r="CN750" s="18"/>
      <c r="CP750" s="18"/>
      <c r="CT750" s="18"/>
      <c r="CV750" s="18"/>
      <c r="CX750" s="18"/>
      <c r="DI750" s="18"/>
    </row>
    <row r="751" spans="3:113" x14ac:dyDescent="0.3">
      <c r="C751" s="25"/>
      <c r="D751" s="12"/>
      <c r="E751" s="14"/>
      <c r="H751" s="16"/>
      <c r="I751" s="11"/>
      <c r="J751" s="39"/>
      <c r="K751" s="39"/>
      <c r="L751" s="39"/>
      <c r="M751" s="39"/>
      <c r="N751" s="42"/>
      <c r="O751" s="8"/>
      <c r="P751" s="9"/>
      <c r="Q751" s="9"/>
      <c r="R751" s="8"/>
      <c r="S751" s="9"/>
      <c r="T751" s="9"/>
      <c r="U751" s="8"/>
      <c r="V751" s="9"/>
      <c r="W751" s="9"/>
      <c r="X751" s="9"/>
      <c r="Y751" s="8"/>
      <c r="Z751" s="9"/>
      <c r="AA751" s="8"/>
      <c r="AC751" s="8"/>
      <c r="AP751" s="8"/>
      <c r="AR751" s="31"/>
      <c r="AU751" s="31"/>
      <c r="AV751" s="21"/>
      <c r="AW751" s="23"/>
      <c r="BJ751" s="18"/>
      <c r="BL751" s="54"/>
      <c r="BO751" s="18"/>
      <c r="BQ751" s="18"/>
      <c r="BS751" s="18"/>
      <c r="BT751" s="18"/>
      <c r="CA751" s="18"/>
      <c r="CD751" s="18"/>
      <c r="CI751" s="18"/>
      <c r="CN751" s="18"/>
      <c r="CP751" s="18"/>
      <c r="CT751" s="18"/>
      <c r="CV751" s="18"/>
      <c r="CX751" s="18"/>
      <c r="DI751" s="18"/>
    </row>
    <row r="752" spans="3:113" x14ac:dyDescent="0.3">
      <c r="C752" s="25"/>
      <c r="D752" s="12"/>
      <c r="E752" s="14"/>
      <c r="H752" s="16"/>
      <c r="I752" s="11"/>
      <c r="J752" s="39"/>
      <c r="K752" s="39"/>
      <c r="L752" s="39"/>
      <c r="M752" s="39"/>
      <c r="N752" s="42"/>
      <c r="O752" s="8"/>
      <c r="P752" s="9"/>
      <c r="Q752" s="9"/>
      <c r="R752" s="8"/>
      <c r="S752" s="9"/>
      <c r="T752" s="9"/>
      <c r="U752" s="8"/>
      <c r="V752" s="9"/>
      <c r="W752" s="9"/>
      <c r="X752" s="9"/>
      <c r="Y752" s="8"/>
      <c r="Z752" s="9"/>
      <c r="AA752" s="8"/>
      <c r="AC752" s="8"/>
      <c r="AP752" s="8"/>
      <c r="AR752" s="31"/>
      <c r="AU752" s="31"/>
      <c r="AV752" s="21"/>
      <c r="AW752" s="23"/>
      <c r="BJ752" s="18"/>
      <c r="BL752" s="54"/>
      <c r="BO752" s="18"/>
      <c r="BQ752" s="18"/>
      <c r="BS752" s="18"/>
      <c r="BT752" s="18"/>
      <c r="CA752" s="18"/>
      <c r="CD752" s="18"/>
      <c r="CI752" s="18"/>
      <c r="CN752" s="18"/>
      <c r="CP752" s="18"/>
      <c r="CT752" s="18"/>
      <c r="CV752" s="18"/>
      <c r="CX752" s="18"/>
      <c r="DI752" s="18"/>
    </row>
    <row r="753" spans="3:113" x14ac:dyDescent="0.3">
      <c r="C753" s="25"/>
      <c r="D753" s="12"/>
      <c r="E753" s="14"/>
      <c r="H753" s="16"/>
      <c r="I753" s="11"/>
      <c r="J753" s="39"/>
      <c r="K753" s="39"/>
      <c r="L753" s="39"/>
      <c r="M753" s="39"/>
      <c r="N753" s="42"/>
      <c r="O753" s="8"/>
      <c r="P753" s="9"/>
      <c r="Q753" s="9"/>
      <c r="R753" s="8"/>
      <c r="S753" s="9"/>
      <c r="T753" s="9"/>
      <c r="U753" s="8"/>
      <c r="V753" s="9"/>
      <c r="W753" s="9"/>
      <c r="X753" s="9"/>
      <c r="Y753" s="8"/>
      <c r="Z753" s="9"/>
      <c r="AA753" s="8"/>
      <c r="AC753" s="8"/>
      <c r="AP753" s="8"/>
      <c r="AR753" s="31"/>
      <c r="AU753" s="31"/>
      <c r="AV753" s="21"/>
      <c r="AW753" s="23"/>
      <c r="BJ753" s="18"/>
      <c r="BL753" s="54"/>
      <c r="BO753" s="18"/>
      <c r="BQ753" s="18"/>
      <c r="BS753" s="18"/>
      <c r="BT753" s="18"/>
      <c r="CA753" s="18"/>
      <c r="CD753" s="18"/>
      <c r="CI753" s="18"/>
      <c r="CN753" s="18"/>
      <c r="CP753" s="18"/>
      <c r="CT753" s="18"/>
      <c r="CV753" s="18"/>
      <c r="CX753" s="18"/>
      <c r="DI753" s="18"/>
    </row>
    <row r="754" spans="3:113" x14ac:dyDescent="0.3">
      <c r="C754" s="25"/>
      <c r="D754" s="12"/>
      <c r="E754" s="14"/>
      <c r="H754" s="16"/>
      <c r="I754" s="11"/>
      <c r="J754" s="39"/>
      <c r="K754" s="39"/>
      <c r="L754" s="39"/>
      <c r="M754" s="39"/>
      <c r="N754" s="42"/>
      <c r="O754" s="8"/>
      <c r="P754" s="9"/>
      <c r="Q754" s="9"/>
      <c r="R754" s="8"/>
      <c r="S754" s="9"/>
      <c r="T754" s="9"/>
      <c r="U754" s="8"/>
      <c r="V754" s="9"/>
      <c r="W754" s="9"/>
      <c r="X754" s="9"/>
      <c r="Y754" s="8"/>
      <c r="Z754" s="9"/>
      <c r="AA754" s="8"/>
      <c r="AC754" s="8"/>
      <c r="AP754" s="8"/>
      <c r="AR754" s="31"/>
      <c r="AU754" s="31"/>
      <c r="AV754" s="21"/>
      <c r="AW754" s="23"/>
      <c r="BJ754" s="18"/>
      <c r="BL754" s="54"/>
      <c r="BO754" s="18"/>
      <c r="BQ754" s="18"/>
      <c r="BS754" s="18"/>
      <c r="BT754" s="18"/>
      <c r="CA754" s="18"/>
      <c r="CD754" s="18"/>
      <c r="CI754" s="18"/>
      <c r="CN754" s="18"/>
      <c r="CP754" s="18"/>
      <c r="CT754" s="18"/>
      <c r="CV754" s="18"/>
      <c r="CX754" s="18"/>
      <c r="DI754" s="18"/>
    </row>
    <row r="755" spans="3:113" x14ac:dyDescent="0.3">
      <c r="C755" s="25"/>
      <c r="D755" s="12"/>
      <c r="E755" s="14"/>
      <c r="H755" s="16"/>
      <c r="I755" s="11"/>
      <c r="J755" s="39"/>
      <c r="K755" s="39"/>
      <c r="L755" s="39"/>
      <c r="M755" s="39"/>
      <c r="N755" s="42"/>
      <c r="O755" s="8"/>
      <c r="P755" s="9"/>
      <c r="Q755" s="9"/>
      <c r="R755" s="8"/>
      <c r="S755" s="9"/>
      <c r="T755" s="9"/>
      <c r="U755" s="8"/>
      <c r="V755" s="9"/>
      <c r="W755" s="9"/>
      <c r="X755" s="9"/>
      <c r="Y755" s="8"/>
      <c r="Z755" s="9"/>
      <c r="AA755" s="8"/>
      <c r="AC755" s="8"/>
      <c r="AP755" s="8"/>
      <c r="AR755" s="31"/>
      <c r="AU755" s="31"/>
      <c r="AV755" s="21"/>
      <c r="AW755" s="23"/>
      <c r="BJ755" s="18"/>
      <c r="BL755" s="54"/>
      <c r="BO755" s="18"/>
      <c r="BQ755" s="18"/>
      <c r="BS755" s="18"/>
      <c r="BT755" s="18"/>
      <c r="CA755" s="18"/>
      <c r="CD755" s="18"/>
      <c r="CI755" s="18"/>
      <c r="CN755" s="18"/>
      <c r="CP755" s="18"/>
      <c r="CT755" s="18"/>
      <c r="CV755" s="18"/>
      <c r="CX755" s="18"/>
      <c r="DI755" s="18"/>
    </row>
    <row r="756" spans="3:113" x14ac:dyDescent="0.3">
      <c r="C756" s="25"/>
      <c r="D756" s="12"/>
      <c r="E756" s="14"/>
      <c r="H756" s="16"/>
      <c r="I756" s="11"/>
      <c r="J756" s="39"/>
      <c r="K756" s="39"/>
      <c r="L756" s="39"/>
      <c r="M756" s="39"/>
      <c r="N756" s="42"/>
      <c r="O756" s="8"/>
      <c r="P756" s="9"/>
      <c r="Q756" s="9"/>
      <c r="R756" s="8"/>
      <c r="S756" s="9"/>
      <c r="T756" s="9"/>
      <c r="U756" s="8"/>
      <c r="V756" s="9"/>
      <c r="W756" s="9"/>
      <c r="X756" s="9"/>
      <c r="Y756" s="8"/>
      <c r="Z756" s="9"/>
      <c r="AA756" s="8"/>
      <c r="AC756" s="8"/>
      <c r="AP756" s="8"/>
      <c r="AR756" s="31"/>
      <c r="AU756" s="31"/>
      <c r="AV756" s="21"/>
      <c r="AW756" s="23"/>
      <c r="BJ756" s="18"/>
      <c r="BL756" s="54"/>
      <c r="BO756" s="18"/>
      <c r="BQ756" s="18"/>
      <c r="BS756" s="18"/>
      <c r="BT756" s="18"/>
      <c r="CA756" s="18"/>
      <c r="CD756" s="18"/>
      <c r="CI756" s="18"/>
      <c r="CN756" s="18"/>
      <c r="CP756" s="18"/>
      <c r="CT756" s="18"/>
      <c r="CV756" s="18"/>
      <c r="CX756" s="18"/>
      <c r="DI756" s="18"/>
    </row>
    <row r="757" spans="3:113" x14ac:dyDescent="0.3">
      <c r="C757" s="25"/>
      <c r="D757" s="12"/>
      <c r="E757" s="14"/>
      <c r="H757" s="16"/>
      <c r="I757" s="11"/>
      <c r="J757" s="39"/>
      <c r="K757" s="39"/>
      <c r="L757" s="39"/>
      <c r="M757" s="39"/>
      <c r="N757" s="42"/>
      <c r="O757" s="8"/>
      <c r="P757" s="9"/>
      <c r="Q757" s="9"/>
      <c r="R757" s="8"/>
      <c r="S757" s="9"/>
      <c r="T757" s="9"/>
      <c r="U757" s="8"/>
      <c r="V757" s="9"/>
      <c r="W757" s="9"/>
      <c r="X757" s="9"/>
      <c r="Y757" s="8"/>
      <c r="Z757" s="9"/>
      <c r="AA757" s="8"/>
      <c r="AC757" s="8"/>
      <c r="AP757" s="8"/>
      <c r="AR757" s="31"/>
      <c r="AU757" s="31"/>
      <c r="AV757" s="21"/>
      <c r="AW757" s="23"/>
      <c r="BJ757" s="18"/>
      <c r="BL757" s="54"/>
      <c r="BO757" s="18"/>
      <c r="BQ757" s="18"/>
      <c r="BS757" s="18"/>
      <c r="BT757" s="18"/>
      <c r="CA757" s="18"/>
      <c r="CD757" s="18"/>
      <c r="CI757" s="18"/>
      <c r="CN757" s="18"/>
      <c r="CP757" s="18"/>
      <c r="CT757" s="18"/>
      <c r="CV757" s="18"/>
      <c r="CX757" s="18"/>
      <c r="DI757" s="18"/>
    </row>
    <row r="758" spans="3:113" x14ac:dyDescent="0.3">
      <c r="C758" s="25"/>
      <c r="D758" s="12"/>
      <c r="E758" s="14"/>
      <c r="H758" s="16"/>
      <c r="I758" s="11"/>
      <c r="J758" s="39"/>
      <c r="K758" s="39"/>
      <c r="L758" s="39"/>
      <c r="M758" s="39"/>
      <c r="N758" s="42"/>
      <c r="O758" s="8"/>
      <c r="P758" s="9"/>
      <c r="Q758" s="9"/>
      <c r="R758" s="8"/>
      <c r="S758" s="9"/>
      <c r="T758" s="9"/>
      <c r="U758" s="8"/>
      <c r="V758" s="9"/>
      <c r="W758" s="9"/>
      <c r="X758" s="9"/>
      <c r="Y758" s="8"/>
      <c r="Z758" s="9"/>
      <c r="AA758" s="8"/>
      <c r="AC758" s="8"/>
      <c r="AP758" s="8"/>
      <c r="AR758" s="31"/>
      <c r="AU758" s="31"/>
      <c r="AV758" s="21"/>
      <c r="AW758" s="23"/>
      <c r="BJ758" s="18"/>
      <c r="BL758" s="54"/>
      <c r="BO758" s="18"/>
      <c r="BQ758" s="18"/>
      <c r="BS758" s="18"/>
      <c r="BT758" s="18"/>
      <c r="CA758" s="18"/>
      <c r="CD758" s="18"/>
      <c r="CI758" s="18"/>
      <c r="CN758" s="18"/>
      <c r="CP758" s="18"/>
      <c r="CT758" s="18"/>
      <c r="CV758" s="18"/>
      <c r="CX758" s="18"/>
      <c r="DI758" s="18"/>
    </row>
    <row r="759" spans="3:113" x14ac:dyDescent="0.3">
      <c r="C759" s="25"/>
      <c r="D759" s="12"/>
      <c r="E759" s="14"/>
      <c r="H759" s="16"/>
      <c r="I759" s="11"/>
      <c r="J759" s="39"/>
      <c r="K759" s="39"/>
      <c r="L759" s="39"/>
      <c r="M759" s="39"/>
      <c r="N759" s="42"/>
      <c r="O759" s="8"/>
      <c r="P759" s="9"/>
      <c r="Q759" s="9"/>
      <c r="R759" s="8"/>
      <c r="S759" s="9"/>
      <c r="T759" s="9"/>
      <c r="U759" s="8"/>
      <c r="V759" s="9"/>
      <c r="W759" s="9"/>
      <c r="X759" s="9"/>
      <c r="Y759" s="8"/>
      <c r="Z759" s="9"/>
      <c r="AA759" s="8"/>
      <c r="AC759" s="8"/>
      <c r="AP759" s="8"/>
      <c r="AR759" s="31"/>
      <c r="AU759" s="31"/>
      <c r="AV759" s="21"/>
      <c r="AW759" s="23"/>
      <c r="BJ759" s="18"/>
      <c r="BL759" s="54"/>
      <c r="BO759" s="18"/>
      <c r="BQ759" s="18"/>
      <c r="BS759" s="18"/>
      <c r="BT759" s="18"/>
      <c r="CA759" s="18"/>
      <c r="CD759" s="18"/>
      <c r="CI759" s="18"/>
      <c r="CN759" s="18"/>
      <c r="CP759" s="18"/>
      <c r="CT759" s="18"/>
      <c r="CV759" s="18"/>
      <c r="CX759" s="18"/>
      <c r="DI759" s="18"/>
    </row>
    <row r="760" spans="3:113" x14ac:dyDescent="0.3">
      <c r="C760" s="25"/>
      <c r="D760" s="12"/>
      <c r="E760" s="14"/>
      <c r="H760" s="16"/>
      <c r="I760" s="11"/>
      <c r="J760" s="39"/>
      <c r="K760" s="39"/>
      <c r="L760" s="39"/>
      <c r="M760" s="39"/>
      <c r="N760" s="42"/>
      <c r="O760" s="8"/>
      <c r="P760" s="9"/>
      <c r="Q760" s="9"/>
      <c r="R760" s="8"/>
      <c r="S760" s="9"/>
      <c r="T760" s="9"/>
      <c r="U760" s="8"/>
      <c r="V760" s="9"/>
      <c r="W760" s="9"/>
      <c r="X760" s="9"/>
      <c r="Y760" s="8"/>
      <c r="Z760" s="9"/>
      <c r="AA760" s="8"/>
      <c r="AC760" s="8"/>
      <c r="AP760" s="8"/>
      <c r="AR760" s="31"/>
      <c r="AU760" s="31"/>
      <c r="AV760" s="21"/>
      <c r="AW760" s="23"/>
      <c r="BJ760" s="18"/>
      <c r="BL760" s="54"/>
      <c r="BO760" s="18"/>
      <c r="BQ760" s="18"/>
      <c r="BS760" s="18"/>
      <c r="BT760" s="18"/>
      <c r="CA760" s="18"/>
      <c r="CD760" s="18"/>
      <c r="CI760" s="18"/>
      <c r="CN760" s="18"/>
      <c r="CP760" s="18"/>
      <c r="CT760" s="18"/>
      <c r="CV760" s="18"/>
      <c r="CX760" s="18"/>
      <c r="DI760" s="18"/>
    </row>
    <row r="761" spans="3:113" x14ac:dyDescent="0.3">
      <c r="C761" s="25"/>
      <c r="D761" s="12"/>
      <c r="E761" s="14"/>
      <c r="H761" s="16"/>
      <c r="I761" s="11"/>
      <c r="J761" s="39"/>
      <c r="K761" s="39"/>
      <c r="L761" s="39"/>
      <c r="M761" s="39"/>
      <c r="N761" s="42"/>
      <c r="O761" s="8"/>
      <c r="P761" s="9"/>
      <c r="Q761" s="9"/>
      <c r="R761" s="8"/>
      <c r="S761" s="9"/>
      <c r="T761" s="9"/>
      <c r="U761" s="8"/>
      <c r="V761" s="9"/>
      <c r="W761" s="9"/>
      <c r="X761" s="9"/>
      <c r="Y761" s="8"/>
      <c r="Z761" s="9"/>
      <c r="AA761" s="8"/>
      <c r="AC761" s="8"/>
      <c r="AP761" s="8"/>
      <c r="AR761" s="31"/>
      <c r="AU761" s="31"/>
      <c r="AV761" s="21"/>
      <c r="AW761" s="23"/>
      <c r="BJ761" s="18"/>
      <c r="BL761" s="54"/>
      <c r="BO761" s="18"/>
      <c r="BQ761" s="18"/>
      <c r="BS761" s="18"/>
      <c r="BT761" s="18"/>
      <c r="CA761" s="18"/>
      <c r="CD761" s="18"/>
      <c r="CI761" s="18"/>
      <c r="CN761" s="18"/>
      <c r="CP761" s="18"/>
      <c r="CT761" s="18"/>
      <c r="CV761" s="18"/>
      <c r="CX761" s="18"/>
      <c r="DI761" s="18"/>
    </row>
    <row r="762" spans="3:113" x14ac:dyDescent="0.3">
      <c r="C762" s="25"/>
      <c r="D762" s="12"/>
      <c r="E762" s="14"/>
      <c r="H762" s="16"/>
      <c r="I762" s="11"/>
      <c r="J762" s="39"/>
      <c r="K762" s="39"/>
      <c r="L762" s="39"/>
      <c r="M762" s="39"/>
      <c r="N762" s="42"/>
      <c r="O762" s="8"/>
      <c r="P762" s="9"/>
      <c r="Q762" s="9"/>
      <c r="R762" s="8"/>
      <c r="S762" s="9"/>
      <c r="T762" s="9"/>
      <c r="U762" s="8"/>
      <c r="V762" s="9"/>
      <c r="W762" s="9"/>
      <c r="X762" s="9"/>
      <c r="Y762" s="8"/>
      <c r="Z762" s="9"/>
      <c r="AA762" s="8"/>
      <c r="AC762" s="8"/>
      <c r="AP762" s="8"/>
      <c r="AR762" s="31"/>
      <c r="AU762" s="31"/>
      <c r="AV762" s="21"/>
      <c r="AW762" s="23"/>
      <c r="BJ762" s="18"/>
      <c r="BL762" s="54"/>
      <c r="BO762" s="18"/>
      <c r="BQ762" s="18"/>
      <c r="BS762" s="18"/>
      <c r="BT762" s="18"/>
      <c r="CA762" s="18"/>
      <c r="CD762" s="18"/>
      <c r="CI762" s="18"/>
      <c r="CN762" s="18"/>
      <c r="CP762" s="18"/>
      <c r="CT762" s="18"/>
      <c r="CV762" s="18"/>
      <c r="CX762" s="18"/>
      <c r="DI762" s="18"/>
    </row>
    <row r="763" spans="3:113" x14ac:dyDescent="0.3">
      <c r="C763" s="25"/>
      <c r="D763" s="12"/>
      <c r="E763" s="14"/>
      <c r="H763" s="16"/>
      <c r="I763" s="11"/>
      <c r="J763" s="39"/>
      <c r="K763" s="39"/>
      <c r="L763" s="39"/>
      <c r="M763" s="39"/>
      <c r="N763" s="42"/>
      <c r="O763" s="8"/>
      <c r="P763" s="9"/>
      <c r="Q763" s="9"/>
      <c r="R763" s="8"/>
      <c r="S763" s="9"/>
      <c r="T763" s="9"/>
      <c r="U763" s="8"/>
      <c r="V763" s="9"/>
      <c r="W763" s="9"/>
      <c r="X763" s="9"/>
      <c r="Y763" s="8"/>
      <c r="Z763" s="9"/>
      <c r="AA763" s="8"/>
      <c r="AC763" s="8"/>
      <c r="AP763" s="8"/>
      <c r="AR763" s="31"/>
      <c r="AU763" s="31"/>
      <c r="AV763" s="21"/>
      <c r="AW763" s="23"/>
      <c r="BJ763" s="18"/>
      <c r="BL763" s="54"/>
      <c r="BO763" s="18"/>
      <c r="BQ763" s="18"/>
      <c r="BS763" s="18"/>
      <c r="BT763" s="18"/>
      <c r="CA763" s="18"/>
      <c r="CD763" s="18"/>
      <c r="CI763" s="18"/>
      <c r="CN763" s="18"/>
      <c r="CP763" s="18"/>
      <c r="CT763" s="18"/>
      <c r="CV763" s="18"/>
      <c r="CX763" s="18"/>
      <c r="DI763" s="18"/>
    </row>
    <row r="764" spans="3:113" x14ac:dyDescent="0.3">
      <c r="C764" s="25"/>
      <c r="D764" s="12"/>
      <c r="E764" s="14"/>
      <c r="H764" s="16"/>
      <c r="I764" s="11"/>
      <c r="J764" s="39"/>
      <c r="K764" s="39"/>
      <c r="L764" s="39"/>
      <c r="M764" s="39"/>
      <c r="N764" s="42"/>
      <c r="O764" s="8"/>
      <c r="P764" s="9"/>
      <c r="Q764" s="9"/>
      <c r="R764" s="8"/>
      <c r="S764" s="9"/>
      <c r="T764" s="9"/>
      <c r="U764" s="8"/>
      <c r="V764" s="9"/>
      <c r="W764" s="9"/>
      <c r="X764" s="9"/>
      <c r="Y764" s="8"/>
      <c r="Z764" s="9"/>
      <c r="AA764" s="8"/>
      <c r="AC764" s="8"/>
      <c r="AP764" s="8"/>
      <c r="AR764" s="31"/>
      <c r="AU764" s="31"/>
      <c r="AV764" s="21"/>
      <c r="AW764" s="23"/>
      <c r="BJ764" s="18"/>
      <c r="BL764" s="54"/>
      <c r="BO764" s="18"/>
      <c r="BQ764" s="18"/>
      <c r="BS764" s="18"/>
      <c r="BT764" s="18"/>
      <c r="CA764" s="18"/>
      <c r="CD764" s="18"/>
      <c r="CI764" s="18"/>
      <c r="CN764" s="18"/>
      <c r="CP764" s="18"/>
      <c r="CT764" s="18"/>
      <c r="CV764" s="18"/>
      <c r="CX764" s="18"/>
      <c r="DI764" s="18"/>
    </row>
    <row r="765" spans="3:113" x14ac:dyDescent="0.3">
      <c r="C765" s="25"/>
      <c r="D765" s="12"/>
      <c r="E765" s="14"/>
      <c r="H765" s="16"/>
      <c r="I765" s="11"/>
      <c r="J765" s="39"/>
      <c r="K765" s="39"/>
      <c r="L765" s="39"/>
      <c r="M765" s="39"/>
      <c r="N765" s="42"/>
      <c r="O765" s="8"/>
      <c r="P765" s="9"/>
      <c r="Q765" s="9"/>
      <c r="R765" s="8"/>
      <c r="S765" s="9"/>
      <c r="T765" s="9"/>
      <c r="U765" s="8"/>
      <c r="V765" s="9"/>
      <c r="W765" s="9"/>
      <c r="X765" s="9"/>
      <c r="Y765" s="8"/>
      <c r="Z765" s="9"/>
      <c r="AA765" s="8"/>
      <c r="AC765" s="8"/>
      <c r="AP765" s="8"/>
      <c r="AR765" s="31"/>
      <c r="AU765" s="31"/>
      <c r="AV765" s="21"/>
      <c r="AW765" s="23"/>
      <c r="BJ765" s="18"/>
      <c r="BL765" s="54"/>
      <c r="BO765" s="18"/>
      <c r="BQ765" s="18"/>
      <c r="BS765" s="18"/>
      <c r="BT765" s="18"/>
      <c r="CA765" s="18"/>
      <c r="CD765" s="18"/>
      <c r="CI765" s="18"/>
      <c r="CN765" s="18"/>
      <c r="CP765" s="18"/>
      <c r="CT765" s="18"/>
      <c r="CV765" s="18"/>
      <c r="CX765" s="18"/>
      <c r="DI765" s="18"/>
    </row>
    <row r="766" spans="3:113" x14ac:dyDescent="0.3">
      <c r="C766" s="25"/>
      <c r="D766" s="12"/>
      <c r="E766" s="14"/>
      <c r="H766" s="16"/>
      <c r="I766" s="11"/>
      <c r="J766" s="39"/>
      <c r="K766" s="39"/>
      <c r="L766" s="39"/>
      <c r="M766" s="39"/>
      <c r="N766" s="42"/>
      <c r="O766" s="8"/>
      <c r="P766" s="9"/>
      <c r="Q766" s="9"/>
      <c r="R766" s="8"/>
      <c r="S766" s="9"/>
      <c r="T766" s="9"/>
      <c r="U766" s="8"/>
      <c r="V766" s="9"/>
      <c r="W766" s="9"/>
      <c r="X766" s="9"/>
      <c r="Y766" s="8"/>
      <c r="Z766" s="9"/>
      <c r="AA766" s="8"/>
      <c r="AC766" s="8"/>
      <c r="AP766" s="8"/>
      <c r="AR766" s="31"/>
      <c r="AU766" s="31"/>
      <c r="AV766" s="21"/>
      <c r="AW766" s="23"/>
      <c r="BJ766" s="18"/>
      <c r="BL766" s="54"/>
      <c r="BO766" s="18"/>
      <c r="BQ766" s="18"/>
      <c r="BS766" s="18"/>
      <c r="BT766" s="18"/>
      <c r="CA766" s="18"/>
      <c r="CD766" s="18"/>
      <c r="CI766" s="18"/>
      <c r="CN766" s="18"/>
      <c r="CP766" s="18"/>
      <c r="CT766" s="18"/>
      <c r="CV766" s="18"/>
      <c r="CX766" s="18"/>
      <c r="DI766" s="18"/>
    </row>
    <row r="767" spans="3:113" x14ac:dyDescent="0.3">
      <c r="C767" s="25"/>
      <c r="D767" s="12"/>
      <c r="E767" s="14"/>
      <c r="H767" s="16"/>
      <c r="I767" s="11"/>
      <c r="J767" s="39"/>
      <c r="K767" s="39"/>
      <c r="L767" s="39"/>
      <c r="M767" s="39"/>
      <c r="N767" s="42"/>
      <c r="O767" s="8"/>
      <c r="P767" s="9"/>
      <c r="Q767" s="9"/>
      <c r="R767" s="8"/>
      <c r="S767" s="9"/>
      <c r="T767" s="9"/>
      <c r="U767" s="8"/>
      <c r="V767" s="9"/>
      <c r="W767" s="9"/>
      <c r="X767" s="9"/>
      <c r="Y767" s="8"/>
      <c r="Z767" s="9"/>
      <c r="AA767" s="8"/>
      <c r="AC767" s="8"/>
      <c r="AP767" s="8"/>
      <c r="AR767" s="31"/>
      <c r="AU767" s="31"/>
      <c r="AV767" s="21"/>
      <c r="AW767" s="23"/>
      <c r="BJ767" s="18"/>
      <c r="BL767" s="54"/>
      <c r="BO767" s="18"/>
      <c r="BQ767" s="18"/>
      <c r="BS767" s="18"/>
      <c r="BT767" s="18"/>
      <c r="CA767" s="18"/>
      <c r="CD767" s="18"/>
      <c r="CI767" s="18"/>
      <c r="CN767" s="18"/>
      <c r="CP767" s="18"/>
      <c r="CT767" s="18"/>
      <c r="CV767" s="18"/>
      <c r="CX767" s="18"/>
      <c r="DI767" s="18"/>
    </row>
    <row r="768" spans="3:113" x14ac:dyDescent="0.3">
      <c r="C768" s="25"/>
      <c r="D768" s="12"/>
      <c r="E768" s="14"/>
      <c r="H768" s="16"/>
      <c r="I768" s="11"/>
      <c r="J768" s="39"/>
      <c r="K768" s="39"/>
      <c r="L768" s="39"/>
      <c r="M768" s="39"/>
      <c r="N768" s="42"/>
      <c r="O768" s="8"/>
      <c r="P768" s="9"/>
      <c r="Q768" s="9"/>
      <c r="R768" s="8"/>
      <c r="S768" s="9"/>
      <c r="T768" s="9"/>
      <c r="U768" s="8"/>
      <c r="V768" s="9"/>
      <c r="W768" s="9"/>
      <c r="X768" s="9"/>
      <c r="Y768" s="8"/>
      <c r="Z768" s="9"/>
      <c r="AA768" s="8"/>
      <c r="AC768" s="8"/>
      <c r="AP768" s="8"/>
      <c r="AR768" s="31"/>
      <c r="AU768" s="31"/>
      <c r="AV768" s="21"/>
      <c r="AW768" s="23"/>
      <c r="BJ768" s="18"/>
      <c r="BL768" s="54"/>
      <c r="BO768" s="18"/>
      <c r="BQ768" s="18"/>
      <c r="BS768" s="18"/>
      <c r="BT768" s="18"/>
      <c r="CA768" s="18"/>
      <c r="CD768" s="18"/>
      <c r="CI768" s="18"/>
      <c r="CN768" s="18"/>
      <c r="CP768" s="18"/>
      <c r="CT768" s="18"/>
      <c r="CV768" s="18"/>
      <c r="CX768" s="18"/>
      <c r="DI768" s="18"/>
    </row>
    <row r="769" spans="3:113" x14ac:dyDescent="0.3">
      <c r="C769" s="25"/>
      <c r="D769" s="12"/>
      <c r="E769" s="14"/>
      <c r="H769" s="16"/>
      <c r="I769" s="11"/>
      <c r="J769" s="39"/>
      <c r="K769" s="39"/>
      <c r="L769" s="39"/>
      <c r="M769" s="39"/>
      <c r="N769" s="42"/>
      <c r="O769" s="8"/>
      <c r="P769" s="9"/>
      <c r="Q769" s="9"/>
      <c r="R769" s="8"/>
      <c r="S769" s="9"/>
      <c r="T769" s="9"/>
      <c r="U769" s="8"/>
      <c r="V769" s="9"/>
      <c r="W769" s="9"/>
      <c r="X769" s="9"/>
      <c r="Y769" s="8"/>
      <c r="Z769" s="9"/>
      <c r="AA769" s="8"/>
      <c r="AC769" s="8"/>
      <c r="AP769" s="8"/>
      <c r="AR769" s="31"/>
      <c r="AU769" s="31"/>
      <c r="AV769" s="21"/>
      <c r="AW769" s="23"/>
      <c r="BJ769" s="18"/>
      <c r="BL769" s="54"/>
      <c r="BO769" s="18"/>
      <c r="BQ769" s="18"/>
      <c r="BS769" s="18"/>
      <c r="BT769" s="18"/>
      <c r="CA769" s="18"/>
      <c r="CD769" s="18"/>
      <c r="CI769" s="18"/>
      <c r="CN769" s="18"/>
      <c r="CP769" s="18"/>
      <c r="CT769" s="18"/>
      <c r="CV769" s="18"/>
      <c r="CX769" s="18"/>
      <c r="DI769" s="18"/>
    </row>
    <row r="770" spans="3:113" x14ac:dyDescent="0.3">
      <c r="C770" s="25"/>
      <c r="D770" s="12"/>
      <c r="E770" s="14"/>
      <c r="H770" s="16"/>
      <c r="I770" s="11"/>
      <c r="J770" s="39"/>
      <c r="K770" s="39"/>
      <c r="L770" s="39"/>
      <c r="M770" s="39"/>
      <c r="N770" s="42"/>
      <c r="O770" s="8"/>
      <c r="P770" s="9"/>
      <c r="Q770" s="9"/>
      <c r="R770" s="8"/>
      <c r="S770" s="9"/>
      <c r="T770" s="9"/>
      <c r="U770" s="8"/>
      <c r="V770" s="9"/>
      <c r="W770" s="9"/>
      <c r="X770" s="9"/>
      <c r="Y770" s="8"/>
      <c r="Z770" s="9"/>
      <c r="AA770" s="8"/>
      <c r="AC770" s="8"/>
      <c r="AP770" s="8"/>
      <c r="AR770" s="31"/>
      <c r="AU770" s="31"/>
      <c r="AV770" s="21"/>
      <c r="AW770" s="23"/>
      <c r="BJ770" s="18"/>
      <c r="BL770" s="54"/>
      <c r="BO770" s="18"/>
      <c r="BQ770" s="18"/>
      <c r="BS770" s="18"/>
      <c r="BT770" s="18"/>
      <c r="CA770" s="18"/>
      <c r="CD770" s="18"/>
      <c r="CI770" s="18"/>
      <c r="CN770" s="18"/>
      <c r="CP770" s="18"/>
      <c r="CT770" s="18"/>
      <c r="CV770" s="18"/>
      <c r="CX770" s="18"/>
      <c r="DI770" s="18"/>
    </row>
    <row r="771" spans="3:113" x14ac:dyDescent="0.3">
      <c r="C771" s="25"/>
      <c r="D771" s="12"/>
      <c r="E771" s="14"/>
      <c r="H771" s="16"/>
      <c r="I771" s="11"/>
      <c r="J771" s="39"/>
      <c r="K771" s="39"/>
      <c r="L771" s="39"/>
      <c r="M771" s="39"/>
      <c r="N771" s="42"/>
      <c r="O771" s="8"/>
      <c r="P771" s="9"/>
      <c r="Q771" s="9"/>
      <c r="R771" s="8"/>
      <c r="S771" s="9"/>
      <c r="T771" s="9"/>
      <c r="U771" s="8"/>
      <c r="V771" s="9"/>
      <c r="W771" s="9"/>
      <c r="X771" s="9"/>
      <c r="Y771" s="8"/>
      <c r="Z771" s="9"/>
      <c r="AA771" s="8"/>
      <c r="AC771" s="8"/>
      <c r="AP771" s="8"/>
      <c r="AR771" s="31"/>
      <c r="AU771" s="31"/>
      <c r="AV771" s="21"/>
      <c r="AW771" s="23"/>
      <c r="BJ771" s="18"/>
      <c r="BL771" s="54"/>
      <c r="BO771" s="18"/>
      <c r="BQ771" s="18"/>
      <c r="BS771" s="18"/>
      <c r="BT771" s="18"/>
      <c r="CA771" s="18"/>
      <c r="CD771" s="18"/>
      <c r="CI771" s="18"/>
      <c r="CN771" s="18"/>
      <c r="CP771" s="18"/>
      <c r="CT771" s="18"/>
      <c r="CV771" s="18"/>
      <c r="CX771" s="18"/>
      <c r="DI771" s="18"/>
    </row>
    <row r="772" spans="3:113" x14ac:dyDescent="0.3">
      <c r="C772" s="25"/>
      <c r="D772" s="12"/>
      <c r="E772" s="14"/>
      <c r="H772" s="16"/>
      <c r="I772" s="11"/>
      <c r="J772" s="39"/>
      <c r="K772" s="39"/>
      <c r="L772" s="39"/>
      <c r="M772" s="39"/>
      <c r="N772" s="42"/>
      <c r="O772" s="8"/>
      <c r="P772" s="9"/>
      <c r="Q772" s="9"/>
      <c r="R772" s="8"/>
      <c r="S772" s="9"/>
      <c r="T772" s="9"/>
      <c r="U772" s="8"/>
      <c r="V772" s="9"/>
      <c r="W772" s="9"/>
      <c r="X772" s="9"/>
      <c r="Y772" s="8"/>
      <c r="Z772" s="9"/>
      <c r="AA772" s="8"/>
      <c r="AC772" s="8"/>
      <c r="AP772" s="8"/>
      <c r="AR772" s="31"/>
      <c r="AU772" s="31"/>
      <c r="AV772" s="21"/>
      <c r="AW772" s="23"/>
      <c r="BJ772" s="18"/>
      <c r="BL772" s="54"/>
      <c r="BO772" s="18"/>
      <c r="BQ772" s="18"/>
      <c r="BS772" s="18"/>
      <c r="BT772" s="18"/>
      <c r="CA772" s="18"/>
      <c r="CD772" s="18"/>
      <c r="CI772" s="18"/>
      <c r="CN772" s="18"/>
      <c r="CP772" s="18"/>
      <c r="CT772" s="18"/>
      <c r="CV772" s="18"/>
      <c r="CX772" s="18"/>
      <c r="DI772" s="18"/>
    </row>
    <row r="773" spans="3:113" x14ac:dyDescent="0.3">
      <c r="C773" s="25"/>
      <c r="D773" s="12"/>
      <c r="E773" s="14"/>
      <c r="H773" s="16"/>
      <c r="I773" s="11"/>
      <c r="J773" s="39"/>
      <c r="K773" s="39"/>
      <c r="L773" s="39"/>
      <c r="M773" s="39"/>
      <c r="N773" s="42"/>
      <c r="O773" s="8"/>
      <c r="P773" s="9"/>
      <c r="Q773" s="9"/>
      <c r="R773" s="8"/>
      <c r="S773" s="9"/>
      <c r="T773" s="9"/>
      <c r="U773" s="8"/>
      <c r="V773" s="9"/>
      <c r="W773" s="9"/>
      <c r="X773" s="9"/>
      <c r="Y773" s="8"/>
      <c r="Z773" s="9"/>
      <c r="AA773" s="8"/>
      <c r="AC773" s="8"/>
      <c r="AP773" s="8"/>
      <c r="AR773" s="31"/>
      <c r="AU773" s="31"/>
      <c r="AV773" s="21"/>
      <c r="AW773" s="23"/>
      <c r="BJ773" s="18"/>
      <c r="BL773" s="54"/>
      <c r="BO773" s="18"/>
      <c r="BQ773" s="18"/>
      <c r="BS773" s="18"/>
      <c r="BT773" s="18"/>
      <c r="CA773" s="18"/>
      <c r="CD773" s="18"/>
      <c r="CI773" s="18"/>
      <c r="CN773" s="18"/>
      <c r="CP773" s="18"/>
      <c r="CT773" s="18"/>
      <c r="CV773" s="18"/>
      <c r="CX773" s="18"/>
      <c r="DI773" s="18"/>
    </row>
    <row r="774" spans="3:113" x14ac:dyDescent="0.3">
      <c r="C774" s="25"/>
      <c r="D774" s="12"/>
      <c r="E774" s="14"/>
      <c r="H774" s="16"/>
      <c r="I774" s="11"/>
      <c r="J774" s="39"/>
      <c r="K774" s="39"/>
      <c r="L774" s="39"/>
      <c r="M774" s="39"/>
      <c r="N774" s="42"/>
      <c r="O774" s="8"/>
      <c r="P774" s="9"/>
      <c r="Q774" s="9"/>
      <c r="R774" s="8"/>
      <c r="S774" s="9"/>
      <c r="T774" s="9"/>
      <c r="U774" s="8"/>
      <c r="V774" s="9"/>
      <c r="W774" s="9"/>
      <c r="X774" s="9"/>
      <c r="Y774" s="8"/>
      <c r="Z774" s="9"/>
      <c r="AA774" s="8"/>
      <c r="AC774" s="8"/>
      <c r="AP774" s="8"/>
      <c r="AR774" s="31"/>
      <c r="AU774" s="31"/>
      <c r="AV774" s="21"/>
      <c r="AW774" s="23"/>
      <c r="BJ774" s="18"/>
      <c r="BL774" s="54"/>
      <c r="BO774" s="18"/>
      <c r="BQ774" s="18"/>
      <c r="BS774" s="18"/>
      <c r="BT774" s="18"/>
      <c r="CA774" s="18"/>
      <c r="CD774" s="18"/>
      <c r="CI774" s="18"/>
      <c r="CN774" s="18"/>
      <c r="CP774" s="18"/>
      <c r="CT774" s="18"/>
      <c r="CV774" s="18"/>
      <c r="CX774" s="18"/>
      <c r="DI774" s="18"/>
    </row>
    <row r="775" spans="3:113" x14ac:dyDescent="0.3">
      <c r="C775" s="25"/>
      <c r="D775" s="12"/>
      <c r="E775" s="14"/>
      <c r="H775" s="16"/>
      <c r="I775" s="11"/>
      <c r="J775" s="39"/>
      <c r="K775" s="39"/>
      <c r="L775" s="39"/>
      <c r="M775" s="39"/>
      <c r="N775" s="42"/>
      <c r="O775" s="8"/>
      <c r="P775" s="9"/>
      <c r="Q775" s="9"/>
      <c r="R775" s="8"/>
      <c r="S775" s="9"/>
      <c r="T775" s="9"/>
      <c r="U775" s="8"/>
      <c r="V775" s="9"/>
      <c r="W775" s="9"/>
      <c r="X775" s="9"/>
      <c r="Y775" s="8"/>
      <c r="Z775" s="9"/>
      <c r="AA775" s="8"/>
      <c r="AC775" s="8"/>
      <c r="AP775" s="8"/>
      <c r="AR775" s="31"/>
      <c r="AU775" s="31"/>
      <c r="AV775" s="21"/>
      <c r="AW775" s="23"/>
      <c r="BJ775" s="18"/>
      <c r="BL775" s="54"/>
      <c r="BO775" s="18"/>
      <c r="BQ775" s="18"/>
      <c r="BS775" s="18"/>
      <c r="BT775" s="18"/>
      <c r="CA775" s="18"/>
      <c r="CD775" s="18"/>
      <c r="CI775" s="18"/>
      <c r="CN775" s="18"/>
      <c r="CP775" s="18"/>
      <c r="CT775" s="18"/>
      <c r="CV775" s="18"/>
      <c r="CX775" s="18"/>
      <c r="DI775" s="18"/>
    </row>
    <row r="776" spans="3:113" x14ac:dyDescent="0.3">
      <c r="C776" s="25"/>
      <c r="D776" s="12"/>
      <c r="E776" s="14"/>
      <c r="H776" s="16"/>
      <c r="I776" s="11"/>
      <c r="J776" s="39"/>
      <c r="K776" s="39"/>
      <c r="L776" s="39"/>
      <c r="M776" s="39"/>
      <c r="N776" s="42"/>
      <c r="O776" s="8"/>
      <c r="P776" s="9"/>
      <c r="Q776" s="9"/>
      <c r="R776" s="8"/>
      <c r="S776" s="9"/>
      <c r="T776" s="9"/>
      <c r="U776" s="8"/>
      <c r="V776" s="9"/>
      <c r="W776" s="9"/>
      <c r="X776" s="9"/>
      <c r="Y776" s="8"/>
      <c r="Z776" s="9"/>
      <c r="AA776" s="8"/>
      <c r="AC776" s="8"/>
      <c r="AP776" s="8"/>
      <c r="AR776" s="31"/>
      <c r="AU776" s="31"/>
      <c r="AV776" s="21"/>
      <c r="AW776" s="23"/>
      <c r="BJ776" s="18"/>
      <c r="BL776" s="54"/>
      <c r="BO776" s="18"/>
      <c r="BQ776" s="18"/>
      <c r="BS776" s="18"/>
      <c r="BT776" s="18"/>
      <c r="CA776" s="18"/>
      <c r="CD776" s="18"/>
      <c r="CI776" s="18"/>
      <c r="CN776" s="18"/>
      <c r="CP776" s="18"/>
      <c r="CT776" s="18"/>
      <c r="CV776" s="18"/>
      <c r="CX776" s="18"/>
      <c r="DI776" s="18"/>
    </row>
    <row r="777" spans="3:113" x14ac:dyDescent="0.3">
      <c r="C777" s="25"/>
      <c r="D777" s="12"/>
      <c r="E777" s="14"/>
      <c r="H777" s="16"/>
      <c r="I777" s="11"/>
      <c r="J777" s="39"/>
      <c r="K777" s="39"/>
      <c r="L777" s="39"/>
      <c r="M777" s="39"/>
      <c r="N777" s="42"/>
      <c r="O777" s="8"/>
      <c r="P777" s="9"/>
      <c r="Q777" s="9"/>
      <c r="R777" s="8"/>
      <c r="S777" s="9"/>
      <c r="T777" s="9"/>
      <c r="U777" s="8"/>
      <c r="V777" s="9"/>
      <c r="W777" s="9"/>
      <c r="X777" s="9"/>
      <c r="Y777" s="8"/>
      <c r="Z777" s="9"/>
      <c r="AA777" s="8"/>
      <c r="AC777" s="8"/>
      <c r="AP777" s="8"/>
      <c r="AR777" s="31"/>
      <c r="AU777" s="31"/>
      <c r="AV777" s="21"/>
      <c r="AW777" s="23"/>
      <c r="BJ777" s="18"/>
      <c r="BL777" s="54"/>
      <c r="BO777" s="18"/>
      <c r="BQ777" s="18"/>
      <c r="BS777" s="18"/>
      <c r="BT777" s="18"/>
      <c r="CA777" s="18"/>
      <c r="CD777" s="18"/>
      <c r="CI777" s="18"/>
      <c r="CN777" s="18"/>
      <c r="CP777" s="18"/>
      <c r="CT777" s="18"/>
      <c r="CV777" s="18"/>
      <c r="CX777" s="18"/>
      <c r="DI777" s="18"/>
    </row>
    <row r="778" spans="3:113" x14ac:dyDescent="0.3">
      <c r="C778" s="25"/>
      <c r="D778" s="12"/>
      <c r="E778" s="14"/>
      <c r="H778" s="16"/>
      <c r="I778" s="11"/>
      <c r="J778" s="39"/>
      <c r="K778" s="39"/>
      <c r="L778" s="39"/>
      <c r="M778" s="39"/>
      <c r="N778" s="42"/>
      <c r="O778" s="8"/>
      <c r="P778" s="9"/>
      <c r="Q778" s="9"/>
      <c r="R778" s="8"/>
      <c r="S778" s="9"/>
      <c r="T778" s="9"/>
      <c r="U778" s="8"/>
      <c r="V778" s="9"/>
      <c r="W778" s="9"/>
      <c r="X778" s="9"/>
      <c r="Y778" s="8"/>
      <c r="Z778" s="9"/>
      <c r="AA778" s="8"/>
      <c r="AC778" s="8"/>
      <c r="AP778" s="8"/>
      <c r="AR778" s="31"/>
      <c r="AU778" s="31"/>
      <c r="AV778" s="21"/>
      <c r="AW778" s="23"/>
      <c r="BJ778" s="18"/>
      <c r="BL778" s="54"/>
      <c r="BO778" s="18"/>
      <c r="BQ778" s="18"/>
      <c r="BS778" s="18"/>
      <c r="BT778" s="18"/>
      <c r="CA778" s="18"/>
      <c r="CD778" s="18"/>
      <c r="CI778" s="18"/>
      <c r="CN778" s="18"/>
      <c r="CP778" s="18"/>
      <c r="CT778" s="18"/>
      <c r="CV778" s="18"/>
      <c r="CX778" s="18"/>
      <c r="DI778" s="18"/>
    </row>
    <row r="779" spans="3:113" x14ac:dyDescent="0.3">
      <c r="C779" s="25"/>
      <c r="D779" s="12"/>
      <c r="E779" s="14"/>
      <c r="H779" s="16"/>
      <c r="I779" s="11"/>
      <c r="J779" s="39"/>
      <c r="K779" s="39"/>
      <c r="L779" s="39"/>
      <c r="M779" s="39"/>
      <c r="N779" s="42"/>
      <c r="O779" s="8"/>
      <c r="P779" s="9"/>
      <c r="Q779" s="9"/>
      <c r="R779" s="8"/>
      <c r="S779" s="9"/>
      <c r="T779" s="9"/>
      <c r="U779" s="8"/>
      <c r="V779" s="9"/>
      <c r="W779" s="9"/>
      <c r="X779" s="9"/>
      <c r="Y779" s="8"/>
      <c r="Z779" s="9"/>
      <c r="AA779" s="8"/>
      <c r="AC779" s="8"/>
      <c r="AP779" s="8"/>
      <c r="AR779" s="31"/>
      <c r="AU779" s="31"/>
      <c r="AV779" s="21"/>
      <c r="AW779" s="23"/>
      <c r="BJ779" s="18"/>
      <c r="BL779" s="54"/>
      <c r="BO779" s="18"/>
      <c r="BQ779" s="18"/>
      <c r="BS779" s="18"/>
      <c r="BT779" s="18"/>
      <c r="CA779" s="18"/>
      <c r="CD779" s="18"/>
      <c r="CI779" s="18"/>
      <c r="CN779" s="18"/>
      <c r="CP779" s="18"/>
      <c r="CT779" s="18"/>
      <c r="CV779" s="18"/>
      <c r="CX779" s="18"/>
      <c r="DI779" s="18"/>
    </row>
    <row r="780" spans="3:113" x14ac:dyDescent="0.3">
      <c r="C780" s="25"/>
      <c r="D780" s="12"/>
      <c r="E780" s="14"/>
      <c r="H780" s="16"/>
      <c r="I780" s="11"/>
      <c r="J780" s="39"/>
      <c r="K780" s="39"/>
      <c r="L780" s="39"/>
      <c r="M780" s="39"/>
      <c r="N780" s="42"/>
      <c r="O780" s="8"/>
      <c r="P780" s="9"/>
      <c r="Q780" s="9"/>
      <c r="R780" s="8"/>
      <c r="S780" s="9"/>
      <c r="T780" s="9"/>
      <c r="U780" s="8"/>
      <c r="V780" s="9"/>
      <c r="W780" s="9"/>
      <c r="X780" s="9"/>
      <c r="Y780" s="8"/>
      <c r="Z780" s="9"/>
      <c r="AA780" s="8"/>
      <c r="AC780" s="8"/>
      <c r="AP780" s="8"/>
      <c r="AR780" s="31"/>
      <c r="AU780" s="31"/>
      <c r="AV780" s="21"/>
      <c r="AW780" s="23"/>
      <c r="BJ780" s="18"/>
      <c r="BL780" s="54"/>
      <c r="BO780" s="18"/>
      <c r="BQ780" s="18"/>
      <c r="BS780" s="18"/>
      <c r="BT780" s="18"/>
      <c r="CA780" s="18"/>
      <c r="CD780" s="18"/>
      <c r="CI780" s="18"/>
      <c r="CN780" s="18"/>
      <c r="CP780" s="18"/>
      <c r="CT780" s="18"/>
      <c r="CV780" s="18"/>
      <c r="CX780" s="18"/>
      <c r="DI780" s="18"/>
    </row>
    <row r="781" spans="3:113" x14ac:dyDescent="0.3">
      <c r="C781" s="25"/>
      <c r="D781" s="12"/>
      <c r="E781" s="14"/>
      <c r="H781" s="16"/>
      <c r="I781" s="11"/>
      <c r="J781" s="39"/>
      <c r="K781" s="39"/>
      <c r="L781" s="39"/>
      <c r="M781" s="39"/>
      <c r="N781" s="42"/>
      <c r="O781" s="8"/>
      <c r="P781" s="9"/>
      <c r="Q781" s="9"/>
      <c r="R781" s="8"/>
      <c r="S781" s="9"/>
      <c r="T781" s="9"/>
      <c r="U781" s="8"/>
      <c r="V781" s="9"/>
      <c r="W781" s="9"/>
      <c r="X781" s="9"/>
      <c r="Y781" s="8"/>
      <c r="Z781" s="9"/>
      <c r="AA781" s="8"/>
      <c r="AC781" s="8"/>
      <c r="AP781" s="8"/>
      <c r="AR781" s="31"/>
      <c r="AU781" s="31"/>
      <c r="AV781" s="21"/>
      <c r="AW781" s="23"/>
      <c r="BJ781" s="18"/>
      <c r="BL781" s="54"/>
      <c r="BO781" s="18"/>
      <c r="BQ781" s="18"/>
      <c r="BS781" s="18"/>
      <c r="BT781" s="18"/>
      <c r="CA781" s="18"/>
      <c r="CD781" s="18"/>
      <c r="CI781" s="18"/>
      <c r="CN781" s="18"/>
      <c r="CP781" s="18"/>
      <c r="CT781" s="18"/>
      <c r="CV781" s="18"/>
      <c r="CX781" s="18"/>
      <c r="DI781" s="18"/>
    </row>
    <row r="782" spans="3:113" x14ac:dyDescent="0.3">
      <c r="C782" s="25"/>
      <c r="D782" s="12"/>
      <c r="E782" s="14"/>
      <c r="H782" s="16"/>
      <c r="I782" s="11"/>
      <c r="J782" s="39"/>
      <c r="K782" s="39"/>
      <c r="L782" s="39"/>
      <c r="M782" s="39"/>
      <c r="N782" s="42"/>
      <c r="O782" s="8"/>
      <c r="P782" s="9"/>
      <c r="Q782" s="9"/>
      <c r="R782" s="8"/>
      <c r="S782" s="9"/>
      <c r="T782" s="9"/>
      <c r="U782" s="8"/>
      <c r="V782" s="9"/>
      <c r="W782" s="9"/>
      <c r="X782" s="9"/>
      <c r="Y782" s="8"/>
      <c r="Z782" s="9"/>
      <c r="AA782" s="8"/>
      <c r="AC782" s="8"/>
      <c r="AP782" s="8"/>
      <c r="AR782" s="31"/>
      <c r="AU782" s="31"/>
      <c r="AV782" s="21"/>
      <c r="AW782" s="23"/>
      <c r="BJ782" s="18"/>
      <c r="BL782" s="54"/>
      <c r="BO782" s="18"/>
      <c r="BQ782" s="18"/>
      <c r="BS782" s="18"/>
      <c r="BT782" s="18"/>
      <c r="CA782" s="18"/>
      <c r="CD782" s="18"/>
      <c r="CI782" s="18"/>
      <c r="CN782" s="18"/>
      <c r="CP782" s="18"/>
      <c r="CT782" s="18"/>
      <c r="CV782" s="18"/>
      <c r="CX782" s="18"/>
      <c r="DI782" s="18"/>
    </row>
    <row r="783" spans="3:113" x14ac:dyDescent="0.3">
      <c r="C783" s="25"/>
      <c r="D783" s="12"/>
      <c r="E783" s="14"/>
      <c r="H783" s="16"/>
      <c r="I783" s="11"/>
      <c r="J783" s="39"/>
      <c r="K783" s="39"/>
      <c r="L783" s="39"/>
      <c r="M783" s="39"/>
      <c r="N783" s="42"/>
      <c r="O783" s="8"/>
      <c r="P783" s="9"/>
      <c r="Q783" s="9"/>
      <c r="R783" s="8"/>
      <c r="S783" s="9"/>
      <c r="T783" s="9"/>
      <c r="U783" s="8"/>
      <c r="V783" s="9"/>
      <c r="W783" s="9"/>
      <c r="X783" s="9"/>
      <c r="Y783" s="8"/>
      <c r="Z783" s="9"/>
      <c r="AA783" s="8"/>
      <c r="AC783" s="8"/>
      <c r="AP783" s="8"/>
      <c r="AR783" s="31"/>
      <c r="AU783" s="31"/>
      <c r="AV783" s="21"/>
      <c r="AW783" s="23"/>
      <c r="BJ783" s="18"/>
      <c r="BL783" s="54"/>
      <c r="BO783" s="18"/>
      <c r="BQ783" s="18"/>
      <c r="BS783" s="18"/>
      <c r="BT783" s="18"/>
      <c r="CA783" s="18"/>
      <c r="CD783" s="18"/>
      <c r="CI783" s="18"/>
      <c r="CN783" s="18"/>
      <c r="CP783" s="18"/>
      <c r="CT783" s="18"/>
      <c r="CV783" s="18"/>
      <c r="CX783" s="18"/>
      <c r="DI783" s="18"/>
    </row>
    <row r="784" spans="3:113" x14ac:dyDescent="0.3">
      <c r="C784" s="25"/>
      <c r="D784" s="12"/>
      <c r="E784" s="14"/>
      <c r="H784" s="16"/>
      <c r="I784" s="11"/>
      <c r="J784" s="39"/>
      <c r="K784" s="39"/>
      <c r="L784" s="39"/>
      <c r="M784" s="39"/>
      <c r="N784" s="42"/>
      <c r="O784" s="8"/>
      <c r="P784" s="9"/>
      <c r="Q784" s="9"/>
      <c r="R784" s="8"/>
      <c r="S784" s="9"/>
      <c r="T784" s="9"/>
      <c r="U784" s="8"/>
      <c r="V784" s="9"/>
      <c r="W784" s="9"/>
      <c r="X784" s="9"/>
      <c r="Y784" s="8"/>
      <c r="Z784" s="9"/>
      <c r="AA784" s="8"/>
      <c r="AC784" s="8"/>
      <c r="AP784" s="8"/>
      <c r="AR784" s="31"/>
      <c r="AU784" s="31"/>
      <c r="AV784" s="21"/>
      <c r="AW784" s="23"/>
      <c r="BJ784" s="18"/>
      <c r="BL784" s="54"/>
      <c r="BO784" s="18"/>
      <c r="BQ784" s="18"/>
      <c r="BS784" s="18"/>
      <c r="BT784" s="18"/>
      <c r="CA784" s="18"/>
      <c r="CD784" s="18"/>
      <c r="CI784" s="18"/>
      <c r="CN784" s="18"/>
      <c r="CP784" s="18"/>
      <c r="CT784" s="18"/>
      <c r="CV784" s="18"/>
      <c r="CX784" s="18"/>
      <c r="DI784" s="18"/>
    </row>
    <row r="785" spans="3:113" x14ac:dyDescent="0.3">
      <c r="C785" s="25"/>
      <c r="D785" s="12"/>
      <c r="E785" s="14"/>
      <c r="H785" s="16"/>
      <c r="I785" s="11"/>
      <c r="J785" s="39"/>
      <c r="K785" s="39"/>
      <c r="L785" s="39"/>
      <c r="M785" s="39"/>
      <c r="N785" s="42"/>
      <c r="O785" s="8"/>
      <c r="P785" s="9"/>
      <c r="Q785" s="9"/>
      <c r="R785" s="8"/>
      <c r="S785" s="9"/>
      <c r="T785" s="9"/>
      <c r="U785" s="8"/>
      <c r="V785" s="9"/>
      <c r="W785" s="9"/>
      <c r="X785" s="9"/>
      <c r="Y785" s="8"/>
      <c r="Z785" s="9"/>
      <c r="AA785" s="8"/>
      <c r="AC785" s="8"/>
      <c r="AP785" s="8"/>
      <c r="AR785" s="31"/>
      <c r="AU785" s="31"/>
      <c r="AV785" s="21"/>
      <c r="AW785" s="23"/>
      <c r="BJ785" s="18"/>
      <c r="BL785" s="54"/>
      <c r="BO785" s="18"/>
      <c r="BQ785" s="18"/>
      <c r="BS785" s="18"/>
      <c r="BT785" s="18"/>
      <c r="CA785" s="18"/>
      <c r="CD785" s="18"/>
      <c r="CI785" s="18"/>
      <c r="CN785" s="18"/>
      <c r="CP785" s="18"/>
      <c r="CT785" s="18"/>
      <c r="CV785" s="18"/>
      <c r="CX785" s="18"/>
      <c r="DI785" s="18"/>
    </row>
    <row r="786" spans="3:113" x14ac:dyDescent="0.3">
      <c r="C786" s="25"/>
      <c r="D786" s="12"/>
      <c r="E786" s="14"/>
      <c r="H786" s="16"/>
      <c r="I786" s="11"/>
      <c r="J786" s="39"/>
      <c r="K786" s="39"/>
      <c r="L786" s="39"/>
      <c r="M786" s="39"/>
      <c r="N786" s="42"/>
      <c r="O786" s="8"/>
      <c r="P786" s="9"/>
      <c r="Q786" s="9"/>
      <c r="R786" s="8"/>
      <c r="S786" s="9"/>
      <c r="T786" s="9"/>
      <c r="U786" s="8"/>
      <c r="V786" s="9"/>
      <c r="W786" s="9"/>
      <c r="X786" s="9"/>
      <c r="Y786" s="8"/>
      <c r="Z786" s="9"/>
      <c r="AA786" s="8"/>
      <c r="AC786" s="8"/>
      <c r="AP786" s="8"/>
      <c r="AR786" s="31"/>
      <c r="AU786" s="31"/>
      <c r="AV786" s="21"/>
      <c r="AW786" s="23"/>
      <c r="BJ786" s="18"/>
      <c r="BL786" s="54"/>
      <c r="BO786" s="18"/>
      <c r="BQ786" s="18"/>
      <c r="BS786" s="18"/>
      <c r="BT786" s="18"/>
      <c r="CA786" s="18"/>
      <c r="CD786" s="18"/>
      <c r="CI786" s="18"/>
      <c r="CN786" s="18"/>
      <c r="CP786" s="18"/>
      <c r="CT786" s="18"/>
      <c r="CV786" s="18"/>
      <c r="CX786" s="18"/>
      <c r="DI786" s="18"/>
    </row>
    <row r="787" spans="3:113" x14ac:dyDescent="0.3">
      <c r="C787" s="25"/>
      <c r="D787" s="12"/>
      <c r="E787" s="14"/>
      <c r="H787" s="16"/>
      <c r="I787" s="11"/>
      <c r="J787" s="39"/>
      <c r="K787" s="39"/>
      <c r="L787" s="39"/>
      <c r="M787" s="39"/>
      <c r="N787" s="42"/>
      <c r="O787" s="8"/>
      <c r="P787" s="9"/>
      <c r="Q787" s="9"/>
      <c r="R787" s="8"/>
      <c r="S787" s="9"/>
      <c r="T787" s="9"/>
      <c r="U787" s="8"/>
      <c r="V787" s="9"/>
      <c r="W787" s="9"/>
      <c r="X787" s="9"/>
      <c r="Y787" s="8"/>
      <c r="Z787" s="9"/>
      <c r="AA787" s="8"/>
      <c r="AC787" s="8"/>
      <c r="AP787" s="8"/>
      <c r="AR787" s="31"/>
      <c r="AU787" s="31"/>
      <c r="AV787" s="21"/>
      <c r="AW787" s="23"/>
      <c r="BJ787" s="18"/>
      <c r="BL787" s="54"/>
      <c r="BO787" s="18"/>
      <c r="BQ787" s="18"/>
      <c r="BS787" s="18"/>
      <c r="BT787" s="18"/>
      <c r="CA787" s="18"/>
      <c r="CD787" s="18"/>
      <c r="CI787" s="18"/>
      <c r="CN787" s="18"/>
      <c r="CP787" s="18"/>
      <c r="CT787" s="18"/>
      <c r="CV787" s="18"/>
      <c r="CX787" s="18"/>
      <c r="DI787" s="18"/>
    </row>
    <row r="788" spans="3:113" x14ac:dyDescent="0.3">
      <c r="C788" s="25"/>
      <c r="D788" s="12"/>
      <c r="E788" s="14"/>
      <c r="H788" s="16"/>
      <c r="I788" s="11"/>
      <c r="J788" s="39"/>
      <c r="K788" s="39"/>
      <c r="L788" s="39"/>
      <c r="M788" s="39"/>
      <c r="N788" s="42"/>
      <c r="O788" s="8"/>
      <c r="P788" s="9"/>
      <c r="Q788" s="9"/>
      <c r="R788" s="8"/>
      <c r="S788" s="9"/>
      <c r="T788" s="9"/>
      <c r="U788" s="8"/>
      <c r="V788" s="9"/>
      <c r="W788" s="9"/>
      <c r="X788" s="9"/>
      <c r="Y788" s="8"/>
      <c r="Z788" s="9"/>
      <c r="AA788" s="8"/>
      <c r="AC788" s="8"/>
      <c r="AP788" s="8"/>
      <c r="AR788" s="31"/>
      <c r="AU788" s="31"/>
      <c r="AV788" s="21"/>
      <c r="AW788" s="23"/>
      <c r="BJ788" s="18"/>
      <c r="BL788" s="54"/>
      <c r="BO788" s="18"/>
      <c r="BQ788" s="18"/>
      <c r="BS788" s="18"/>
      <c r="BT788" s="18"/>
      <c r="CA788" s="18"/>
      <c r="CD788" s="18"/>
      <c r="CI788" s="18"/>
      <c r="CN788" s="18"/>
      <c r="CP788" s="18"/>
      <c r="CT788" s="18"/>
      <c r="CV788" s="18"/>
      <c r="CX788" s="18"/>
      <c r="DI788" s="18"/>
    </row>
    <row r="789" spans="3:113" x14ac:dyDescent="0.3">
      <c r="C789" s="25"/>
      <c r="D789" s="12"/>
      <c r="E789" s="14"/>
      <c r="H789" s="16"/>
      <c r="I789" s="11"/>
      <c r="J789" s="39"/>
      <c r="K789" s="39"/>
      <c r="L789" s="39"/>
      <c r="M789" s="39"/>
      <c r="N789" s="42"/>
      <c r="O789" s="8"/>
      <c r="P789" s="9"/>
      <c r="Q789" s="9"/>
      <c r="R789" s="8"/>
      <c r="S789" s="9"/>
      <c r="T789" s="9"/>
      <c r="U789" s="8"/>
      <c r="V789" s="9"/>
      <c r="W789" s="9"/>
      <c r="X789" s="9"/>
      <c r="Y789" s="8"/>
      <c r="Z789" s="9"/>
      <c r="AA789" s="8"/>
      <c r="AC789" s="8"/>
      <c r="AP789" s="8"/>
      <c r="AR789" s="31"/>
      <c r="AU789" s="31"/>
      <c r="AV789" s="21"/>
      <c r="AW789" s="23"/>
      <c r="BJ789" s="18"/>
      <c r="BL789" s="54"/>
      <c r="BO789" s="18"/>
      <c r="BQ789" s="18"/>
      <c r="BS789" s="18"/>
      <c r="BT789" s="18"/>
      <c r="CA789" s="18"/>
      <c r="CD789" s="18"/>
      <c r="CI789" s="18"/>
      <c r="CN789" s="18"/>
      <c r="CP789" s="18"/>
      <c r="CT789" s="18"/>
      <c r="CV789" s="18"/>
      <c r="CX789" s="18"/>
      <c r="DI789" s="18"/>
    </row>
    <row r="790" spans="3:113" x14ac:dyDescent="0.3">
      <c r="C790" s="25"/>
      <c r="D790" s="12"/>
      <c r="E790" s="14"/>
      <c r="H790" s="16"/>
      <c r="I790" s="11"/>
      <c r="J790" s="39"/>
      <c r="K790" s="39"/>
      <c r="L790" s="39"/>
      <c r="M790" s="39"/>
      <c r="N790" s="42"/>
      <c r="O790" s="8"/>
      <c r="P790" s="9"/>
      <c r="Q790" s="9"/>
      <c r="R790" s="8"/>
      <c r="S790" s="9"/>
      <c r="T790" s="9"/>
      <c r="U790" s="8"/>
      <c r="V790" s="9"/>
      <c r="W790" s="9"/>
      <c r="X790" s="9"/>
      <c r="Y790" s="8"/>
      <c r="Z790" s="9"/>
      <c r="AA790" s="8"/>
      <c r="AC790" s="8"/>
      <c r="AP790" s="8"/>
      <c r="AR790" s="31"/>
      <c r="AU790" s="31"/>
      <c r="AV790" s="21"/>
      <c r="AW790" s="23"/>
      <c r="BJ790" s="18"/>
      <c r="BL790" s="54"/>
      <c r="BO790" s="18"/>
      <c r="BQ790" s="18"/>
      <c r="BS790" s="18"/>
      <c r="BT790" s="18"/>
      <c r="CA790" s="18"/>
      <c r="CD790" s="18"/>
      <c r="CI790" s="18"/>
      <c r="CN790" s="18"/>
      <c r="CP790" s="18"/>
      <c r="CT790" s="18"/>
      <c r="CV790" s="18"/>
      <c r="CX790" s="18"/>
      <c r="DI790" s="18"/>
    </row>
    <row r="791" spans="3:113" x14ac:dyDescent="0.3">
      <c r="C791" s="25"/>
      <c r="D791" s="12"/>
      <c r="E791" s="14"/>
      <c r="H791" s="16"/>
      <c r="I791" s="11"/>
      <c r="J791" s="39"/>
      <c r="K791" s="39"/>
      <c r="L791" s="39"/>
      <c r="M791" s="39"/>
      <c r="N791" s="42"/>
      <c r="O791" s="8"/>
      <c r="P791" s="9"/>
      <c r="Q791" s="9"/>
      <c r="R791" s="8"/>
      <c r="S791" s="9"/>
      <c r="T791" s="9"/>
      <c r="U791" s="8"/>
      <c r="V791" s="9"/>
      <c r="W791" s="9"/>
      <c r="X791" s="9"/>
      <c r="Y791" s="8"/>
      <c r="Z791" s="9"/>
      <c r="AA791" s="8"/>
      <c r="AC791" s="8"/>
      <c r="AP791" s="8"/>
      <c r="AR791" s="31"/>
      <c r="AU791" s="31"/>
      <c r="AV791" s="21"/>
      <c r="AW791" s="23"/>
      <c r="BJ791" s="18"/>
      <c r="BL791" s="54"/>
      <c r="BO791" s="18"/>
      <c r="BQ791" s="18"/>
      <c r="BS791" s="18"/>
      <c r="BT791" s="18"/>
      <c r="CA791" s="18"/>
      <c r="CD791" s="18"/>
      <c r="CI791" s="18"/>
      <c r="CN791" s="18"/>
      <c r="CP791" s="18"/>
      <c r="CT791" s="18"/>
      <c r="CV791" s="18"/>
      <c r="CX791" s="18"/>
      <c r="DI791" s="18"/>
    </row>
    <row r="792" spans="3:113" x14ac:dyDescent="0.3">
      <c r="C792" s="25"/>
      <c r="D792" s="12"/>
      <c r="E792" s="14"/>
      <c r="H792" s="16"/>
      <c r="I792" s="11"/>
      <c r="J792" s="39"/>
      <c r="K792" s="39"/>
      <c r="L792" s="39"/>
      <c r="M792" s="39"/>
      <c r="N792" s="42"/>
      <c r="O792" s="8"/>
      <c r="P792" s="9"/>
      <c r="Q792" s="9"/>
      <c r="R792" s="8"/>
      <c r="S792" s="9"/>
      <c r="T792" s="9"/>
      <c r="U792" s="8"/>
      <c r="V792" s="9"/>
      <c r="W792" s="9"/>
      <c r="X792" s="9"/>
      <c r="Y792" s="8"/>
      <c r="Z792" s="9"/>
      <c r="AA792" s="8"/>
      <c r="AC792" s="8"/>
      <c r="AP792" s="8"/>
      <c r="AR792" s="31"/>
      <c r="AU792" s="31"/>
      <c r="AV792" s="21"/>
      <c r="AW792" s="23"/>
      <c r="BJ792" s="18"/>
      <c r="BL792" s="54"/>
      <c r="BO792" s="18"/>
      <c r="BQ792" s="18"/>
      <c r="BS792" s="18"/>
      <c r="BT792" s="18"/>
      <c r="CA792" s="18"/>
      <c r="CD792" s="18"/>
      <c r="CI792" s="18"/>
      <c r="CN792" s="18"/>
      <c r="CP792" s="18"/>
      <c r="CT792" s="18"/>
      <c r="CV792" s="18"/>
      <c r="CX792" s="18"/>
      <c r="DI792" s="18"/>
    </row>
    <row r="793" spans="3:113" x14ac:dyDescent="0.3">
      <c r="C793" s="25"/>
      <c r="D793" s="12"/>
      <c r="E793" s="14"/>
      <c r="H793" s="16"/>
      <c r="I793" s="11"/>
      <c r="J793" s="39"/>
      <c r="K793" s="39"/>
      <c r="L793" s="39"/>
      <c r="M793" s="39"/>
      <c r="N793" s="42"/>
      <c r="O793" s="8"/>
      <c r="P793" s="9"/>
      <c r="Q793" s="9"/>
      <c r="R793" s="8"/>
      <c r="S793" s="9"/>
      <c r="T793" s="9"/>
      <c r="U793" s="8"/>
      <c r="V793" s="9"/>
      <c r="W793" s="9"/>
      <c r="X793" s="9"/>
      <c r="Y793" s="8"/>
      <c r="Z793" s="9"/>
      <c r="AA793" s="8"/>
      <c r="AC793" s="8"/>
      <c r="AP793" s="8"/>
      <c r="AR793" s="31"/>
      <c r="AU793" s="31"/>
      <c r="AV793" s="21"/>
      <c r="AW793" s="23"/>
      <c r="BJ793" s="18"/>
      <c r="BL793" s="54"/>
      <c r="BO793" s="18"/>
      <c r="BQ793" s="18"/>
      <c r="BS793" s="18"/>
      <c r="BT793" s="18"/>
      <c r="CA793" s="18"/>
      <c r="CD793" s="18"/>
      <c r="CI793" s="18"/>
      <c r="CN793" s="18"/>
      <c r="CP793" s="18"/>
      <c r="CT793" s="18"/>
      <c r="CV793" s="18"/>
      <c r="CX793" s="18"/>
      <c r="DI793" s="18"/>
    </row>
    <row r="794" spans="3:113" x14ac:dyDescent="0.3">
      <c r="C794" s="25"/>
      <c r="D794" s="12"/>
      <c r="E794" s="14"/>
      <c r="H794" s="16"/>
      <c r="I794" s="11"/>
      <c r="J794" s="39"/>
      <c r="K794" s="39"/>
      <c r="L794" s="39"/>
      <c r="M794" s="39"/>
      <c r="N794" s="42"/>
      <c r="O794" s="8"/>
      <c r="P794" s="9"/>
      <c r="Q794" s="9"/>
      <c r="R794" s="8"/>
      <c r="S794" s="9"/>
      <c r="T794" s="9"/>
      <c r="U794" s="8"/>
      <c r="V794" s="9"/>
      <c r="W794" s="9"/>
      <c r="X794" s="9"/>
      <c r="Y794" s="8"/>
      <c r="Z794" s="9"/>
      <c r="AA794" s="8"/>
      <c r="AC794" s="8"/>
      <c r="AP794" s="8"/>
      <c r="AR794" s="31"/>
      <c r="AU794" s="31"/>
      <c r="AV794" s="21"/>
      <c r="AW794" s="23"/>
      <c r="BJ794" s="18"/>
      <c r="BL794" s="54"/>
      <c r="BO794" s="18"/>
      <c r="BQ794" s="18"/>
      <c r="BS794" s="18"/>
      <c r="BT794" s="18"/>
      <c r="CA794" s="18"/>
      <c r="CD794" s="18"/>
      <c r="CI794" s="18"/>
      <c r="CN794" s="18"/>
      <c r="CP794" s="18"/>
      <c r="CT794" s="18"/>
      <c r="CV794" s="18"/>
      <c r="CX794" s="18"/>
      <c r="DI794" s="18"/>
    </row>
    <row r="795" spans="3:113" x14ac:dyDescent="0.3">
      <c r="C795" s="25"/>
      <c r="D795" s="12"/>
      <c r="E795" s="14"/>
      <c r="H795" s="16"/>
      <c r="I795" s="11"/>
      <c r="J795" s="39"/>
      <c r="K795" s="39"/>
      <c r="L795" s="39"/>
      <c r="M795" s="39"/>
      <c r="N795" s="42"/>
      <c r="O795" s="8"/>
      <c r="P795" s="9"/>
      <c r="Q795" s="9"/>
      <c r="R795" s="8"/>
      <c r="S795" s="9"/>
      <c r="T795" s="9"/>
      <c r="U795" s="8"/>
      <c r="V795" s="9"/>
      <c r="W795" s="9"/>
      <c r="X795" s="9"/>
      <c r="Y795" s="8"/>
      <c r="Z795" s="9"/>
      <c r="AA795" s="8"/>
      <c r="AC795" s="8"/>
      <c r="AP795" s="8"/>
      <c r="AR795" s="31"/>
      <c r="AU795" s="31"/>
      <c r="AV795" s="21"/>
      <c r="AW795" s="23"/>
      <c r="BJ795" s="18"/>
      <c r="BL795" s="54"/>
      <c r="BO795" s="18"/>
      <c r="BQ795" s="18"/>
      <c r="BS795" s="18"/>
      <c r="BT795" s="18"/>
      <c r="CA795" s="18"/>
      <c r="CD795" s="18"/>
      <c r="CI795" s="18"/>
      <c r="CN795" s="18"/>
      <c r="CP795" s="18"/>
      <c r="CT795" s="18"/>
      <c r="CV795" s="18"/>
      <c r="CX795" s="18"/>
      <c r="DI795" s="18"/>
    </row>
    <row r="796" spans="3:113" x14ac:dyDescent="0.3">
      <c r="C796" s="25"/>
      <c r="D796" s="12"/>
      <c r="E796" s="14"/>
      <c r="H796" s="16"/>
      <c r="I796" s="11"/>
      <c r="J796" s="39"/>
      <c r="K796" s="39"/>
      <c r="L796" s="39"/>
      <c r="M796" s="39"/>
      <c r="N796" s="42"/>
      <c r="O796" s="8"/>
      <c r="P796" s="9"/>
      <c r="Q796" s="9"/>
      <c r="R796" s="8"/>
      <c r="S796" s="9"/>
      <c r="T796" s="9"/>
      <c r="U796" s="8"/>
      <c r="V796" s="9"/>
      <c r="W796" s="9"/>
      <c r="X796" s="9"/>
      <c r="Y796" s="8"/>
      <c r="Z796" s="9"/>
      <c r="AA796" s="8"/>
      <c r="AC796" s="8"/>
      <c r="AP796" s="8"/>
      <c r="AR796" s="31"/>
      <c r="AU796" s="31"/>
      <c r="AV796" s="21"/>
      <c r="AW796" s="23"/>
      <c r="BJ796" s="18"/>
      <c r="BL796" s="54"/>
      <c r="BO796" s="18"/>
      <c r="BQ796" s="18"/>
      <c r="BS796" s="18"/>
      <c r="BT796" s="18"/>
      <c r="CA796" s="18"/>
      <c r="CD796" s="18"/>
      <c r="CI796" s="18"/>
      <c r="CN796" s="18"/>
      <c r="CP796" s="18"/>
      <c r="CT796" s="18"/>
      <c r="CV796" s="18"/>
      <c r="CX796" s="18"/>
      <c r="DI796" s="18"/>
    </row>
    <row r="797" spans="3:113" x14ac:dyDescent="0.3">
      <c r="C797" s="25"/>
      <c r="D797" s="12"/>
      <c r="E797" s="14"/>
      <c r="H797" s="16"/>
      <c r="I797" s="11"/>
      <c r="J797" s="39"/>
      <c r="K797" s="39"/>
      <c r="L797" s="39"/>
      <c r="M797" s="39"/>
      <c r="N797" s="42"/>
      <c r="O797" s="8"/>
      <c r="P797" s="9"/>
      <c r="Q797" s="9"/>
      <c r="R797" s="8"/>
      <c r="S797" s="9"/>
      <c r="T797" s="9"/>
      <c r="U797" s="8"/>
      <c r="V797" s="9"/>
      <c r="W797" s="9"/>
      <c r="X797" s="9"/>
      <c r="Y797" s="8"/>
      <c r="Z797" s="9"/>
      <c r="AA797" s="8"/>
      <c r="AC797" s="8"/>
      <c r="AP797" s="8"/>
      <c r="AR797" s="31"/>
      <c r="AU797" s="31"/>
      <c r="AV797" s="21"/>
      <c r="AW797" s="23"/>
      <c r="BJ797" s="18"/>
      <c r="BL797" s="54"/>
      <c r="BO797" s="18"/>
      <c r="BQ797" s="18"/>
      <c r="BS797" s="18"/>
      <c r="BT797" s="18"/>
      <c r="CA797" s="18"/>
      <c r="CD797" s="18"/>
      <c r="CI797" s="18"/>
      <c r="CN797" s="18"/>
      <c r="CP797" s="18"/>
      <c r="CT797" s="18"/>
      <c r="CV797" s="18"/>
      <c r="CX797" s="18"/>
      <c r="DI797" s="18"/>
    </row>
    <row r="798" spans="3:113" x14ac:dyDescent="0.3">
      <c r="C798" s="25"/>
      <c r="D798" s="12"/>
      <c r="E798" s="14"/>
      <c r="H798" s="16"/>
      <c r="I798" s="11"/>
      <c r="J798" s="39"/>
      <c r="K798" s="39"/>
      <c r="L798" s="39"/>
      <c r="M798" s="39"/>
      <c r="N798" s="42"/>
      <c r="O798" s="8"/>
      <c r="P798" s="9"/>
      <c r="Q798" s="9"/>
      <c r="R798" s="8"/>
      <c r="S798" s="9"/>
      <c r="T798" s="9"/>
      <c r="U798" s="8"/>
      <c r="V798" s="9"/>
      <c r="W798" s="9"/>
      <c r="X798" s="9"/>
      <c r="Y798" s="8"/>
      <c r="Z798" s="9"/>
      <c r="AA798" s="8"/>
      <c r="AC798" s="8"/>
      <c r="AP798" s="8"/>
      <c r="AR798" s="31"/>
      <c r="AU798" s="31"/>
      <c r="AV798" s="21"/>
      <c r="AW798" s="23"/>
      <c r="BJ798" s="18"/>
      <c r="BL798" s="54"/>
      <c r="BO798" s="18"/>
      <c r="BQ798" s="18"/>
      <c r="BS798" s="18"/>
      <c r="BT798" s="18"/>
      <c r="CA798" s="18"/>
      <c r="CD798" s="18"/>
      <c r="CI798" s="18"/>
      <c r="CN798" s="18"/>
      <c r="CP798" s="18"/>
      <c r="CT798" s="18"/>
      <c r="CV798" s="18"/>
      <c r="CX798" s="18"/>
      <c r="DI798" s="18"/>
    </row>
    <row r="799" spans="3:113" x14ac:dyDescent="0.3">
      <c r="C799" s="25"/>
      <c r="D799" s="12"/>
      <c r="E799" s="14"/>
      <c r="H799" s="16"/>
      <c r="I799" s="11"/>
      <c r="J799" s="39"/>
      <c r="K799" s="39"/>
      <c r="L799" s="39"/>
      <c r="M799" s="39"/>
      <c r="N799" s="42"/>
      <c r="O799" s="8"/>
      <c r="P799" s="9"/>
      <c r="Q799" s="9"/>
      <c r="R799" s="8"/>
      <c r="S799" s="9"/>
      <c r="T799" s="9"/>
      <c r="U799" s="8"/>
      <c r="V799" s="9"/>
      <c r="W799" s="9"/>
      <c r="X799" s="9"/>
      <c r="Y799" s="8"/>
      <c r="Z799" s="9"/>
      <c r="AA799" s="8"/>
      <c r="AC799" s="8"/>
      <c r="AP799" s="8"/>
      <c r="AR799" s="31"/>
      <c r="AU799" s="31"/>
      <c r="AV799" s="21"/>
      <c r="AW799" s="23"/>
      <c r="BJ799" s="18"/>
      <c r="BL799" s="54"/>
      <c r="BO799" s="18"/>
      <c r="BQ799" s="18"/>
      <c r="BS799" s="18"/>
      <c r="BT799" s="18"/>
      <c r="CA799" s="18"/>
      <c r="CD799" s="18"/>
      <c r="CI799" s="18"/>
      <c r="CN799" s="18"/>
      <c r="CP799" s="18"/>
      <c r="CT799" s="18"/>
      <c r="CV799" s="18"/>
      <c r="CX799" s="18"/>
      <c r="DI799" s="18"/>
    </row>
    <row r="800" spans="3:113" x14ac:dyDescent="0.3">
      <c r="C800" s="25"/>
      <c r="D800" s="12"/>
      <c r="E800" s="14"/>
      <c r="H800" s="16"/>
      <c r="I800" s="11"/>
      <c r="J800" s="39"/>
      <c r="K800" s="39"/>
      <c r="L800" s="39"/>
      <c r="M800" s="39"/>
      <c r="N800" s="42"/>
      <c r="O800" s="8"/>
      <c r="P800" s="9"/>
      <c r="Q800" s="9"/>
      <c r="R800" s="8"/>
      <c r="S800" s="9"/>
      <c r="T800" s="9"/>
      <c r="U800" s="8"/>
      <c r="V800" s="9"/>
      <c r="W800" s="9"/>
      <c r="X800" s="9"/>
      <c r="Y800" s="8"/>
      <c r="Z800" s="9"/>
      <c r="AA800" s="8"/>
      <c r="AC800" s="8"/>
      <c r="AP800" s="8"/>
      <c r="AR800" s="31"/>
      <c r="AU800" s="31"/>
      <c r="AV800" s="21"/>
      <c r="AW800" s="23"/>
      <c r="BJ800" s="18"/>
      <c r="BL800" s="54"/>
      <c r="BO800" s="18"/>
      <c r="BQ800" s="18"/>
      <c r="BS800" s="18"/>
      <c r="BT800" s="18"/>
      <c r="CA800" s="18"/>
      <c r="CD800" s="18"/>
      <c r="CI800" s="18"/>
      <c r="CN800" s="18"/>
      <c r="CP800" s="18"/>
      <c r="CT800" s="18"/>
      <c r="CV800" s="18"/>
      <c r="CX800" s="18"/>
      <c r="DI800" s="18"/>
    </row>
    <row r="801" spans="3:113" x14ac:dyDescent="0.3">
      <c r="C801" s="25"/>
      <c r="D801" s="12"/>
      <c r="E801" s="14"/>
      <c r="H801" s="16"/>
      <c r="I801" s="11"/>
      <c r="J801" s="39"/>
      <c r="K801" s="39"/>
      <c r="L801" s="39"/>
      <c r="M801" s="39"/>
      <c r="N801" s="42"/>
      <c r="O801" s="8"/>
      <c r="P801" s="9"/>
      <c r="Q801" s="9"/>
      <c r="R801" s="8"/>
      <c r="S801" s="9"/>
      <c r="T801" s="9"/>
      <c r="U801" s="8"/>
      <c r="V801" s="9"/>
      <c r="W801" s="9"/>
      <c r="X801" s="9"/>
      <c r="Y801" s="8"/>
      <c r="Z801" s="9"/>
      <c r="AA801" s="8"/>
      <c r="AC801" s="8"/>
      <c r="AP801" s="8"/>
      <c r="AR801" s="31"/>
      <c r="AU801" s="31"/>
      <c r="AV801" s="21"/>
      <c r="AW801" s="23"/>
      <c r="BJ801" s="18"/>
      <c r="BL801" s="54"/>
      <c r="BO801" s="18"/>
      <c r="BQ801" s="18"/>
      <c r="BS801" s="18"/>
      <c r="BT801" s="18"/>
      <c r="CA801" s="18"/>
      <c r="CD801" s="18"/>
      <c r="CI801" s="18"/>
      <c r="CN801" s="18"/>
      <c r="CP801" s="18"/>
      <c r="CT801" s="18"/>
      <c r="CV801" s="18"/>
      <c r="CX801" s="18"/>
      <c r="DI801" s="18"/>
    </row>
    <row r="802" spans="3:113" x14ac:dyDescent="0.3">
      <c r="C802" s="25"/>
      <c r="D802" s="12"/>
      <c r="E802" s="14"/>
      <c r="H802" s="16"/>
      <c r="I802" s="11"/>
      <c r="J802" s="39"/>
      <c r="K802" s="39"/>
      <c r="L802" s="39"/>
      <c r="M802" s="39"/>
      <c r="N802" s="42"/>
      <c r="O802" s="8"/>
      <c r="P802" s="9"/>
      <c r="Q802" s="9"/>
      <c r="R802" s="8"/>
      <c r="S802" s="9"/>
      <c r="T802" s="9"/>
      <c r="U802" s="8"/>
      <c r="V802" s="9"/>
      <c r="W802" s="9"/>
      <c r="X802" s="9"/>
      <c r="Y802" s="8"/>
      <c r="Z802" s="9"/>
      <c r="AA802" s="8"/>
      <c r="AC802" s="8"/>
      <c r="AP802" s="8"/>
      <c r="AR802" s="31"/>
      <c r="AU802" s="31"/>
      <c r="AV802" s="21"/>
      <c r="AW802" s="23"/>
      <c r="BJ802" s="18"/>
      <c r="BL802" s="54"/>
      <c r="BO802" s="18"/>
      <c r="BQ802" s="18"/>
      <c r="BS802" s="18"/>
      <c r="BT802" s="18"/>
      <c r="CA802" s="18"/>
      <c r="CD802" s="18"/>
      <c r="CI802" s="18"/>
      <c r="CN802" s="18"/>
      <c r="CP802" s="18"/>
      <c r="CT802" s="18"/>
      <c r="CV802" s="18"/>
      <c r="CX802" s="18"/>
      <c r="DI802" s="18"/>
    </row>
    <row r="803" spans="3:113" x14ac:dyDescent="0.3">
      <c r="C803" s="25"/>
      <c r="D803" s="12"/>
      <c r="E803" s="14"/>
      <c r="H803" s="16"/>
      <c r="I803" s="11"/>
      <c r="J803" s="39"/>
      <c r="K803" s="39"/>
      <c r="L803" s="39"/>
      <c r="M803" s="39"/>
      <c r="N803" s="42"/>
      <c r="O803" s="8"/>
      <c r="P803" s="9"/>
      <c r="Q803" s="9"/>
      <c r="R803" s="8"/>
      <c r="S803" s="9"/>
      <c r="T803" s="9"/>
      <c r="U803" s="8"/>
      <c r="V803" s="9"/>
      <c r="W803" s="9"/>
      <c r="X803" s="9"/>
      <c r="Y803" s="8"/>
      <c r="Z803" s="9"/>
      <c r="AA803" s="8"/>
      <c r="AC803" s="8"/>
      <c r="AP803" s="8"/>
      <c r="AR803" s="31"/>
      <c r="AU803" s="31"/>
      <c r="AV803" s="21"/>
      <c r="AW803" s="23"/>
      <c r="BJ803" s="18"/>
      <c r="BL803" s="54"/>
      <c r="BO803" s="18"/>
      <c r="BQ803" s="18"/>
      <c r="BS803" s="18"/>
      <c r="BT803" s="18"/>
      <c r="CA803" s="18"/>
      <c r="CD803" s="18"/>
      <c r="CI803" s="18"/>
      <c r="CN803" s="18"/>
      <c r="CP803" s="18"/>
      <c r="CT803" s="18"/>
      <c r="CV803" s="18"/>
      <c r="CX803" s="18"/>
      <c r="DI803" s="18"/>
    </row>
    <row r="804" spans="3:113" x14ac:dyDescent="0.3">
      <c r="C804" s="25"/>
      <c r="D804" s="12"/>
      <c r="E804" s="14"/>
      <c r="H804" s="16"/>
      <c r="I804" s="11"/>
      <c r="J804" s="39"/>
      <c r="K804" s="39"/>
      <c r="L804" s="39"/>
      <c r="M804" s="39"/>
      <c r="N804" s="42"/>
      <c r="O804" s="8"/>
      <c r="P804" s="9"/>
      <c r="Q804" s="9"/>
      <c r="R804" s="8"/>
      <c r="S804" s="9"/>
      <c r="T804" s="9"/>
      <c r="U804" s="8"/>
      <c r="V804" s="9"/>
      <c r="W804" s="9"/>
      <c r="X804" s="9"/>
      <c r="Y804" s="8"/>
      <c r="Z804" s="9"/>
      <c r="AA804" s="8"/>
      <c r="AC804" s="8"/>
      <c r="AP804" s="8"/>
      <c r="AR804" s="31"/>
      <c r="AU804" s="31"/>
      <c r="AV804" s="21"/>
      <c r="AW804" s="23"/>
      <c r="BJ804" s="18"/>
      <c r="BL804" s="54"/>
      <c r="BO804" s="18"/>
      <c r="BQ804" s="18"/>
      <c r="BS804" s="18"/>
      <c r="BT804" s="18"/>
      <c r="CA804" s="18"/>
      <c r="CD804" s="18"/>
      <c r="CI804" s="18"/>
      <c r="CN804" s="18"/>
      <c r="CP804" s="18"/>
      <c r="CT804" s="18"/>
      <c r="CV804" s="18"/>
      <c r="CX804" s="18"/>
      <c r="DI804" s="18"/>
    </row>
    <row r="805" spans="3:113" x14ac:dyDescent="0.3">
      <c r="C805" s="25"/>
      <c r="D805" s="12"/>
      <c r="E805" s="14"/>
      <c r="H805" s="16"/>
      <c r="I805" s="11"/>
      <c r="J805" s="39"/>
      <c r="K805" s="39"/>
      <c r="L805" s="39"/>
      <c r="M805" s="39"/>
      <c r="N805" s="42"/>
      <c r="O805" s="8"/>
      <c r="P805" s="9"/>
      <c r="Q805" s="9"/>
      <c r="R805" s="8"/>
      <c r="S805" s="9"/>
      <c r="T805" s="9"/>
      <c r="U805" s="8"/>
      <c r="V805" s="9"/>
      <c r="W805" s="9"/>
      <c r="X805" s="9"/>
      <c r="Y805" s="8"/>
      <c r="Z805" s="9"/>
      <c r="AA805" s="8"/>
      <c r="AC805" s="8"/>
      <c r="AP805" s="8"/>
      <c r="AR805" s="31"/>
      <c r="AU805" s="31"/>
      <c r="AV805" s="21"/>
      <c r="AW805" s="23"/>
      <c r="BJ805" s="18"/>
      <c r="BL805" s="54"/>
      <c r="BO805" s="18"/>
      <c r="BQ805" s="18"/>
      <c r="BS805" s="18"/>
      <c r="BT805" s="18"/>
      <c r="CA805" s="18"/>
      <c r="CD805" s="18"/>
      <c r="CI805" s="18"/>
      <c r="CN805" s="18"/>
      <c r="CP805" s="18"/>
      <c r="CT805" s="18"/>
      <c r="CV805" s="18"/>
      <c r="CX805" s="18"/>
      <c r="DI805" s="18"/>
    </row>
    <row r="806" spans="3:113" x14ac:dyDescent="0.3">
      <c r="C806" s="25"/>
      <c r="D806" s="12"/>
      <c r="E806" s="14"/>
      <c r="H806" s="16"/>
      <c r="I806" s="11"/>
      <c r="J806" s="39"/>
      <c r="K806" s="39"/>
      <c r="L806" s="39"/>
      <c r="M806" s="39"/>
      <c r="N806" s="42"/>
      <c r="O806" s="8"/>
      <c r="P806" s="9"/>
      <c r="Q806" s="9"/>
      <c r="R806" s="8"/>
      <c r="S806" s="9"/>
      <c r="T806" s="9"/>
      <c r="U806" s="8"/>
      <c r="V806" s="9"/>
      <c r="W806" s="9"/>
      <c r="X806" s="9"/>
      <c r="Y806" s="8"/>
      <c r="Z806" s="9"/>
      <c r="AA806" s="8"/>
      <c r="AC806" s="8"/>
      <c r="AP806" s="8"/>
      <c r="AR806" s="31"/>
      <c r="AU806" s="31"/>
      <c r="AV806" s="21"/>
      <c r="AW806" s="23"/>
      <c r="BJ806" s="18"/>
      <c r="BL806" s="54"/>
      <c r="BO806" s="18"/>
      <c r="BQ806" s="18"/>
      <c r="BS806" s="18"/>
      <c r="BT806" s="18"/>
      <c r="CA806" s="18"/>
      <c r="CD806" s="18"/>
      <c r="CI806" s="18"/>
      <c r="CN806" s="18"/>
      <c r="CP806" s="18"/>
      <c r="CT806" s="18"/>
      <c r="CV806" s="18"/>
      <c r="CX806" s="18"/>
      <c r="DI806" s="18"/>
    </row>
    <row r="807" spans="3:113" x14ac:dyDescent="0.3">
      <c r="C807" s="25"/>
      <c r="D807" s="12"/>
      <c r="E807" s="14"/>
      <c r="H807" s="16"/>
      <c r="I807" s="11"/>
      <c r="J807" s="39"/>
      <c r="K807" s="39"/>
      <c r="L807" s="39"/>
      <c r="M807" s="39"/>
      <c r="N807" s="42"/>
      <c r="O807" s="8"/>
      <c r="P807" s="9"/>
      <c r="Q807" s="9"/>
      <c r="R807" s="8"/>
      <c r="S807" s="9"/>
      <c r="T807" s="9"/>
      <c r="U807" s="8"/>
      <c r="V807" s="9"/>
      <c r="W807" s="9"/>
      <c r="X807" s="9"/>
      <c r="Y807" s="8"/>
      <c r="Z807" s="9"/>
      <c r="AA807" s="8"/>
      <c r="AC807" s="8"/>
      <c r="AP807" s="8"/>
      <c r="AR807" s="31"/>
      <c r="AU807" s="31"/>
      <c r="AV807" s="21"/>
      <c r="AW807" s="23"/>
      <c r="BJ807" s="18"/>
      <c r="BL807" s="54"/>
      <c r="BO807" s="18"/>
      <c r="BQ807" s="18"/>
      <c r="BS807" s="18"/>
      <c r="BT807" s="18"/>
      <c r="CA807" s="18"/>
      <c r="CD807" s="18"/>
      <c r="CI807" s="18"/>
      <c r="CN807" s="18"/>
      <c r="CP807" s="18"/>
      <c r="CT807" s="18"/>
      <c r="CV807" s="18"/>
      <c r="CX807" s="18"/>
      <c r="DI807" s="18"/>
    </row>
    <row r="808" spans="3:113" x14ac:dyDescent="0.3">
      <c r="C808" s="25"/>
      <c r="D808" s="12"/>
      <c r="E808" s="14"/>
      <c r="H808" s="16"/>
      <c r="I808" s="11"/>
      <c r="J808" s="39"/>
      <c r="K808" s="39"/>
      <c r="L808" s="39"/>
      <c r="M808" s="39"/>
      <c r="N808" s="42"/>
      <c r="O808" s="8"/>
      <c r="P808" s="9"/>
      <c r="Q808" s="9"/>
      <c r="R808" s="8"/>
      <c r="S808" s="9"/>
      <c r="T808" s="9"/>
      <c r="U808" s="8"/>
      <c r="V808" s="9"/>
      <c r="W808" s="9"/>
      <c r="X808" s="9"/>
      <c r="Y808" s="8"/>
      <c r="Z808" s="9"/>
      <c r="AA808" s="8"/>
      <c r="AC808" s="8"/>
      <c r="AP808" s="8"/>
      <c r="AR808" s="31"/>
      <c r="AU808" s="31"/>
      <c r="AV808" s="21"/>
      <c r="AW808" s="23"/>
      <c r="BJ808" s="18"/>
      <c r="BL808" s="54"/>
      <c r="BO808" s="18"/>
      <c r="BQ808" s="18"/>
      <c r="BS808" s="18"/>
      <c r="BT808" s="18"/>
      <c r="CA808" s="18"/>
      <c r="CD808" s="18"/>
      <c r="CI808" s="18"/>
      <c r="CN808" s="18"/>
      <c r="CP808" s="18"/>
      <c r="CT808" s="18"/>
      <c r="CV808" s="18"/>
      <c r="CX808" s="18"/>
      <c r="DI808" s="18"/>
    </row>
    <row r="809" spans="3:113" x14ac:dyDescent="0.3">
      <c r="C809" s="25"/>
      <c r="D809" s="12"/>
      <c r="E809" s="14"/>
      <c r="H809" s="16"/>
      <c r="I809" s="11"/>
      <c r="J809" s="39"/>
      <c r="K809" s="39"/>
      <c r="L809" s="39"/>
      <c r="M809" s="39"/>
      <c r="N809" s="42"/>
      <c r="O809" s="8"/>
      <c r="P809" s="9"/>
      <c r="Q809" s="9"/>
      <c r="R809" s="8"/>
      <c r="S809" s="9"/>
      <c r="T809" s="9"/>
      <c r="U809" s="8"/>
      <c r="V809" s="9"/>
      <c r="W809" s="9"/>
      <c r="X809" s="9"/>
      <c r="Y809" s="8"/>
      <c r="Z809" s="9"/>
      <c r="AA809" s="8"/>
      <c r="AC809" s="8"/>
      <c r="AP809" s="8"/>
      <c r="AR809" s="31"/>
      <c r="AU809" s="31"/>
      <c r="AV809" s="21"/>
      <c r="AW809" s="23"/>
      <c r="BJ809" s="18"/>
      <c r="BL809" s="54"/>
      <c r="BO809" s="18"/>
      <c r="BQ809" s="18"/>
      <c r="BS809" s="18"/>
      <c r="BT809" s="18"/>
      <c r="CA809" s="18"/>
      <c r="CD809" s="18"/>
      <c r="CI809" s="18"/>
      <c r="CN809" s="18"/>
      <c r="CP809" s="18"/>
      <c r="CT809" s="18"/>
      <c r="CV809" s="18"/>
      <c r="CX809" s="18"/>
      <c r="DI809" s="18"/>
    </row>
    <row r="810" spans="3:113" x14ac:dyDescent="0.3">
      <c r="C810" s="25"/>
      <c r="D810" s="12"/>
      <c r="E810" s="14"/>
      <c r="H810" s="16"/>
      <c r="I810" s="11"/>
      <c r="J810" s="39"/>
      <c r="K810" s="39"/>
      <c r="L810" s="39"/>
      <c r="M810" s="39"/>
      <c r="N810" s="42"/>
      <c r="O810" s="8"/>
      <c r="P810" s="9"/>
      <c r="Q810" s="9"/>
      <c r="R810" s="8"/>
      <c r="S810" s="9"/>
      <c r="T810" s="9"/>
      <c r="U810" s="8"/>
      <c r="V810" s="9"/>
      <c r="W810" s="9"/>
      <c r="X810" s="9"/>
      <c r="Y810" s="8"/>
      <c r="Z810" s="9"/>
      <c r="AA810" s="8"/>
      <c r="AC810" s="8"/>
      <c r="AP810" s="8"/>
      <c r="AR810" s="31"/>
      <c r="AU810" s="31"/>
      <c r="AV810" s="21"/>
      <c r="AW810" s="23"/>
      <c r="BJ810" s="18"/>
      <c r="BL810" s="54"/>
      <c r="BO810" s="18"/>
      <c r="BQ810" s="18"/>
      <c r="BS810" s="18"/>
      <c r="BT810" s="18"/>
      <c r="CA810" s="18"/>
      <c r="CD810" s="18"/>
      <c r="CI810" s="18"/>
      <c r="CN810" s="18"/>
      <c r="CP810" s="18"/>
      <c r="CT810" s="18"/>
      <c r="CV810" s="18"/>
      <c r="CX810" s="18"/>
      <c r="DI810" s="18"/>
    </row>
    <row r="811" spans="3:113" x14ac:dyDescent="0.3">
      <c r="C811" s="25"/>
      <c r="D811" s="12"/>
      <c r="E811" s="14"/>
      <c r="H811" s="16"/>
      <c r="I811" s="11"/>
      <c r="J811" s="39"/>
      <c r="K811" s="39"/>
      <c r="L811" s="39"/>
      <c r="M811" s="39"/>
      <c r="N811" s="42"/>
      <c r="O811" s="8"/>
      <c r="P811" s="9"/>
      <c r="Q811" s="9"/>
      <c r="R811" s="8"/>
      <c r="S811" s="9"/>
      <c r="T811" s="9"/>
      <c r="U811" s="8"/>
      <c r="V811" s="9"/>
      <c r="W811" s="9"/>
      <c r="X811" s="9"/>
      <c r="Y811" s="8"/>
      <c r="Z811" s="9"/>
      <c r="AA811" s="8"/>
      <c r="AC811" s="8"/>
      <c r="AP811" s="8"/>
      <c r="AR811" s="31"/>
      <c r="AU811" s="31"/>
      <c r="AV811" s="21"/>
      <c r="AW811" s="23"/>
      <c r="BJ811" s="18"/>
      <c r="BL811" s="54"/>
      <c r="BO811" s="18"/>
      <c r="BQ811" s="18"/>
      <c r="BS811" s="18"/>
      <c r="BT811" s="18"/>
      <c r="CA811" s="18"/>
      <c r="CD811" s="18"/>
      <c r="CI811" s="18"/>
      <c r="CN811" s="18"/>
      <c r="CP811" s="18"/>
      <c r="CT811" s="18"/>
      <c r="CV811" s="18"/>
      <c r="CX811" s="18"/>
      <c r="DI811" s="18"/>
    </row>
    <row r="812" spans="3:113" x14ac:dyDescent="0.3">
      <c r="C812" s="25"/>
      <c r="D812" s="12"/>
      <c r="E812" s="14"/>
      <c r="H812" s="16"/>
      <c r="I812" s="11"/>
      <c r="J812" s="39"/>
      <c r="K812" s="39"/>
      <c r="L812" s="39"/>
      <c r="M812" s="39"/>
      <c r="N812" s="42"/>
      <c r="O812" s="8"/>
      <c r="P812" s="9"/>
      <c r="Q812" s="9"/>
      <c r="R812" s="8"/>
      <c r="S812" s="9"/>
      <c r="T812" s="9"/>
      <c r="U812" s="8"/>
      <c r="V812" s="9"/>
      <c r="W812" s="9"/>
      <c r="X812" s="9"/>
      <c r="Y812" s="8"/>
      <c r="Z812" s="9"/>
      <c r="AA812" s="8"/>
      <c r="AC812" s="8"/>
      <c r="AP812" s="8"/>
      <c r="AR812" s="31"/>
      <c r="AU812" s="31"/>
      <c r="AV812" s="21"/>
      <c r="AW812" s="23"/>
      <c r="BJ812" s="18"/>
      <c r="BL812" s="54"/>
      <c r="BO812" s="18"/>
      <c r="BQ812" s="18"/>
      <c r="BS812" s="18"/>
      <c r="BT812" s="18"/>
      <c r="CA812" s="18"/>
      <c r="CD812" s="18"/>
      <c r="CI812" s="18"/>
      <c r="CN812" s="18"/>
      <c r="CP812" s="18"/>
      <c r="CT812" s="18"/>
      <c r="CV812" s="18"/>
      <c r="CX812" s="18"/>
      <c r="DI812" s="18"/>
    </row>
    <row r="813" spans="3:113" x14ac:dyDescent="0.3">
      <c r="C813" s="25"/>
      <c r="D813" s="12"/>
      <c r="E813" s="14"/>
      <c r="H813" s="16"/>
      <c r="I813" s="11"/>
      <c r="J813" s="39"/>
      <c r="K813" s="39"/>
      <c r="L813" s="39"/>
      <c r="M813" s="39"/>
      <c r="N813" s="42"/>
      <c r="O813" s="8"/>
      <c r="P813" s="9"/>
      <c r="Q813" s="9"/>
      <c r="R813" s="8"/>
      <c r="S813" s="9"/>
      <c r="T813" s="9"/>
      <c r="U813" s="8"/>
      <c r="V813" s="9"/>
      <c r="W813" s="9"/>
      <c r="X813" s="9"/>
      <c r="Y813" s="8"/>
      <c r="Z813" s="9"/>
      <c r="AA813" s="8"/>
      <c r="AC813" s="8"/>
      <c r="AP813" s="8"/>
      <c r="AR813" s="31"/>
      <c r="AU813" s="31"/>
      <c r="AV813" s="21"/>
      <c r="AW813" s="23"/>
      <c r="BJ813" s="18"/>
      <c r="BL813" s="54"/>
      <c r="BO813" s="18"/>
      <c r="BQ813" s="18"/>
      <c r="BS813" s="18"/>
      <c r="BT813" s="18"/>
      <c r="CA813" s="18"/>
      <c r="CD813" s="18"/>
      <c r="CI813" s="18"/>
      <c r="CN813" s="18"/>
      <c r="CP813" s="18"/>
      <c r="CT813" s="18"/>
      <c r="CV813" s="18"/>
      <c r="CX813" s="18"/>
      <c r="DI813" s="18"/>
    </row>
    <row r="814" spans="3:113" x14ac:dyDescent="0.3">
      <c r="C814" s="25"/>
      <c r="D814" s="12"/>
      <c r="E814" s="14"/>
      <c r="H814" s="16"/>
      <c r="I814" s="11"/>
      <c r="J814" s="39"/>
      <c r="K814" s="39"/>
      <c r="L814" s="39"/>
      <c r="M814" s="39"/>
      <c r="N814" s="42"/>
      <c r="O814" s="8"/>
      <c r="P814" s="9"/>
      <c r="Q814" s="9"/>
      <c r="R814" s="8"/>
      <c r="S814" s="9"/>
      <c r="T814" s="9"/>
      <c r="U814" s="8"/>
      <c r="V814" s="9"/>
      <c r="W814" s="9"/>
      <c r="X814" s="9"/>
      <c r="Y814" s="8"/>
      <c r="Z814" s="9"/>
      <c r="AA814" s="8"/>
      <c r="AC814" s="8"/>
      <c r="AP814" s="8"/>
      <c r="AR814" s="31"/>
      <c r="AU814" s="31"/>
      <c r="AV814" s="21"/>
      <c r="AW814" s="23"/>
      <c r="BJ814" s="18"/>
      <c r="BL814" s="54"/>
      <c r="BO814" s="18"/>
      <c r="BQ814" s="18"/>
      <c r="BS814" s="18"/>
      <c r="BT814" s="18"/>
      <c r="CA814" s="18"/>
      <c r="CD814" s="18"/>
      <c r="CI814" s="18"/>
      <c r="CN814" s="18"/>
      <c r="CP814" s="18"/>
      <c r="CT814" s="18"/>
      <c r="CV814" s="18"/>
      <c r="CX814" s="18"/>
      <c r="DI814" s="18"/>
    </row>
    <row r="815" spans="3:113" x14ac:dyDescent="0.3">
      <c r="C815" s="25"/>
      <c r="D815" s="12"/>
      <c r="E815" s="14"/>
      <c r="H815" s="16"/>
      <c r="I815" s="11"/>
      <c r="J815" s="39"/>
      <c r="K815" s="39"/>
      <c r="L815" s="39"/>
      <c r="M815" s="39"/>
      <c r="N815" s="42"/>
      <c r="O815" s="8"/>
      <c r="P815" s="9"/>
      <c r="Q815" s="9"/>
      <c r="R815" s="8"/>
      <c r="S815" s="9"/>
      <c r="T815" s="9"/>
      <c r="U815" s="8"/>
      <c r="V815" s="9"/>
      <c r="W815" s="9"/>
      <c r="X815" s="9"/>
      <c r="Y815" s="8"/>
      <c r="Z815" s="9"/>
      <c r="AA815" s="8"/>
      <c r="AC815" s="8"/>
      <c r="AP815" s="8"/>
      <c r="AR815" s="31"/>
      <c r="AU815" s="31"/>
      <c r="AV815" s="21"/>
      <c r="AW815" s="23"/>
      <c r="BJ815" s="18"/>
      <c r="BL815" s="54"/>
      <c r="BO815" s="18"/>
      <c r="BQ815" s="18"/>
      <c r="BS815" s="18"/>
      <c r="BT815" s="18"/>
      <c r="CA815" s="18"/>
      <c r="CD815" s="18"/>
      <c r="CI815" s="18"/>
      <c r="CN815" s="18"/>
      <c r="CP815" s="18"/>
      <c r="CT815" s="18"/>
      <c r="CV815" s="18"/>
      <c r="CX815" s="18"/>
      <c r="DI815" s="18"/>
    </row>
    <row r="816" spans="3:113" x14ac:dyDescent="0.3">
      <c r="C816" s="25"/>
      <c r="D816" s="12"/>
      <c r="E816" s="14"/>
      <c r="H816" s="16"/>
      <c r="I816" s="11"/>
      <c r="J816" s="39"/>
      <c r="K816" s="39"/>
      <c r="L816" s="39"/>
      <c r="M816" s="39"/>
      <c r="N816" s="42"/>
      <c r="O816" s="8"/>
      <c r="P816" s="9"/>
      <c r="Q816" s="9"/>
      <c r="R816" s="8"/>
      <c r="S816" s="9"/>
      <c r="T816" s="9"/>
      <c r="U816" s="8"/>
      <c r="V816" s="9"/>
      <c r="W816" s="9"/>
      <c r="X816" s="9"/>
      <c r="Y816" s="8"/>
      <c r="Z816" s="9"/>
      <c r="AA816" s="8"/>
      <c r="AC816" s="8"/>
      <c r="AP816" s="8"/>
      <c r="AR816" s="31"/>
      <c r="AU816" s="31"/>
      <c r="AV816" s="21"/>
      <c r="AW816" s="23"/>
      <c r="BJ816" s="18"/>
      <c r="BL816" s="54"/>
      <c r="BO816" s="18"/>
      <c r="BQ816" s="18"/>
      <c r="BS816" s="18"/>
      <c r="BT816" s="18"/>
      <c r="CA816" s="18"/>
      <c r="CD816" s="18"/>
      <c r="CI816" s="18"/>
      <c r="CN816" s="18"/>
      <c r="CP816" s="18"/>
      <c r="CT816" s="18"/>
      <c r="CV816" s="18"/>
      <c r="CX816" s="18"/>
      <c r="DI816" s="18"/>
    </row>
    <row r="817" spans="3:113" x14ac:dyDescent="0.3">
      <c r="C817" s="25"/>
      <c r="D817" s="12"/>
      <c r="E817" s="14"/>
      <c r="H817" s="16"/>
      <c r="I817" s="11"/>
      <c r="J817" s="39"/>
      <c r="K817" s="39"/>
      <c r="L817" s="39"/>
      <c r="M817" s="39"/>
      <c r="N817" s="42"/>
      <c r="O817" s="8"/>
      <c r="P817" s="9"/>
      <c r="Q817" s="9"/>
      <c r="R817" s="8"/>
      <c r="S817" s="9"/>
      <c r="T817" s="9"/>
      <c r="U817" s="8"/>
      <c r="V817" s="9"/>
      <c r="W817" s="9"/>
      <c r="X817" s="9"/>
      <c r="Y817" s="8"/>
      <c r="Z817" s="9"/>
      <c r="AA817" s="8"/>
      <c r="AC817" s="8"/>
      <c r="AP817" s="8"/>
      <c r="AR817" s="31"/>
      <c r="AU817" s="31"/>
      <c r="AV817" s="21"/>
      <c r="AW817" s="23"/>
      <c r="BJ817" s="18"/>
      <c r="BL817" s="54"/>
      <c r="BO817" s="18"/>
      <c r="BQ817" s="18"/>
      <c r="BS817" s="18"/>
      <c r="BT817" s="18"/>
      <c r="CA817" s="18"/>
      <c r="CD817" s="18"/>
      <c r="CI817" s="18"/>
      <c r="CN817" s="18"/>
      <c r="CP817" s="18"/>
      <c r="CT817" s="18"/>
      <c r="CV817" s="18"/>
      <c r="CX817" s="18"/>
      <c r="DI817" s="18"/>
    </row>
    <row r="818" spans="3:113" x14ac:dyDescent="0.3">
      <c r="C818" s="25"/>
      <c r="D818" s="12"/>
      <c r="E818" s="14"/>
      <c r="H818" s="16"/>
      <c r="I818" s="11"/>
      <c r="J818" s="39"/>
      <c r="K818" s="39"/>
      <c r="L818" s="39"/>
      <c r="M818" s="39"/>
      <c r="N818" s="42"/>
      <c r="O818" s="8"/>
      <c r="P818" s="9"/>
      <c r="Q818" s="9"/>
      <c r="R818" s="8"/>
      <c r="S818" s="9"/>
      <c r="T818" s="9"/>
      <c r="U818" s="8"/>
      <c r="V818" s="9"/>
      <c r="W818" s="9"/>
      <c r="X818" s="9"/>
      <c r="Y818" s="8"/>
      <c r="Z818" s="9"/>
      <c r="AA818" s="8"/>
      <c r="AC818" s="8"/>
      <c r="AP818" s="8"/>
      <c r="AR818" s="31"/>
      <c r="AU818" s="31"/>
      <c r="AV818" s="21"/>
      <c r="AW818" s="23"/>
      <c r="BJ818" s="18"/>
      <c r="BL818" s="54"/>
      <c r="BO818" s="18"/>
      <c r="BQ818" s="18"/>
      <c r="BS818" s="18"/>
      <c r="BT818" s="18"/>
      <c r="CA818" s="18"/>
      <c r="CD818" s="18"/>
      <c r="CI818" s="18"/>
      <c r="CN818" s="18"/>
      <c r="CP818" s="18"/>
      <c r="CT818" s="18"/>
      <c r="CV818" s="18"/>
      <c r="CX818" s="18"/>
      <c r="DI818" s="18"/>
    </row>
    <row r="819" spans="3:113" x14ac:dyDescent="0.3">
      <c r="C819" s="25"/>
      <c r="D819" s="12"/>
      <c r="E819" s="14"/>
      <c r="H819" s="16"/>
      <c r="I819" s="11"/>
      <c r="J819" s="39"/>
      <c r="K819" s="39"/>
      <c r="L819" s="39"/>
      <c r="M819" s="39"/>
      <c r="N819" s="42"/>
      <c r="O819" s="8"/>
      <c r="P819" s="9"/>
      <c r="Q819" s="9"/>
      <c r="R819" s="8"/>
      <c r="S819" s="9"/>
      <c r="T819" s="9"/>
      <c r="U819" s="8"/>
      <c r="V819" s="9"/>
      <c r="W819" s="9"/>
      <c r="X819" s="9"/>
      <c r="Y819" s="8"/>
      <c r="Z819" s="9"/>
      <c r="AA819" s="8"/>
      <c r="AC819" s="8"/>
      <c r="AP819" s="8"/>
      <c r="AR819" s="31"/>
      <c r="AU819" s="31"/>
      <c r="AV819" s="21"/>
      <c r="AW819" s="23"/>
      <c r="BJ819" s="18"/>
      <c r="BL819" s="54"/>
      <c r="BO819" s="18"/>
      <c r="BQ819" s="18"/>
      <c r="BS819" s="18"/>
      <c r="BT819" s="18"/>
      <c r="CA819" s="18"/>
      <c r="CD819" s="18"/>
      <c r="CI819" s="18"/>
      <c r="CN819" s="18"/>
      <c r="CP819" s="18"/>
      <c r="CT819" s="18"/>
      <c r="CV819" s="18"/>
      <c r="CX819" s="18"/>
      <c r="DI819" s="18"/>
    </row>
    <row r="820" spans="3:113" x14ac:dyDescent="0.3">
      <c r="C820" s="25"/>
      <c r="D820" s="12"/>
      <c r="E820" s="14"/>
      <c r="H820" s="16"/>
      <c r="I820" s="11"/>
      <c r="J820" s="39"/>
      <c r="K820" s="39"/>
      <c r="L820" s="39"/>
      <c r="M820" s="39"/>
      <c r="N820" s="42"/>
      <c r="O820" s="8"/>
      <c r="P820" s="9"/>
      <c r="Q820" s="9"/>
      <c r="R820" s="8"/>
      <c r="S820" s="9"/>
      <c r="T820" s="9"/>
      <c r="U820" s="8"/>
      <c r="V820" s="9"/>
      <c r="W820" s="9"/>
      <c r="X820" s="9"/>
      <c r="Y820" s="8"/>
      <c r="Z820" s="9"/>
      <c r="AA820" s="8"/>
      <c r="AC820" s="8"/>
      <c r="AP820" s="8"/>
      <c r="AR820" s="31"/>
      <c r="AU820" s="31"/>
      <c r="AV820" s="21"/>
      <c r="AW820" s="23"/>
      <c r="BJ820" s="18"/>
      <c r="BL820" s="54"/>
      <c r="BO820" s="18"/>
      <c r="BQ820" s="18"/>
      <c r="BS820" s="18"/>
      <c r="BT820" s="18"/>
      <c r="CA820" s="18"/>
      <c r="CD820" s="18"/>
      <c r="CI820" s="18"/>
      <c r="CN820" s="18"/>
      <c r="CP820" s="18"/>
      <c r="CT820" s="18"/>
      <c r="CV820" s="18"/>
      <c r="CX820" s="18"/>
      <c r="DI820" s="18"/>
    </row>
    <row r="821" spans="3:113" x14ac:dyDescent="0.3">
      <c r="C821" s="25"/>
      <c r="D821" s="12"/>
      <c r="E821" s="14"/>
      <c r="H821" s="16"/>
      <c r="I821" s="11"/>
      <c r="J821" s="39"/>
      <c r="K821" s="39"/>
      <c r="L821" s="39"/>
      <c r="M821" s="39"/>
      <c r="N821" s="42"/>
      <c r="O821" s="8"/>
      <c r="P821" s="9"/>
      <c r="Q821" s="9"/>
      <c r="R821" s="8"/>
      <c r="S821" s="9"/>
      <c r="T821" s="9"/>
      <c r="U821" s="8"/>
      <c r="V821" s="9"/>
      <c r="W821" s="9"/>
      <c r="X821" s="9"/>
      <c r="Y821" s="8"/>
      <c r="Z821" s="9"/>
      <c r="AA821" s="8"/>
      <c r="AC821" s="8"/>
      <c r="AP821" s="8"/>
      <c r="AR821" s="31"/>
      <c r="AU821" s="31"/>
      <c r="AV821" s="21"/>
      <c r="AW821" s="23"/>
      <c r="BJ821" s="18"/>
      <c r="BL821" s="54"/>
      <c r="BO821" s="18"/>
      <c r="BQ821" s="18"/>
      <c r="BS821" s="18"/>
      <c r="BT821" s="18"/>
      <c r="CA821" s="18"/>
      <c r="CD821" s="18"/>
      <c r="CI821" s="18"/>
      <c r="CN821" s="18"/>
      <c r="CP821" s="18"/>
      <c r="CT821" s="18"/>
      <c r="CV821" s="18"/>
      <c r="CX821" s="18"/>
      <c r="DI821" s="18"/>
    </row>
    <row r="822" spans="3:113" x14ac:dyDescent="0.3">
      <c r="C822" s="25"/>
      <c r="D822" s="12"/>
      <c r="E822" s="14"/>
      <c r="H822" s="16"/>
      <c r="I822" s="11"/>
      <c r="J822" s="39"/>
      <c r="K822" s="39"/>
      <c r="L822" s="39"/>
      <c r="M822" s="39"/>
      <c r="N822" s="42"/>
      <c r="O822" s="8"/>
      <c r="P822" s="9"/>
      <c r="Q822" s="9"/>
      <c r="R822" s="8"/>
      <c r="S822" s="9"/>
      <c r="T822" s="9"/>
      <c r="U822" s="8"/>
      <c r="V822" s="9"/>
      <c r="W822" s="9"/>
      <c r="X822" s="9"/>
      <c r="Y822" s="8"/>
      <c r="Z822" s="9"/>
      <c r="AA822" s="8"/>
      <c r="AC822" s="8"/>
      <c r="AP822" s="8"/>
      <c r="AR822" s="31"/>
      <c r="AU822" s="31"/>
      <c r="AV822" s="21"/>
      <c r="AW822" s="23"/>
      <c r="BJ822" s="18"/>
      <c r="BL822" s="54"/>
      <c r="BO822" s="18"/>
      <c r="BQ822" s="18"/>
      <c r="BS822" s="18"/>
      <c r="BT822" s="18"/>
      <c r="CA822" s="18"/>
      <c r="CD822" s="18"/>
      <c r="CI822" s="18"/>
      <c r="CN822" s="18"/>
      <c r="CP822" s="18"/>
      <c r="CT822" s="18"/>
      <c r="CV822" s="18"/>
      <c r="CX822" s="18"/>
      <c r="DI822" s="18"/>
    </row>
    <row r="823" spans="3:113" x14ac:dyDescent="0.3">
      <c r="C823" s="25"/>
      <c r="D823" s="12"/>
      <c r="E823" s="14"/>
      <c r="H823" s="16"/>
      <c r="I823" s="11"/>
      <c r="J823" s="39"/>
      <c r="K823" s="39"/>
      <c r="L823" s="39"/>
      <c r="M823" s="39"/>
      <c r="N823" s="42"/>
      <c r="O823" s="8"/>
      <c r="P823" s="9"/>
      <c r="Q823" s="9"/>
      <c r="R823" s="8"/>
      <c r="S823" s="9"/>
      <c r="T823" s="9"/>
      <c r="U823" s="8"/>
      <c r="V823" s="9"/>
      <c r="W823" s="9"/>
      <c r="X823" s="9"/>
      <c r="Y823" s="8"/>
      <c r="Z823" s="9"/>
      <c r="AA823" s="8"/>
      <c r="AC823" s="8"/>
      <c r="AP823" s="8"/>
      <c r="AR823" s="31"/>
      <c r="AU823" s="31"/>
      <c r="AV823" s="21"/>
      <c r="AW823" s="23"/>
      <c r="BJ823" s="18"/>
      <c r="BL823" s="54"/>
      <c r="BO823" s="18"/>
      <c r="BQ823" s="18"/>
      <c r="BS823" s="18"/>
      <c r="BT823" s="18"/>
      <c r="CA823" s="18"/>
      <c r="CD823" s="18"/>
      <c r="CI823" s="18"/>
      <c r="CN823" s="18"/>
      <c r="CP823" s="18"/>
      <c r="CT823" s="18"/>
      <c r="CV823" s="18"/>
      <c r="CX823" s="18"/>
      <c r="DI823" s="18"/>
    </row>
    <row r="824" spans="3:113" x14ac:dyDescent="0.3">
      <c r="C824" s="25"/>
      <c r="D824" s="12"/>
      <c r="E824" s="14"/>
      <c r="H824" s="16"/>
      <c r="I824" s="11"/>
      <c r="J824" s="39"/>
      <c r="K824" s="39"/>
      <c r="L824" s="39"/>
      <c r="M824" s="39"/>
      <c r="N824" s="42"/>
      <c r="O824" s="8"/>
      <c r="P824" s="9"/>
      <c r="Q824" s="9"/>
      <c r="R824" s="8"/>
      <c r="S824" s="9"/>
      <c r="T824" s="9"/>
      <c r="U824" s="8"/>
      <c r="V824" s="9"/>
      <c r="W824" s="9"/>
      <c r="X824" s="9"/>
      <c r="Y824" s="8"/>
      <c r="Z824" s="9"/>
      <c r="AA824" s="8"/>
      <c r="AC824" s="8"/>
      <c r="AP824" s="8"/>
      <c r="AR824" s="31"/>
      <c r="AU824" s="31"/>
      <c r="AV824" s="21"/>
      <c r="AW824" s="23"/>
      <c r="BJ824" s="18"/>
      <c r="BL824" s="54"/>
      <c r="BO824" s="18"/>
      <c r="BQ824" s="18"/>
      <c r="BS824" s="18"/>
      <c r="BT824" s="18"/>
      <c r="CA824" s="18"/>
      <c r="CD824" s="18"/>
      <c r="CI824" s="18"/>
      <c r="CN824" s="18"/>
      <c r="CP824" s="18"/>
      <c r="CT824" s="18"/>
      <c r="CV824" s="18"/>
      <c r="CX824" s="18"/>
      <c r="DI824" s="18"/>
    </row>
    <row r="825" spans="3:113" x14ac:dyDescent="0.3">
      <c r="C825" s="25"/>
      <c r="D825" s="12"/>
      <c r="E825" s="14"/>
      <c r="H825" s="16"/>
      <c r="I825" s="11"/>
      <c r="J825" s="39"/>
      <c r="K825" s="39"/>
      <c r="L825" s="39"/>
      <c r="M825" s="39"/>
      <c r="N825" s="42"/>
      <c r="O825" s="8"/>
      <c r="P825" s="9"/>
      <c r="Q825" s="9"/>
      <c r="R825" s="8"/>
      <c r="S825" s="9"/>
      <c r="T825" s="9"/>
      <c r="U825" s="8"/>
      <c r="V825" s="9"/>
      <c r="W825" s="9"/>
      <c r="X825" s="9"/>
      <c r="Y825" s="8"/>
      <c r="Z825" s="9"/>
      <c r="AA825" s="8"/>
      <c r="AC825" s="8"/>
      <c r="AP825" s="8"/>
      <c r="AR825" s="31"/>
      <c r="AU825" s="31"/>
      <c r="AV825" s="21"/>
      <c r="AW825" s="23"/>
      <c r="BJ825" s="18"/>
      <c r="BL825" s="54"/>
      <c r="BO825" s="18"/>
      <c r="BQ825" s="18"/>
      <c r="BS825" s="18"/>
      <c r="BT825" s="18"/>
      <c r="CA825" s="18"/>
      <c r="CD825" s="18"/>
      <c r="CI825" s="18"/>
      <c r="CN825" s="18"/>
      <c r="CP825" s="18"/>
      <c r="CT825" s="18"/>
      <c r="CV825" s="18"/>
      <c r="CX825" s="18"/>
      <c r="DI825" s="18"/>
    </row>
    <row r="826" spans="3:113" x14ac:dyDescent="0.3">
      <c r="C826" s="25"/>
      <c r="D826" s="12"/>
      <c r="E826" s="14"/>
      <c r="H826" s="16"/>
      <c r="I826" s="11"/>
      <c r="J826" s="39"/>
      <c r="K826" s="39"/>
      <c r="L826" s="39"/>
      <c r="M826" s="39"/>
      <c r="N826" s="42"/>
      <c r="O826" s="8"/>
      <c r="P826" s="9"/>
      <c r="Q826" s="9"/>
      <c r="R826" s="8"/>
      <c r="S826" s="9"/>
      <c r="T826" s="9"/>
      <c r="U826" s="8"/>
      <c r="V826" s="9"/>
      <c r="W826" s="9"/>
      <c r="X826" s="9"/>
      <c r="Y826" s="8"/>
      <c r="Z826" s="9"/>
      <c r="AA826" s="8"/>
      <c r="AC826" s="8"/>
      <c r="AP826" s="8"/>
      <c r="AR826" s="31"/>
      <c r="AU826" s="31"/>
      <c r="AV826" s="21"/>
      <c r="AW826" s="23"/>
      <c r="BJ826" s="18"/>
      <c r="BL826" s="54"/>
      <c r="BO826" s="18"/>
      <c r="BQ826" s="18"/>
      <c r="BS826" s="18"/>
      <c r="BT826" s="18"/>
      <c r="CA826" s="18"/>
      <c r="CD826" s="18"/>
      <c r="CI826" s="18"/>
      <c r="CN826" s="18"/>
      <c r="CP826" s="18"/>
      <c r="CT826" s="18"/>
      <c r="CV826" s="18"/>
      <c r="CX826" s="18"/>
      <c r="DI826" s="18"/>
    </row>
    <row r="827" spans="3:113" x14ac:dyDescent="0.3">
      <c r="C827" s="25"/>
      <c r="D827" s="12"/>
      <c r="E827" s="14"/>
      <c r="H827" s="16"/>
      <c r="I827" s="11"/>
      <c r="J827" s="39"/>
      <c r="K827" s="39"/>
      <c r="L827" s="39"/>
      <c r="M827" s="39"/>
      <c r="N827" s="42"/>
      <c r="O827" s="8"/>
      <c r="P827" s="9"/>
      <c r="Q827" s="9"/>
      <c r="R827" s="8"/>
      <c r="S827" s="9"/>
      <c r="T827" s="9"/>
      <c r="U827" s="8"/>
      <c r="V827" s="9"/>
      <c r="W827" s="9"/>
      <c r="X827" s="9"/>
      <c r="Y827" s="8"/>
      <c r="Z827" s="9"/>
      <c r="AA827" s="8"/>
      <c r="AC827" s="8"/>
      <c r="AP827" s="8"/>
      <c r="AR827" s="31"/>
      <c r="AU827" s="31"/>
      <c r="AV827" s="21"/>
      <c r="AW827" s="23"/>
      <c r="BJ827" s="18"/>
      <c r="BL827" s="54"/>
      <c r="BO827" s="18"/>
      <c r="BQ827" s="18"/>
      <c r="BS827" s="18"/>
      <c r="BT827" s="18"/>
      <c r="CA827" s="18"/>
      <c r="CD827" s="18"/>
      <c r="CI827" s="18"/>
      <c r="CN827" s="18"/>
      <c r="CP827" s="18"/>
      <c r="CT827" s="18"/>
      <c r="CV827" s="18"/>
      <c r="CX827" s="18"/>
      <c r="DI827" s="18"/>
    </row>
    <row r="828" spans="3:113" x14ac:dyDescent="0.3">
      <c r="C828" s="25"/>
      <c r="D828" s="12"/>
      <c r="E828" s="14"/>
      <c r="H828" s="16"/>
      <c r="I828" s="11"/>
      <c r="J828" s="39"/>
      <c r="K828" s="39"/>
      <c r="L828" s="39"/>
      <c r="M828" s="39"/>
      <c r="N828" s="42"/>
      <c r="O828" s="8"/>
      <c r="P828" s="9"/>
      <c r="Q828" s="9"/>
      <c r="R828" s="8"/>
      <c r="S828" s="9"/>
      <c r="T828" s="9"/>
      <c r="U828" s="8"/>
      <c r="V828" s="9"/>
      <c r="W828" s="9"/>
      <c r="X828" s="9"/>
      <c r="Y828" s="8"/>
      <c r="Z828" s="9"/>
      <c r="AA828" s="8"/>
      <c r="AC828" s="8"/>
      <c r="AP828" s="8"/>
      <c r="AR828" s="31"/>
      <c r="AU828" s="31"/>
      <c r="AV828" s="21"/>
      <c r="AW828" s="23"/>
      <c r="BJ828" s="18"/>
      <c r="BL828" s="54"/>
      <c r="BO828" s="18"/>
      <c r="BQ828" s="18"/>
      <c r="BS828" s="18"/>
      <c r="BT828" s="18"/>
      <c r="CA828" s="18"/>
      <c r="CD828" s="18"/>
      <c r="CI828" s="18"/>
      <c r="CN828" s="18"/>
      <c r="CP828" s="18"/>
      <c r="CT828" s="18"/>
      <c r="CV828" s="18"/>
      <c r="CX828" s="18"/>
      <c r="DI828" s="18"/>
    </row>
    <row r="829" spans="3:113" x14ac:dyDescent="0.3">
      <c r="C829" s="25"/>
      <c r="D829" s="12"/>
      <c r="E829" s="14"/>
      <c r="H829" s="16"/>
      <c r="I829" s="11"/>
      <c r="J829" s="39"/>
      <c r="K829" s="39"/>
      <c r="L829" s="39"/>
      <c r="M829" s="39"/>
      <c r="N829" s="42"/>
      <c r="O829" s="8"/>
      <c r="P829" s="9"/>
      <c r="Q829" s="9"/>
      <c r="R829" s="8"/>
      <c r="S829" s="9"/>
      <c r="T829" s="9"/>
      <c r="U829" s="8"/>
      <c r="V829" s="9"/>
      <c r="W829" s="9"/>
      <c r="X829" s="9"/>
      <c r="Y829" s="8"/>
      <c r="Z829" s="9"/>
      <c r="AA829" s="8"/>
      <c r="AC829" s="8"/>
      <c r="AP829" s="8"/>
      <c r="AR829" s="31"/>
      <c r="AU829" s="31"/>
      <c r="AV829" s="21"/>
      <c r="AW829" s="23"/>
      <c r="BJ829" s="18"/>
      <c r="BL829" s="54"/>
      <c r="BO829" s="18"/>
      <c r="BQ829" s="18"/>
      <c r="BS829" s="18"/>
      <c r="BT829" s="18"/>
      <c r="CA829" s="18"/>
      <c r="CD829" s="18"/>
      <c r="CI829" s="18"/>
      <c r="CN829" s="18"/>
      <c r="CP829" s="18"/>
      <c r="CT829" s="18"/>
      <c r="CV829" s="18"/>
      <c r="CX829" s="18"/>
      <c r="DI829" s="18"/>
    </row>
    <row r="830" spans="3:113" x14ac:dyDescent="0.3">
      <c r="C830" s="25"/>
      <c r="D830" s="12"/>
      <c r="E830" s="14"/>
      <c r="H830" s="16"/>
      <c r="I830" s="11"/>
      <c r="J830" s="39"/>
      <c r="K830" s="39"/>
      <c r="L830" s="39"/>
      <c r="M830" s="39"/>
      <c r="N830" s="42"/>
      <c r="O830" s="8"/>
      <c r="P830" s="9"/>
      <c r="Q830" s="9"/>
      <c r="R830" s="8"/>
      <c r="S830" s="9"/>
      <c r="T830" s="9"/>
      <c r="U830" s="8"/>
      <c r="V830" s="9"/>
      <c r="W830" s="9"/>
      <c r="X830" s="9"/>
      <c r="Y830" s="8"/>
      <c r="Z830" s="9"/>
      <c r="AA830" s="8"/>
      <c r="AC830" s="8"/>
      <c r="AP830" s="8"/>
      <c r="AR830" s="31"/>
      <c r="AU830" s="31"/>
      <c r="AV830" s="21"/>
      <c r="AW830" s="23"/>
      <c r="BJ830" s="18"/>
      <c r="BL830" s="54"/>
      <c r="BO830" s="18"/>
      <c r="BQ830" s="18"/>
      <c r="BS830" s="18"/>
      <c r="BT830" s="18"/>
      <c r="CA830" s="18"/>
      <c r="CD830" s="18"/>
      <c r="CI830" s="18"/>
      <c r="CN830" s="18"/>
      <c r="CP830" s="18"/>
      <c r="CT830" s="18"/>
      <c r="CV830" s="18"/>
      <c r="CX830" s="18"/>
      <c r="DI830" s="18"/>
    </row>
    <row r="831" spans="3:113" x14ac:dyDescent="0.3">
      <c r="C831" s="25"/>
      <c r="D831" s="12"/>
      <c r="E831" s="14"/>
      <c r="H831" s="16"/>
      <c r="I831" s="11"/>
      <c r="J831" s="39"/>
      <c r="K831" s="39"/>
      <c r="L831" s="39"/>
      <c r="M831" s="39"/>
      <c r="N831" s="42"/>
      <c r="O831" s="8"/>
      <c r="P831" s="9"/>
      <c r="Q831" s="9"/>
      <c r="R831" s="8"/>
      <c r="S831" s="9"/>
      <c r="T831" s="9"/>
      <c r="U831" s="8"/>
      <c r="V831" s="9"/>
      <c r="W831" s="9"/>
      <c r="X831" s="9"/>
      <c r="Y831" s="8"/>
      <c r="Z831" s="9"/>
      <c r="AA831" s="8"/>
      <c r="AC831" s="8"/>
      <c r="AP831" s="8"/>
      <c r="AR831" s="31"/>
      <c r="AU831" s="31"/>
      <c r="AV831" s="21"/>
      <c r="AW831" s="23"/>
      <c r="BJ831" s="18"/>
      <c r="BL831" s="54"/>
      <c r="BO831" s="18"/>
      <c r="BQ831" s="18"/>
      <c r="BS831" s="18"/>
      <c r="BT831" s="18"/>
      <c r="CA831" s="18"/>
      <c r="CD831" s="18"/>
      <c r="CI831" s="18"/>
      <c r="CN831" s="18"/>
      <c r="CP831" s="18"/>
      <c r="CT831" s="18"/>
      <c r="CV831" s="18"/>
      <c r="CX831" s="18"/>
      <c r="DI831" s="18"/>
    </row>
    <row r="832" spans="3:113" x14ac:dyDescent="0.3">
      <c r="C832" s="25"/>
      <c r="D832" s="12"/>
      <c r="E832" s="14"/>
      <c r="H832" s="16"/>
      <c r="I832" s="11"/>
      <c r="J832" s="39"/>
      <c r="K832" s="39"/>
      <c r="L832" s="39"/>
      <c r="M832" s="39"/>
      <c r="N832" s="42"/>
      <c r="O832" s="8"/>
      <c r="P832" s="9"/>
      <c r="Q832" s="9"/>
      <c r="R832" s="8"/>
      <c r="S832" s="9"/>
      <c r="T832" s="9"/>
      <c r="U832" s="8"/>
      <c r="V832" s="9"/>
      <c r="W832" s="9"/>
      <c r="X832" s="9"/>
      <c r="Y832" s="8"/>
      <c r="Z832" s="9"/>
      <c r="AA832" s="8"/>
      <c r="AC832" s="8"/>
      <c r="AP832" s="8"/>
      <c r="AR832" s="31"/>
      <c r="AU832" s="31"/>
      <c r="AV832" s="21"/>
      <c r="AW832" s="23"/>
      <c r="BJ832" s="18"/>
      <c r="BL832" s="54"/>
      <c r="BO832" s="18"/>
      <c r="BQ832" s="18"/>
      <c r="BS832" s="18"/>
      <c r="BT832" s="18"/>
      <c r="CA832" s="18"/>
      <c r="CD832" s="18"/>
      <c r="CI832" s="18"/>
      <c r="CN832" s="18"/>
      <c r="CP832" s="18"/>
      <c r="CT832" s="18"/>
      <c r="CV832" s="18"/>
      <c r="CX832" s="18"/>
      <c r="DI832" s="18"/>
    </row>
    <row r="833" spans="3:113" x14ac:dyDescent="0.3">
      <c r="C833" s="25"/>
      <c r="D833" s="12"/>
      <c r="E833" s="14"/>
      <c r="H833" s="16"/>
      <c r="I833" s="11"/>
      <c r="J833" s="39"/>
      <c r="K833" s="39"/>
      <c r="L833" s="39"/>
      <c r="M833" s="39"/>
      <c r="N833" s="42"/>
      <c r="O833" s="8"/>
      <c r="P833" s="9"/>
      <c r="Q833" s="9"/>
      <c r="R833" s="8"/>
      <c r="S833" s="9"/>
      <c r="T833" s="9"/>
      <c r="U833" s="8"/>
      <c r="V833" s="9"/>
      <c r="W833" s="9"/>
      <c r="X833" s="9"/>
      <c r="Y833" s="8"/>
      <c r="Z833" s="9"/>
      <c r="AA833" s="8"/>
      <c r="AC833" s="8"/>
      <c r="AP833" s="8"/>
      <c r="AR833" s="31"/>
      <c r="AU833" s="31"/>
      <c r="AV833" s="21"/>
      <c r="AW833" s="23"/>
      <c r="BJ833" s="18"/>
      <c r="BL833" s="54"/>
      <c r="BO833" s="18"/>
      <c r="BQ833" s="18"/>
      <c r="BS833" s="18"/>
      <c r="BT833" s="18"/>
      <c r="CA833" s="18"/>
      <c r="CD833" s="18"/>
      <c r="CI833" s="18"/>
      <c r="CN833" s="18"/>
      <c r="CP833" s="18"/>
      <c r="CT833" s="18"/>
      <c r="CV833" s="18"/>
      <c r="CX833" s="18"/>
      <c r="DI833" s="18"/>
    </row>
    <row r="834" spans="3:113" x14ac:dyDescent="0.3">
      <c r="C834" s="25"/>
      <c r="D834" s="12"/>
      <c r="E834" s="14"/>
      <c r="H834" s="16"/>
      <c r="I834" s="11"/>
      <c r="J834" s="39"/>
      <c r="K834" s="39"/>
      <c r="L834" s="39"/>
      <c r="M834" s="39"/>
      <c r="N834" s="42"/>
      <c r="O834" s="8"/>
      <c r="P834" s="9"/>
      <c r="Q834" s="9"/>
      <c r="R834" s="8"/>
      <c r="S834" s="9"/>
      <c r="T834" s="9"/>
      <c r="U834" s="8"/>
      <c r="V834" s="9"/>
      <c r="W834" s="9"/>
      <c r="X834" s="9"/>
      <c r="Y834" s="8"/>
      <c r="Z834" s="9"/>
      <c r="AA834" s="8"/>
      <c r="AC834" s="8"/>
      <c r="AP834" s="8"/>
      <c r="AR834" s="31"/>
      <c r="AU834" s="31"/>
      <c r="AV834" s="21"/>
      <c r="AW834" s="23"/>
      <c r="BJ834" s="18"/>
      <c r="BL834" s="54"/>
      <c r="BO834" s="18"/>
      <c r="BQ834" s="18"/>
      <c r="BS834" s="18"/>
      <c r="BT834" s="18"/>
      <c r="CA834" s="18"/>
      <c r="CD834" s="18"/>
      <c r="CI834" s="18"/>
      <c r="CN834" s="18"/>
      <c r="CP834" s="18"/>
      <c r="CT834" s="18"/>
      <c r="CV834" s="18"/>
      <c r="CX834" s="18"/>
      <c r="DI834" s="18"/>
    </row>
    <row r="835" spans="3:113" x14ac:dyDescent="0.3">
      <c r="C835" s="25"/>
      <c r="D835" s="12"/>
      <c r="E835" s="14"/>
      <c r="H835" s="16"/>
      <c r="I835" s="11"/>
      <c r="J835" s="39"/>
      <c r="K835" s="39"/>
      <c r="L835" s="39"/>
      <c r="M835" s="39"/>
      <c r="N835" s="42"/>
      <c r="O835" s="8"/>
      <c r="P835" s="9"/>
      <c r="Q835" s="9"/>
      <c r="R835" s="8"/>
      <c r="S835" s="9"/>
      <c r="T835" s="9"/>
      <c r="U835" s="8"/>
      <c r="V835" s="9"/>
      <c r="W835" s="9"/>
      <c r="X835" s="9"/>
      <c r="Y835" s="8"/>
      <c r="Z835" s="9"/>
      <c r="AA835" s="8"/>
      <c r="AC835" s="8"/>
      <c r="AP835" s="8"/>
      <c r="AR835" s="31"/>
      <c r="AU835" s="31"/>
      <c r="AV835" s="21"/>
      <c r="AW835" s="23"/>
      <c r="BJ835" s="18"/>
      <c r="BL835" s="54"/>
      <c r="BO835" s="18"/>
      <c r="BQ835" s="18"/>
      <c r="BS835" s="18"/>
      <c r="BT835" s="18"/>
      <c r="CA835" s="18"/>
      <c r="CD835" s="18"/>
      <c r="CI835" s="18"/>
      <c r="CN835" s="18"/>
      <c r="CP835" s="18"/>
      <c r="CT835" s="18"/>
      <c r="CV835" s="18"/>
      <c r="CX835" s="18"/>
      <c r="DI835" s="18"/>
    </row>
    <row r="836" spans="3:113" x14ac:dyDescent="0.3">
      <c r="C836" s="25"/>
      <c r="D836" s="12"/>
      <c r="E836" s="14"/>
      <c r="H836" s="16"/>
      <c r="I836" s="11"/>
      <c r="J836" s="39"/>
      <c r="K836" s="39"/>
      <c r="L836" s="39"/>
      <c r="M836" s="39"/>
      <c r="N836" s="42"/>
      <c r="O836" s="8"/>
      <c r="P836" s="9"/>
      <c r="Q836" s="9"/>
      <c r="R836" s="8"/>
      <c r="S836" s="9"/>
      <c r="T836" s="9"/>
      <c r="U836" s="8"/>
      <c r="V836" s="9"/>
      <c r="W836" s="9"/>
      <c r="X836" s="9"/>
      <c r="Y836" s="8"/>
      <c r="Z836" s="9"/>
      <c r="AA836" s="8"/>
      <c r="AC836" s="8"/>
      <c r="AP836" s="8"/>
      <c r="AR836" s="31"/>
      <c r="AU836" s="31"/>
      <c r="AV836" s="21"/>
      <c r="AW836" s="23"/>
      <c r="BJ836" s="18"/>
      <c r="BL836" s="54"/>
      <c r="BO836" s="18"/>
      <c r="BQ836" s="18"/>
      <c r="BS836" s="18"/>
      <c r="BT836" s="18"/>
      <c r="CA836" s="18"/>
      <c r="CD836" s="18"/>
      <c r="CI836" s="18"/>
      <c r="CN836" s="18"/>
      <c r="CP836" s="18"/>
      <c r="CT836" s="18"/>
      <c r="CV836" s="18"/>
      <c r="CX836" s="18"/>
      <c r="DI836" s="18"/>
    </row>
    <row r="837" spans="3:113" x14ac:dyDescent="0.3">
      <c r="C837" s="25"/>
      <c r="D837" s="12"/>
      <c r="E837" s="14"/>
      <c r="H837" s="16"/>
      <c r="I837" s="11"/>
      <c r="J837" s="39"/>
      <c r="K837" s="39"/>
      <c r="L837" s="39"/>
      <c r="M837" s="39"/>
      <c r="N837" s="42"/>
      <c r="O837" s="8"/>
      <c r="P837" s="9"/>
      <c r="Q837" s="9"/>
      <c r="R837" s="8"/>
      <c r="S837" s="9"/>
      <c r="T837" s="9"/>
      <c r="U837" s="8"/>
      <c r="V837" s="9"/>
      <c r="W837" s="9"/>
      <c r="X837" s="9"/>
      <c r="Y837" s="8"/>
      <c r="Z837" s="9"/>
      <c r="AA837" s="8"/>
      <c r="AC837" s="8"/>
      <c r="AP837" s="8"/>
      <c r="AR837" s="31"/>
      <c r="AU837" s="31"/>
      <c r="AV837" s="21"/>
      <c r="AW837" s="23"/>
      <c r="BJ837" s="18"/>
      <c r="BL837" s="54"/>
      <c r="BO837" s="18"/>
      <c r="BQ837" s="18"/>
      <c r="BS837" s="18"/>
      <c r="BT837" s="18"/>
      <c r="CA837" s="18"/>
      <c r="CD837" s="18"/>
      <c r="CI837" s="18"/>
      <c r="CN837" s="18"/>
      <c r="CP837" s="18"/>
      <c r="CT837" s="18"/>
      <c r="CV837" s="18"/>
      <c r="CX837" s="18"/>
      <c r="DI837" s="18"/>
    </row>
    <row r="838" spans="3:113" x14ac:dyDescent="0.3">
      <c r="C838" s="25"/>
      <c r="D838" s="12"/>
      <c r="E838" s="14"/>
      <c r="H838" s="16"/>
      <c r="I838" s="11"/>
      <c r="J838" s="39"/>
      <c r="K838" s="39"/>
      <c r="L838" s="39"/>
      <c r="M838" s="39"/>
      <c r="N838" s="42"/>
      <c r="O838" s="8"/>
      <c r="P838" s="9"/>
      <c r="Q838" s="9"/>
      <c r="R838" s="8"/>
      <c r="S838" s="9"/>
      <c r="T838" s="9"/>
      <c r="U838" s="8"/>
      <c r="V838" s="9"/>
      <c r="W838" s="9"/>
      <c r="X838" s="9"/>
      <c r="Y838" s="8"/>
      <c r="Z838" s="9"/>
      <c r="AA838" s="8"/>
      <c r="AC838" s="8"/>
      <c r="AP838" s="8"/>
      <c r="AR838" s="31"/>
      <c r="AU838" s="31"/>
      <c r="AV838" s="21"/>
      <c r="AW838" s="23"/>
      <c r="BJ838" s="18"/>
      <c r="BL838" s="54"/>
      <c r="BO838" s="18"/>
      <c r="BQ838" s="18"/>
      <c r="BS838" s="18"/>
      <c r="BT838" s="18"/>
      <c r="CA838" s="18"/>
      <c r="CD838" s="18"/>
      <c r="CI838" s="18"/>
      <c r="CN838" s="18"/>
      <c r="CP838" s="18"/>
      <c r="CT838" s="18"/>
      <c r="CV838" s="18"/>
      <c r="CX838" s="18"/>
      <c r="DI838" s="18"/>
    </row>
    <row r="839" spans="3:113" x14ac:dyDescent="0.3">
      <c r="C839" s="25"/>
      <c r="D839" s="12"/>
      <c r="E839" s="14"/>
      <c r="H839" s="16"/>
      <c r="I839" s="11"/>
      <c r="J839" s="39"/>
      <c r="K839" s="39"/>
      <c r="L839" s="39"/>
      <c r="M839" s="39"/>
      <c r="N839" s="42"/>
      <c r="O839" s="8"/>
      <c r="P839" s="9"/>
      <c r="Q839" s="9"/>
      <c r="R839" s="8"/>
      <c r="S839" s="9"/>
      <c r="T839" s="9"/>
      <c r="U839" s="8"/>
      <c r="V839" s="9"/>
      <c r="W839" s="9"/>
      <c r="X839" s="9"/>
      <c r="Y839" s="8"/>
      <c r="Z839" s="9"/>
      <c r="AA839" s="8"/>
      <c r="AC839" s="8"/>
      <c r="AP839" s="8"/>
      <c r="AR839" s="31"/>
      <c r="AU839" s="31"/>
      <c r="AV839" s="21"/>
      <c r="AW839" s="23"/>
      <c r="BJ839" s="18"/>
      <c r="BL839" s="54"/>
      <c r="BO839" s="18"/>
      <c r="BQ839" s="18"/>
      <c r="BS839" s="18"/>
      <c r="BT839" s="18"/>
      <c r="CA839" s="18"/>
      <c r="CD839" s="18"/>
      <c r="CI839" s="18"/>
      <c r="CN839" s="18"/>
      <c r="CP839" s="18"/>
      <c r="CT839" s="18"/>
      <c r="CV839" s="18"/>
      <c r="CX839" s="18"/>
      <c r="DI839" s="18"/>
    </row>
    <row r="840" spans="3:113" x14ac:dyDescent="0.3">
      <c r="C840" s="25"/>
      <c r="D840" s="12"/>
      <c r="E840" s="14"/>
      <c r="H840" s="16"/>
      <c r="I840" s="11"/>
      <c r="J840" s="39"/>
      <c r="K840" s="39"/>
      <c r="L840" s="39"/>
      <c r="M840" s="39"/>
      <c r="N840" s="42"/>
      <c r="O840" s="8"/>
      <c r="P840" s="9"/>
      <c r="Q840" s="9"/>
      <c r="R840" s="8"/>
      <c r="S840" s="9"/>
      <c r="T840" s="9"/>
      <c r="U840" s="8"/>
      <c r="V840" s="9"/>
      <c r="W840" s="9"/>
      <c r="X840" s="9"/>
      <c r="Y840" s="8"/>
      <c r="Z840" s="9"/>
      <c r="AA840" s="8"/>
      <c r="AC840" s="8"/>
      <c r="AP840" s="8"/>
      <c r="AR840" s="31"/>
      <c r="AU840" s="31"/>
      <c r="AV840" s="21"/>
      <c r="AW840" s="23"/>
      <c r="BJ840" s="18"/>
      <c r="BL840" s="54"/>
      <c r="BO840" s="18"/>
      <c r="BQ840" s="18"/>
      <c r="BS840" s="18"/>
      <c r="BT840" s="18"/>
      <c r="CA840" s="18"/>
      <c r="CD840" s="18"/>
      <c r="CI840" s="18"/>
      <c r="CN840" s="18"/>
      <c r="CP840" s="18"/>
      <c r="CT840" s="18"/>
      <c r="CV840" s="18"/>
      <c r="CX840" s="18"/>
      <c r="DI840" s="18"/>
    </row>
    <row r="841" spans="3:113" x14ac:dyDescent="0.3">
      <c r="C841" s="25"/>
      <c r="D841" s="12"/>
      <c r="E841" s="14"/>
      <c r="H841" s="16"/>
      <c r="I841" s="11"/>
      <c r="J841" s="39"/>
      <c r="K841" s="39"/>
      <c r="L841" s="39"/>
      <c r="M841" s="39"/>
      <c r="N841" s="42"/>
      <c r="O841" s="8"/>
      <c r="P841" s="9"/>
      <c r="Q841" s="9"/>
      <c r="R841" s="8"/>
      <c r="S841" s="9"/>
      <c r="T841" s="9"/>
      <c r="U841" s="8"/>
      <c r="V841" s="9"/>
      <c r="W841" s="9"/>
      <c r="X841" s="9"/>
      <c r="Y841" s="8"/>
      <c r="Z841" s="9"/>
      <c r="AA841" s="8"/>
      <c r="AC841" s="8"/>
      <c r="AP841" s="8"/>
      <c r="AR841" s="31"/>
      <c r="AU841" s="31"/>
      <c r="AV841" s="21"/>
      <c r="AW841" s="23"/>
      <c r="BJ841" s="18"/>
      <c r="BL841" s="54"/>
      <c r="BO841" s="18"/>
      <c r="BQ841" s="18"/>
      <c r="BS841" s="18"/>
      <c r="BT841" s="18"/>
      <c r="CA841" s="18"/>
      <c r="CD841" s="18"/>
      <c r="CI841" s="18"/>
      <c r="CN841" s="18"/>
      <c r="CP841" s="18"/>
      <c r="CT841" s="18"/>
      <c r="CV841" s="18"/>
      <c r="CX841" s="18"/>
      <c r="DI841" s="18"/>
    </row>
    <row r="842" spans="3:113" x14ac:dyDescent="0.3">
      <c r="C842" s="25"/>
      <c r="D842" s="12"/>
      <c r="E842" s="14"/>
      <c r="H842" s="16"/>
      <c r="I842" s="11"/>
      <c r="J842" s="39"/>
      <c r="K842" s="39"/>
      <c r="L842" s="39"/>
      <c r="M842" s="39"/>
      <c r="N842" s="42"/>
      <c r="O842" s="8"/>
      <c r="P842" s="9"/>
      <c r="Q842" s="9"/>
      <c r="R842" s="8"/>
      <c r="S842" s="9"/>
      <c r="T842" s="9"/>
      <c r="U842" s="8"/>
      <c r="V842" s="9"/>
      <c r="W842" s="9"/>
      <c r="X842" s="9"/>
      <c r="Y842" s="8"/>
      <c r="Z842" s="9"/>
      <c r="AA842" s="8"/>
      <c r="AC842" s="8"/>
      <c r="AP842" s="8"/>
      <c r="AR842" s="31"/>
      <c r="AU842" s="31"/>
      <c r="AV842" s="21"/>
      <c r="AW842" s="23"/>
      <c r="BJ842" s="18"/>
      <c r="BL842" s="54"/>
      <c r="BO842" s="18"/>
      <c r="BQ842" s="18"/>
      <c r="BS842" s="18"/>
      <c r="BT842" s="18"/>
      <c r="CA842" s="18"/>
      <c r="CD842" s="18"/>
      <c r="CI842" s="18"/>
      <c r="CN842" s="18"/>
      <c r="CP842" s="18"/>
      <c r="CT842" s="18"/>
      <c r="CV842" s="18"/>
      <c r="CX842" s="18"/>
      <c r="DI842" s="18"/>
    </row>
    <row r="843" spans="3:113" x14ac:dyDescent="0.3">
      <c r="C843" s="25"/>
      <c r="D843" s="12"/>
      <c r="E843" s="14"/>
      <c r="H843" s="16"/>
      <c r="I843" s="11"/>
      <c r="J843" s="39"/>
      <c r="K843" s="39"/>
      <c r="L843" s="39"/>
      <c r="M843" s="39"/>
      <c r="N843" s="42"/>
      <c r="O843" s="8"/>
      <c r="P843" s="9"/>
      <c r="Q843" s="9"/>
      <c r="R843" s="8"/>
      <c r="S843" s="9"/>
      <c r="T843" s="9"/>
      <c r="U843" s="8"/>
      <c r="V843" s="9"/>
      <c r="W843" s="9"/>
      <c r="X843" s="9"/>
      <c r="Y843" s="8"/>
      <c r="Z843" s="9"/>
      <c r="AA843" s="8"/>
      <c r="AC843" s="8"/>
      <c r="AP843" s="8"/>
      <c r="AR843" s="31"/>
      <c r="AU843" s="31"/>
      <c r="AV843" s="21"/>
      <c r="AW843" s="23"/>
      <c r="BJ843" s="18"/>
      <c r="BL843" s="54"/>
      <c r="BO843" s="18"/>
      <c r="BQ843" s="18"/>
      <c r="BS843" s="18"/>
      <c r="BT843" s="18"/>
      <c r="CA843" s="18"/>
      <c r="CD843" s="18"/>
      <c r="CI843" s="18"/>
      <c r="CN843" s="18"/>
      <c r="CP843" s="18"/>
      <c r="CT843" s="18"/>
      <c r="CV843" s="18"/>
      <c r="CX843" s="18"/>
      <c r="DI843" s="18"/>
    </row>
    <row r="844" spans="3:113" x14ac:dyDescent="0.3">
      <c r="C844" s="25"/>
      <c r="D844" s="12"/>
      <c r="E844" s="14"/>
      <c r="H844" s="16"/>
      <c r="I844" s="11"/>
      <c r="J844" s="39"/>
      <c r="K844" s="39"/>
      <c r="L844" s="39"/>
      <c r="M844" s="39"/>
      <c r="N844" s="42"/>
      <c r="O844" s="8"/>
      <c r="P844" s="9"/>
      <c r="Q844" s="9"/>
      <c r="R844" s="8"/>
      <c r="S844" s="9"/>
      <c r="T844" s="9"/>
      <c r="U844" s="8"/>
      <c r="V844" s="9"/>
      <c r="W844" s="9"/>
      <c r="X844" s="9"/>
      <c r="Y844" s="8"/>
      <c r="Z844" s="9"/>
      <c r="AA844" s="8"/>
      <c r="AC844" s="8"/>
      <c r="AP844" s="8"/>
      <c r="AR844" s="31"/>
      <c r="AU844" s="31"/>
      <c r="AV844" s="21"/>
      <c r="AW844" s="23"/>
      <c r="BJ844" s="18"/>
      <c r="BL844" s="54"/>
      <c r="BO844" s="18"/>
      <c r="BQ844" s="18"/>
      <c r="BS844" s="18"/>
      <c r="BT844" s="18"/>
      <c r="CA844" s="18"/>
      <c r="CD844" s="18"/>
      <c r="CI844" s="18"/>
      <c r="CN844" s="18"/>
      <c r="CP844" s="18"/>
      <c r="CT844" s="18"/>
      <c r="CV844" s="18"/>
      <c r="CX844" s="18"/>
      <c r="DI844" s="18"/>
    </row>
    <row r="845" spans="3:113" x14ac:dyDescent="0.3">
      <c r="C845" s="25"/>
      <c r="D845" s="12"/>
      <c r="E845" s="14"/>
      <c r="H845" s="16"/>
      <c r="I845" s="11"/>
      <c r="J845" s="39"/>
      <c r="K845" s="39"/>
      <c r="L845" s="39"/>
      <c r="M845" s="39"/>
      <c r="N845" s="42"/>
      <c r="O845" s="8"/>
      <c r="P845" s="9"/>
      <c r="Q845" s="9"/>
      <c r="R845" s="8"/>
      <c r="S845" s="9"/>
      <c r="T845" s="9"/>
      <c r="U845" s="8"/>
      <c r="V845" s="9"/>
      <c r="W845" s="9"/>
      <c r="X845" s="9"/>
      <c r="Y845" s="8"/>
      <c r="Z845" s="9"/>
      <c r="AA845" s="8"/>
      <c r="AC845" s="8"/>
      <c r="AP845" s="8"/>
      <c r="AR845" s="31"/>
      <c r="AU845" s="31"/>
      <c r="AV845" s="21"/>
      <c r="AW845" s="23"/>
      <c r="BJ845" s="18"/>
      <c r="BL845" s="54"/>
      <c r="BO845" s="18"/>
      <c r="BQ845" s="18"/>
      <c r="BS845" s="18"/>
      <c r="BT845" s="18"/>
      <c r="CA845" s="18"/>
      <c r="CD845" s="18"/>
      <c r="CI845" s="18"/>
      <c r="CN845" s="18"/>
      <c r="CP845" s="18"/>
      <c r="CT845" s="18"/>
      <c r="CV845" s="18"/>
      <c r="CX845" s="18"/>
      <c r="DI845" s="18"/>
    </row>
    <row r="846" spans="3:113" x14ac:dyDescent="0.3">
      <c r="C846" s="25"/>
      <c r="D846" s="12"/>
      <c r="E846" s="14"/>
      <c r="H846" s="16"/>
      <c r="I846" s="11"/>
      <c r="J846" s="39"/>
      <c r="K846" s="39"/>
      <c r="L846" s="39"/>
      <c r="M846" s="39"/>
      <c r="N846" s="42"/>
      <c r="O846" s="8"/>
      <c r="P846" s="9"/>
      <c r="Q846" s="9"/>
      <c r="R846" s="8"/>
      <c r="S846" s="9"/>
      <c r="T846" s="9"/>
      <c r="U846" s="8"/>
      <c r="V846" s="9"/>
      <c r="W846" s="9"/>
      <c r="X846" s="9"/>
      <c r="Y846" s="8"/>
      <c r="Z846" s="9"/>
      <c r="AA846" s="8"/>
      <c r="AC846" s="8"/>
      <c r="AP846" s="8"/>
      <c r="AR846" s="31"/>
      <c r="AU846" s="31"/>
      <c r="AV846" s="21"/>
      <c r="AW846" s="23"/>
      <c r="BJ846" s="18"/>
      <c r="BL846" s="54"/>
      <c r="BO846" s="18"/>
      <c r="BQ846" s="18"/>
      <c r="BS846" s="18"/>
      <c r="BT846" s="18"/>
      <c r="CA846" s="18"/>
      <c r="CD846" s="18"/>
      <c r="CI846" s="18"/>
      <c r="CN846" s="18"/>
      <c r="CP846" s="18"/>
      <c r="CT846" s="18"/>
      <c r="CV846" s="18"/>
      <c r="CX846" s="18"/>
      <c r="DI846" s="18"/>
    </row>
    <row r="847" spans="3:113" x14ac:dyDescent="0.3">
      <c r="C847" s="25"/>
      <c r="D847" s="12"/>
      <c r="E847" s="14"/>
      <c r="H847" s="16"/>
      <c r="I847" s="11"/>
      <c r="J847" s="39"/>
      <c r="K847" s="39"/>
      <c r="L847" s="39"/>
      <c r="M847" s="39"/>
      <c r="N847" s="42"/>
      <c r="O847" s="8"/>
      <c r="P847" s="9"/>
      <c r="Q847" s="9"/>
      <c r="R847" s="8"/>
      <c r="S847" s="9"/>
      <c r="T847" s="9"/>
      <c r="U847" s="8"/>
      <c r="V847" s="9"/>
      <c r="W847" s="9"/>
      <c r="X847" s="9"/>
      <c r="Y847" s="8"/>
      <c r="Z847" s="9"/>
      <c r="AA847" s="8"/>
      <c r="AC847" s="8"/>
      <c r="AP847" s="8"/>
      <c r="AR847" s="31"/>
      <c r="AU847" s="31"/>
      <c r="AV847" s="21"/>
      <c r="AW847" s="23"/>
      <c r="BJ847" s="18"/>
      <c r="BL847" s="54"/>
      <c r="BO847" s="18"/>
      <c r="BQ847" s="18"/>
      <c r="BS847" s="18"/>
      <c r="BT847" s="18"/>
      <c r="CA847" s="18"/>
      <c r="CD847" s="18"/>
      <c r="CI847" s="18"/>
      <c r="CN847" s="18"/>
      <c r="CP847" s="18"/>
      <c r="CT847" s="18"/>
      <c r="CV847" s="18"/>
      <c r="CX847" s="18"/>
      <c r="DI847" s="18"/>
    </row>
    <row r="848" spans="3:113" x14ac:dyDescent="0.3">
      <c r="C848" s="25"/>
      <c r="D848" s="12"/>
      <c r="E848" s="14"/>
      <c r="H848" s="16"/>
      <c r="I848" s="11"/>
      <c r="J848" s="39"/>
      <c r="K848" s="39"/>
      <c r="L848" s="39"/>
      <c r="M848" s="39"/>
      <c r="N848" s="42"/>
      <c r="O848" s="8"/>
      <c r="P848" s="9"/>
      <c r="Q848" s="9"/>
      <c r="R848" s="8"/>
      <c r="S848" s="9"/>
      <c r="T848" s="9"/>
      <c r="U848" s="8"/>
      <c r="V848" s="9"/>
      <c r="W848" s="9"/>
      <c r="X848" s="9"/>
      <c r="Y848" s="8"/>
      <c r="Z848" s="9"/>
      <c r="AA848" s="8"/>
      <c r="AC848" s="8"/>
      <c r="AP848" s="8"/>
      <c r="AR848" s="31"/>
      <c r="AU848" s="31"/>
      <c r="AV848" s="21"/>
      <c r="AW848" s="23"/>
      <c r="BJ848" s="18"/>
      <c r="BL848" s="54"/>
      <c r="BO848" s="18"/>
      <c r="BQ848" s="18"/>
      <c r="BS848" s="18"/>
      <c r="BT848" s="18"/>
      <c r="CA848" s="18"/>
      <c r="CD848" s="18"/>
      <c r="CI848" s="18"/>
      <c r="CN848" s="18"/>
      <c r="CP848" s="18"/>
      <c r="CT848" s="18"/>
      <c r="CV848" s="18"/>
      <c r="CX848" s="18"/>
      <c r="DI848" s="18"/>
    </row>
    <row r="849" spans="3:113" x14ac:dyDescent="0.3">
      <c r="C849" s="25"/>
      <c r="D849" s="12"/>
      <c r="E849" s="14"/>
      <c r="H849" s="16"/>
      <c r="I849" s="11"/>
      <c r="J849" s="39"/>
      <c r="K849" s="39"/>
      <c r="L849" s="39"/>
      <c r="M849" s="39"/>
      <c r="N849" s="42"/>
      <c r="O849" s="8"/>
      <c r="P849" s="9"/>
      <c r="Q849" s="9"/>
      <c r="R849" s="8"/>
      <c r="S849" s="9"/>
      <c r="T849" s="9"/>
      <c r="U849" s="8"/>
      <c r="V849" s="9"/>
      <c r="W849" s="9"/>
      <c r="X849" s="9"/>
      <c r="Y849" s="8"/>
      <c r="Z849" s="9"/>
      <c r="AA849" s="8"/>
      <c r="AC849" s="8"/>
      <c r="AP849" s="8"/>
      <c r="AR849" s="31"/>
      <c r="AU849" s="31"/>
      <c r="AV849" s="21"/>
      <c r="AW849" s="23"/>
      <c r="BJ849" s="18"/>
      <c r="BL849" s="54"/>
      <c r="BO849" s="18"/>
      <c r="BQ849" s="18"/>
      <c r="BS849" s="18"/>
      <c r="BT849" s="18"/>
      <c r="CA849" s="18"/>
      <c r="CD849" s="18"/>
      <c r="CI849" s="18"/>
      <c r="CN849" s="18"/>
      <c r="CP849" s="18"/>
      <c r="CT849" s="18"/>
      <c r="CV849" s="18"/>
      <c r="CX849" s="18"/>
      <c r="DI849" s="18"/>
    </row>
    <row r="850" spans="3:113" x14ac:dyDescent="0.3">
      <c r="C850" s="25"/>
      <c r="D850" s="12"/>
      <c r="E850" s="14"/>
      <c r="H850" s="16"/>
      <c r="I850" s="11"/>
      <c r="J850" s="39"/>
      <c r="K850" s="39"/>
      <c r="L850" s="39"/>
      <c r="M850" s="39"/>
      <c r="N850" s="42"/>
      <c r="O850" s="8"/>
      <c r="P850" s="9"/>
      <c r="Q850" s="9"/>
      <c r="R850" s="8"/>
      <c r="S850" s="9"/>
      <c r="T850" s="9"/>
      <c r="U850" s="8"/>
      <c r="V850" s="9"/>
      <c r="W850" s="9"/>
      <c r="X850" s="9"/>
      <c r="Y850" s="8"/>
      <c r="Z850" s="9"/>
      <c r="AA850" s="8"/>
      <c r="AC850" s="8"/>
      <c r="AP850" s="8"/>
      <c r="AR850" s="31"/>
      <c r="AU850" s="31"/>
      <c r="AV850" s="21"/>
      <c r="AW850" s="23"/>
      <c r="BJ850" s="18"/>
      <c r="BL850" s="54"/>
      <c r="BO850" s="18"/>
      <c r="BQ850" s="18"/>
      <c r="BS850" s="18"/>
      <c r="BT850" s="18"/>
      <c r="CA850" s="18"/>
      <c r="CD850" s="18"/>
      <c r="CI850" s="18"/>
      <c r="CN850" s="18"/>
      <c r="CP850" s="18"/>
      <c r="CT850" s="18"/>
      <c r="CV850" s="18"/>
      <c r="CX850" s="18"/>
      <c r="DI850" s="18"/>
    </row>
    <row r="851" spans="3:113" x14ac:dyDescent="0.3">
      <c r="C851" s="25"/>
      <c r="D851" s="12"/>
      <c r="E851" s="14"/>
      <c r="H851" s="16"/>
      <c r="I851" s="11"/>
      <c r="J851" s="39"/>
      <c r="K851" s="39"/>
      <c r="L851" s="39"/>
      <c r="M851" s="39"/>
      <c r="N851" s="42"/>
      <c r="O851" s="8"/>
      <c r="P851" s="9"/>
      <c r="Q851" s="9"/>
      <c r="R851" s="8"/>
      <c r="S851" s="9"/>
      <c r="T851" s="9"/>
      <c r="U851" s="8"/>
      <c r="V851" s="9"/>
      <c r="W851" s="9"/>
      <c r="X851" s="9"/>
      <c r="Y851" s="8"/>
      <c r="Z851" s="9"/>
      <c r="AA851" s="8"/>
      <c r="AC851" s="8"/>
      <c r="AP851" s="8"/>
      <c r="AR851" s="31"/>
      <c r="AU851" s="31"/>
      <c r="AV851" s="21"/>
      <c r="AW851" s="23"/>
      <c r="BJ851" s="18"/>
      <c r="BL851" s="54"/>
      <c r="BO851" s="18"/>
      <c r="BQ851" s="18"/>
      <c r="BS851" s="18"/>
      <c r="BT851" s="18"/>
      <c r="CA851" s="18"/>
      <c r="CD851" s="18"/>
      <c r="CI851" s="18"/>
      <c r="CN851" s="18"/>
      <c r="CP851" s="18"/>
      <c r="CT851" s="18"/>
      <c r="CV851" s="18"/>
      <c r="CX851" s="18"/>
      <c r="DI851" s="18"/>
    </row>
    <row r="852" spans="3:113" x14ac:dyDescent="0.3">
      <c r="C852" s="25"/>
      <c r="D852" s="12"/>
      <c r="E852" s="14"/>
      <c r="H852" s="16"/>
      <c r="I852" s="11"/>
      <c r="J852" s="39"/>
      <c r="K852" s="39"/>
      <c r="L852" s="39"/>
      <c r="M852" s="39"/>
      <c r="N852" s="42"/>
      <c r="O852" s="8"/>
      <c r="P852" s="9"/>
      <c r="Q852" s="9"/>
      <c r="R852" s="8"/>
      <c r="S852" s="9"/>
      <c r="T852" s="9"/>
      <c r="U852" s="8"/>
      <c r="V852" s="9"/>
      <c r="W852" s="9"/>
      <c r="X852" s="9"/>
      <c r="Y852" s="8"/>
      <c r="Z852" s="9"/>
      <c r="AA852" s="8"/>
      <c r="AC852" s="8"/>
      <c r="AP852" s="8"/>
      <c r="AR852" s="31"/>
      <c r="AU852" s="31"/>
      <c r="AV852" s="21"/>
      <c r="AW852" s="23"/>
      <c r="BJ852" s="18"/>
      <c r="BL852" s="54"/>
      <c r="BO852" s="18"/>
      <c r="BQ852" s="18"/>
      <c r="BS852" s="18"/>
      <c r="BT852" s="18"/>
      <c r="CA852" s="18"/>
      <c r="CD852" s="18"/>
      <c r="CI852" s="18"/>
      <c r="CN852" s="18"/>
      <c r="CP852" s="18"/>
      <c r="CT852" s="18"/>
      <c r="CV852" s="18"/>
      <c r="CX852" s="18"/>
      <c r="DI852" s="18"/>
    </row>
    <row r="853" spans="3:113" x14ac:dyDescent="0.3">
      <c r="C853" s="25"/>
      <c r="D853" s="12"/>
      <c r="E853" s="14"/>
      <c r="H853" s="16"/>
      <c r="I853" s="11"/>
      <c r="J853" s="39"/>
      <c r="K853" s="39"/>
      <c r="L853" s="39"/>
      <c r="M853" s="39"/>
      <c r="N853" s="42"/>
      <c r="O853" s="8"/>
      <c r="P853" s="9"/>
      <c r="Q853" s="9"/>
      <c r="R853" s="8"/>
      <c r="S853" s="9"/>
      <c r="T853" s="9"/>
      <c r="U853" s="8"/>
      <c r="V853" s="9"/>
      <c r="W853" s="9"/>
      <c r="X853" s="9"/>
      <c r="Y853" s="8"/>
      <c r="Z853" s="9"/>
      <c r="AA853" s="8"/>
      <c r="AC853" s="8"/>
      <c r="AP853" s="8"/>
      <c r="AR853" s="31"/>
      <c r="AU853" s="31"/>
      <c r="AV853" s="21"/>
      <c r="AW853" s="23"/>
      <c r="BJ853" s="18"/>
      <c r="BL853" s="54"/>
      <c r="BO853" s="18"/>
      <c r="BQ853" s="18"/>
      <c r="BS853" s="18"/>
      <c r="BT853" s="18"/>
      <c r="CA853" s="18"/>
      <c r="CD853" s="18"/>
      <c r="CI853" s="18"/>
      <c r="CN853" s="18"/>
      <c r="CP853" s="18"/>
      <c r="CT853" s="18"/>
      <c r="CV853" s="18"/>
      <c r="CX853" s="18"/>
      <c r="DI853" s="18"/>
    </row>
    <row r="854" spans="3:113" x14ac:dyDescent="0.3">
      <c r="C854" s="25"/>
      <c r="D854" s="12"/>
      <c r="E854" s="14"/>
      <c r="H854" s="16"/>
      <c r="I854" s="11"/>
      <c r="J854" s="39"/>
      <c r="K854" s="39"/>
      <c r="L854" s="39"/>
      <c r="M854" s="39"/>
      <c r="N854" s="42"/>
      <c r="O854" s="8"/>
      <c r="P854" s="9"/>
      <c r="Q854" s="9"/>
      <c r="R854" s="8"/>
      <c r="S854" s="9"/>
      <c r="T854" s="9"/>
      <c r="U854" s="8"/>
      <c r="V854" s="9"/>
      <c r="W854" s="9"/>
      <c r="X854" s="9"/>
      <c r="Y854" s="8"/>
      <c r="Z854" s="9"/>
      <c r="AA854" s="8"/>
      <c r="AC854" s="8"/>
      <c r="AP854" s="8"/>
      <c r="AR854" s="31"/>
      <c r="AU854" s="31"/>
      <c r="AV854" s="21"/>
      <c r="AW854" s="23"/>
      <c r="BJ854" s="18"/>
      <c r="BL854" s="54"/>
      <c r="BO854" s="18"/>
      <c r="BQ854" s="18"/>
      <c r="BS854" s="18"/>
      <c r="BT854" s="18"/>
      <c r="CA854" s="18"/>
      <c r="CD854" s="18"/>
      <c r="CI854" s="18"/>
      <c r="CN854" s="18"/>
      <c r="CP854" s="18"/>
      <c r="CT854" s="18"/>
      <c r="CV854" s="18"/>
      <c r="CX854" s="18"/>
      <c r="DI854" s="18"/>
    </row>
    <row r="855" spans="3:113" x14ac:dyDescent="0.3">
      <c r="C855" s="25"/>
      <c r="D855" s="12"/>
      <c r="E855" s="14"/>
      <c r="H855" s="16"/>
      <c r="I855" s="11"/>
      <c r="J855" s="39"/>
      <c r="K855" s="39"/>
      <c r="L855" s="39"/>
      <c r="M855" s="39"/>
      <c r="N855" s="42"/>
      <c r="O855" s="8"/>
      <c r="P855" s="9"/>
      <c r="Q855" s="9"/>
      <c r="R855" s="8"/>
      <c r="S855" s="9"/>
      <c r="T855" s="9"/>
      <c r="U855" s="8"/>
      <c r="V855" s="9"/>
      <c r="W855" s="9"/>
      <c r="X855" s="9"/>
      <c r="Y855" s="8"/>
      <c r="Z855" s="9"/>
      <c r="AA855" s="8"/>
      <c r="AC855" s="8"/>
      <c r="AP855" s="8"/>
      <c r="AR855" s="31"/>
      <c r="AU855" s="31"/>
      <c r="AV855" s="21"/>
      <c r="AW855" s="23"/>
      <c r="BJ855" s="18"/>
      <c r="BL855" s="54"/>
      <c r="BO855" s="18"/>
      <c r="BQ855" s="18"/>
      <c r="BS855" s="18"/>
      <c r="BT855" s="18"/>
      <c r="CA855" s="18"/>
      <c r="CD855" s="18"/>
      <c r="CI855" s="18"/>
      <c r="CN855" s="18"/>
      <c r="CP855" s="18"/>
      <c r="CT855" s="18"/>
      <c r="CV855" s="18"/>
      <c r="CX855" s="18"/>
      <c r="DI855" s="18"/>
    </row>
    <row r="856" spans="3:113" x14ac:dyDescent="0.3">
      <c r="C856" s="25"/>
      <c r="D856" s="12"/>
      <c r="E856" s="14"/>
      <c r="H856" s="16"/>
      <c r="I856" s="11"/>
      <c r="J856" s="39"/>
      <c r="K856" s="39"/>
      <c r="L856" s="39"/>
      <c r="M856" s="39"/>
      <c r="N856" s="42"/>
      <c r="O856" s="8"/>
      <c r="P856" s="9"/>
      <c r="Q856" s="9"/>
      <c r="R856" s="8"/>
      <c r="S856" s="9"/>
      <c r="T856" s="9"/>
      <c r="U856" s="8"/>
      <c r="V856" s="9"/>
      <c r="W856" s="9"/>
      <c r="X856" s="9"/>
      <c r="Y856" s="8"/>
      <c r="Z856" s="9"/>
      <c r="AA856" s="8"/>
      <c r="AC856" s="8"/>
      <c r="AP856" s="8"/>
      <c r="AR856" s="31"/>
      <c r="AU856" s="31"/>
      <c r="AV856" s="21"/>
      <c r="AW856" s="23"/>
      <c r="BJ856" s="18"/>
      <c r="BL856" s="54"/>
      <c r="BO856" s="18"/>
      <c r="BQ856" s="18"/>
      <c r="BS856" s="18"/>
      <c r="BT856" s="18"/>
      <c r="CA856" s="18"/>
      <c r="CD856" s="18"/>
      <c r="CI856" s="18"/>
      <c r="CN856" s="18"/>
      <c r="CP856" s="18"/>
      <c r="CT856" s="18"/>
      <c r="CV856" s="18"/>
      <c r="CX856" s="18"/>
      <c r="DI856" s="18"/>
    </row>
    <row r="857" spans="3:113" x14ac:dyDescent="0.3">
      <c r="C857" s="25"/>
      <c r="D857" s="12"/>
      <c r="E857" s="14"/>
      <c r="H857" s="16"/>
      <c r="I857" s="11"/>
      <c r="J857" s="39"/>
      <c r="K857" s="39"/>
      <c r="L857" s="39"/>
      <c r="M857" s="39"/>
      <c r="N857" s="42"/>
      <c r="O857" s="8"/>
      <c r="P857" s="9"/>
      <c r="Q857" s="9"/>
      <c r="R857" s="8"/>
      <c r="S857" s="9"/>
      <c r="T857" s="9"/>
      <c r="U857" s="8"/>
      <c r="V857" s="9"/>
      <c r="W857" s="9"/>
      <c r="X857" s="9"/>
      <c r="Y857" s="8"/>
      <c r="Z857" s="9"/>
      <c r="AA857" s="8"/>
      <c r="AC857" s="8"/>
      <c r="AP857" s="8"/>
      <c r="AR857" s="31"/>
      <c r="AU857" s="31"/>
      <c r="AV857" s="21"/>
      <c r="AW857" s="23"/>
      <c r="BJ857" s="18"/>
      <c r="BL857" s="54"/>
      <c r="BO857" s="18"/>
      <c r="BQ857" s="18"/>
      <c r="BS857" s="18"/>
      <c r="BT857" s="18"/>
      <c r="CA857" s="18"/>
      <c r="CD857" s="18"/>
      <c r="CI857" s="18"/>
      <c r="CN857" s="18"/>
      <c r="CP857" s="18"/>
      <c r="CT857" s="18"/>
      <c r="CV857" s="18"/>
      <c r="CX857" s="18"/>
      <c r="DI857" s="18"/>
    </row>
    <row r="858" spans="3:113" x14ac:dyDescent="0.3">
      <c r="C858" s="25"/>
      <c r="D858" s="12"/>
      <c r="E858" s="14"/>
      <c r="H858" s="16"/>
      <c r="I858" s="11"/>
      <c r="J858" s="39"/>
      <c r="K858" s="39"/>
      <c r="L858" s="39"/>
      <c r="M858" s="39"/>
      <c r="N858" s="42"/>
      <c r="O858" s="8"/>
      <c r="P858" s="9"/>
      <c r="Q858" s="9"/>
      <c r="R858" s="8"/>
      <c r="S858" s="9"/>
      <c r="T858" s="9"/>
      <c r="U858" s="8"/>
      <c r="V858" s="9"/>
      <c r="W858" s="9"/>
      <c r="X858" s="9"/>
      <c r="Y858" s="8"/>
      <c r="Z858" s="9"/>
      <c r="AA858" s="8"/>
      <c r="AC858" s="8"/>
      <c r="AP858" s="8"/>
      <c r="AR858" s="31"/>
      <c r="AU858" s="31"/>
      <c r="AV858" s="21"/>
      <c r="AW858" s="23"/>
      <c r="BJ858" s="18"/>
      <c r="BL858" s="54"/>
      <c r="BO858" s="18"/>
      <c r="BQ858" s="18"/>
      <c r="BS858" s="18"/>
      <c r="BT858" s="18"/>
      <c r="CA858" s="18"/>
      <c r="CD858" s="18"/>
      <c r="CI858" s="18"/>
      <c r="CN858" s="18"/>
      <c r="CP858" s="18"/>
      <c r="CT858" s="18"/>
      <c r="CV858" s="18"/>
      <c r="CX858" s="18"/>
      <c r="DI858" s="18"/>
    </row>
    <row r="859" spans="3:113" x14ac:dyDescent="0.3">
      <c r="C859" s="25"/>
      <c r="D859" s="12"/>
      <c r="E859" s="14"/>
      <c r="H859" s="16"/>
      <c r="I859" s="11"/>
      <c r="J859" s="39"/>
      <c r="K859" s="39"/>
      <c r="L859" s="39"/>
      <c r="M859" s="39"/>
      <c r="N859" s="42"/>
      <c r="O859" s="8"/>
      <c r="P859" s="9"/>
      <c r="Q859" s="9"/>
      <c r="R859" s="8"/>
      <c r="S859" s="9"/>
      <c r="T859" s="9"/>
      <c r="U859" s="8"/>
      <c r="V859" s="9"/>
      <c r="W859" s="9"/>
      <c r="X859" s="9"/>
      <c r="Y859" s="8"/>
      <c r="Z859" s="9"/>
      <c r="AA859" s="8"/>
      <c r="AC859" s="8"/>
      <c r="AP859" s="8"/>
      <c r="AR859" s="31"/>
      <c r="AU859" s="31"/>
      <c r="AV859" s="21"/>
      <c r="AW859" s="23"/>
      <c r="BJ859" s="18"/>
      <c r="BL859" s="54"/>
      <c r="BO859" s="18"/>
      <c r="BQ859" s="18"/>
      <c r="BS859" s="18"/>
      <c r="BT859" s="18"/>
      <c r="CA859" s="18"/>
      <c r="CD859" s="18"/>
      <c r="CI859" s="18"/>
      <c r="CN859" s="18"/>
      <c r="CP859" s="18"/>
      <c r="CT859" s="18"/>
      <c r="CV859" s="18"/>
      <c r="CX859" s="18"/>
      <c r="DI859" s="18"/>
    </row>
    <row r="860" spans="3:113" x14ac:dyDescent="0.3">
      <c r="C860" s="25"/>
      <c r="D860" s="12"/>
      <c r="E860" s="14"/>
      <c r="H860" s="16"/>
      <c r="I860" s="11"/>
      <c r="J860" s="39"/>
      <c r="K860" s="39"/>
      <c r="L860" s="39"/>
      <c r="M860" s="39"/>
      <c r="N860" s="42"/>
      <c r="O860" s="8"/>
      <c r="P860" s="9"/>
      <c r="Q860" s="9"/>
      <c r="R860" s="8"/>
      <c r="S860" s="9"/>
      <c r="T860" s="9"/>
      <c r="U860" s="8"/>
      <c r="V860" s="9"/>
      <c r="W860" s="9"/>
      <c r="X860" s="9"/>
      <c r="Y860" s="8"/>
      <c r="Z860" s="9"/>
      <c r="AA860" s="8"/>
      <c r="AC860" s="8"/>
      <c r="AP860" s="8"/>
      <c r="AR860" s="31"/>
      <c r="AU860" s="31"/>
      <c r="AV860" s="21"/>
      <c r="AW860" s="23"/>
      <c r="BJ860" s="18"/>
      <c r="BL860" s="54"/>
      <c r="BO860" s="18"/>
      <c r="BQ860" s="18"/>
      <c r="BS860" s="18"/>
      <c r="BT860" s="18"/>
      <c r="CA860" s="18"/>
      <c r="CD860" s="18"/>
      <c r="CI860" s="18"/>
      <c r="CN860" s="18"/>
      <c r="CP860" s="18"/>
      <c r="CT860" s="18"/>
      <c r="CV860" s="18"/>
      <c r="CX860" s="18"/>
      <c r="DI860" s="18"/>
    </row>
    <row r="861" spans="3:113" x14ac:dyDescent="0.3">
      <c r="C861" s="25"/>
      <c r="D861" s="12"/>
      <c r="E861" s="14"/>
      <c r="H861" s="16"/>
      <c r="I861" s="11"/>
      <c r="J861" s="39"/>
      <c r="K861" s="39"/>
      <c r="L861" s="39"/>
      <c r="M861" s="39"/>
      <c r="N861" s="42"/>
      <c r="O861" s="8"/>
      <c r="P861" s="9"/>
      <c r="Q861" s="9"/>
      <c r="R861" s="8"/>
      <c r="S861" s="9"/>
      <c r="T861" s="9"/>
      <c r="U861" s="8"/>
      <c r="V861" s="9"/>
      <c r="W861" s="9"/>
      <c r="X861" s="9"/>
      <c r="Y861" s="8"/>
      <c r="Z861" s="9"/>
      <c r="AA861" s="8"/>
      <c r="AC861" s="8"/>
      <c r="AP861" s="8"/>
      <c r="AR861" s="31"/>
      <c r="AU861" s="31"/>
      <c r="AV861" s="21"/>
      <c r="AW861" s="23"/>
      <c r="BJ861" s="18"/>
      <c r="BL861" s="54"/>
      <c r="BO861" s="18"/>
      <c r="BQ861" s="18"/>
      <c r="BS861" s="18"/>
      <c r="BT861" s="18"/>
      <c r="CA861" s="18"/>
      <c r="CD861" s="18"/>
      <c r="CI861" s="18"/>
      <c r="CN861" s="18"/>
      <c r="CP861" s="18"/>
      <c r="CT861" s="18"/>
      <c r="CV861" s="18"/>
      <c r="CX861" s="18"/>
      <c r="DI861" s="18"/>
    </row>
    <row r="862" spans="3:113" x14ac:dyDescent="0.3">
      <c r="C862" s="25"/>
      <c r="D862" s="12"/>
      <c r="E862" s="14"/>
      <c r="H862" s="16"/>
      <c r="I862" s="11"/>
      <c r="J862" s="39"/>
      <c r="K862" s="39"/>
      <c r="L862" s="39"/>
      <c r="M862" s="39"/>
      <c r="N862" s="42"/>
      <c r="O862" s="8"/>
      <c r="P862" s="9"/>
      <c r="Q862" s="9"/>
      <c r="R862" s="8"/>
      <c r="S862" s="9"/>
      <c r="T862" s="9"/>
      <c r="U862" s="8"/>
      <c r="V862" s="9"/>
      <c r="W862" s="9"/>
      <c r="X862" s="9"/>
      <c r="Y862" s="8"/>
      <c r="Z862" s="9"/>
      <c r="AA862" s="8"/>
      <c r="AC862" s="8"/>
      <c r="AP862" s="8"/>
      <c r="AR862" s="31"/>
      <c r="AU862" s="31"/>
      <c r="AV862" s="21"/>
      <c r="AW862" s="23"/>
      <c r="BJ862" s="18"/>
      <c r="BL862" s="54"/>
      <c r="BO862" s="18"/>
      <c r="BQ862" s="18"/>
      <c r="BS862" s="18"/>
      <c r="BT862" s="18"/>
      <c r="CA862" s="18"/>
      <c r="CD862" s="18"/>
      <c r="CI862" s="18"/>
      <c r="CN862" s="18"/>
      <c r="CP862" s="18"/>
      <c r="CT862" s="18"/>
      <c r="CV862" s="18"/>
      <c r="CX862" s="18"/>
      <c r="DI862" s="18"/>
    </row>
    <row r="863" spans="3:113" x14ac:dyDescent="0.3">
      <c r="C863" s="25"/>
      <c r="D863" s="12"/>
      <c r="E863" s="14"/>
      <c r="H863" s="16"/>
      <c r="I863" s="11"/>
      <c r="J863" s="39"/>
      <c r="K863" s="39"/>
      <c r="L863" s="39"/>
      <c r="M863" s="39"/>
      <c r="N863" s="42"/>
      <c r="O863" s="8"/>
      <c r="P863" s="9"/>
      <c r="Q863" s="9"/>
      <c r="R863" s="8"/>
      <c r="S863" s="9"/>
      <c r="T863" s="9"/>
      <c r="U863" s="8"/>
      <c r="V863" s="9"/>
      <c r="W863" s="9"/>
      <c r="X863" s="9"/>
      <c r="Y863" s="8"/>
      <c r="Z863" s="9"/>
      <c r="AA863" s="8"/>
      <c r="AC863" s="8"/>
      <c r="AP863" s="8"/>
      <c r="AR863" s="31"/>
      <c r="AU863" s="31"/>
      <c r="AV863" s="21"/>
      <c r="AW863" s="23"/>
      <c r="BJ863" s="18"/>
      <c r="BL863" s="54"/>
      <c r="BO863" s="18"/>
      <c r="BQ863" s="18"/>
      <c r="BS863" s="18"/>
      <c r="BT863" s="18"/>
      <c r="CA863" s="18"/>
      <c r="CD863" s="18"/>
      <c r="CI863" s="18"/>
      <c r="CN863" s="18"/>
      <c r="CP863" s="18"/>
      <c r="CT863" s="18"/>
      <c r="CV863" s="18"/>
      <c r="CX863" s="18"/>
      <c r="DI863" s="18"/>
    </row>
    <row r="864" spans="3:113" x14ac:dyDescent="0.3">
      <c r="C864" s="25"/>
      <c r="D864" s="12"/>
      <c r="E864" s="14"/>
      <c r="H864" s="16"/>
      <c r="I864" s="11"/>
      <c r="J864" s="39"/>
      <c r="K864" s="39"/>
      <c r="L864" s="39"/>
      <c r="M864" s="39"/>
      <c r="N864" s="42"/>
      <c r="O864" s="8"/>
      <c r="P864" s="9"/>
      <c r="Q864" s="9"/>
      <c r="R864" s="8"/>
      <c r="S864" s="9"/>
      <c r="T864" s="9"/>
      <c r="U864" s="8"/>
      <c r="V864" s="9"/>
      <c r="W864" s="9"/>
      <c r="X864" s="9"/>
      <c r="Y864" s="8"/>
      <c r="Z864" s="9"/>
      <c r="AA864" s="8"/>
      <c r="AC864" s="8"/>
      <c r="AP864" s="8"/>
      <c r="AR864" s="31"/>
      <c r="AU864" s="31"/>
      <c r="AV864" s="21"/>
      <c r="AW864" s="23"/>
      <c r="BJ864" s="18"/>
      <c r="BL864" s="54"/>
      <c r="BO864" s="18"/>
      <c r="BQ864" s="18"/>
      <c r="BS864" s="18"/>
      <c r="BT864" s="18"/>
      <c r="CA864" s="18"/>
      <c r="CD864" s="18"/>
      <c r="CI864" s="18"/>
      <c r="CN864" s="18"/>
      <c r="CP864" s="18"/>
      <c r="CT864" s="18"/>
      <c r="CV864" s="18"/>
      <c r="CX864" s="18"/>
      <c r="DI864" s="18"/>
    </row>
    <row r="865" spans="3:113" x14ac:dyDescent="0.3">
      <c r="C865" s="25"/>
      <c r="D865" s="12"/>
      <c r="E865" s="14"/>
      <c r="H865" s="16"/>
      <c r="I865" s="11"/>
      <c r="J865" s="39"/>
      <c r="K865" s="39"/>
      <c r="L865" s="39"/>
      <c r="M865" s="39"/>
      <c r="N865" s="42"/>
      <c r="O865" s="8"/>
      <c r="P865" s="9"/>
      <c r="Q865" s="9"/>
      <c r="R865" s="8"/>
      <c r="S865" s="9"/>
      <c r="T865" s="9"/>
      <c r="U865" s="8"/>
      <c r="V865" s="9"/>
      <c r="W865" s="9"/>
      <c r="X865" s="9"/>
      <c r="Y865" s="8"/>
      <c r="Z865" s="9"/>
      <c r="AA865" s="8"/>
      <c r="AC865" s="8"/>
      <c r="AP865" s="8"/>
      <c r="AR865" s="31"/>
      <c r="AU865" s="31"/>
      <c r="AV865" s="21"/>
      <c r="AW865" s="23"/>
      <c r="BJ865" s="18"/>
      <c r="BL865" s="54"/>
      <c r="BO865" s="18"/>
      <c r="BQ865" s="18"/>
      <c r="BS865" s="18"/>
      <c r="BT865" s="18"/>
      <c r="CA865" s="18"/>
      <c r="CD865" s="18"/>
      <c r="CI865" s="18"/>
      <c r="CN865" s="18"/>
      <c r="CP865" s="18"/>
      <c r="CT865" s="18"/>
      <c r="CV865" s="18"/>
      <c r="CX865" s="18"/>
      <c r="DI865" s="18"/>
    </row>
    <row r="866" spans="3:113" x14ac:dyDescent="0.3">
      <c r="C866" s="25"/>
      <c r="D866" s="12"/>
      <c r="E866" s="14"/>
      <c r="H866" s="16"/>
      <c r="I866" s="11"/>
      <c r="J866" s="39"/>
      <c r="K866" s="39"/>
      <c r="L866" s="39"/>
      <c r="M866" s="39"/>
      <c r="N866" s="42"/>
      <c r="O866" s="8"/>
      <c r="P866" s="9"/>
      <c r="Q866" s="9"/>
      <c r="R866" s="8"/>
      <c r="S866" s="9"/>
      <c r="T866" s="9"/>
      <c r="U866" s="8"/>
      <c r="V866" s="9"/>
      <c r="W866" s="9"/>
      <c r="X866" s="9"/>
      <c r="Y866" s="8"/>
      <c r="Z866" s="9"/>
      <c r="AA866" s="8"/>
      <c r="AC866" s="8"/>
      <c r="AP866" s="8"/>
      <c r="AR866" s="31"/>
      <c r="AU866" s="31"/>
      <c r="AV866" s="21"/>
      <c r="AW866" s="23"/>
      <c r="BJ866" s="18"/>
      <c r="BL866" s="54"/>
      <c r="BO866" s="18"/>
      <c r="BQ866" s="18"/>
      <c r="BS866" s="18"/>
      <c r="BT866" s="18"/>
      <c r="CA866" s="18"/>
      <c r="CD866" s="18"/>
      <c r="CI866" s="18"/>
      <c r="CN866" s="18"/>
      <c r="CP866" s="18"/>
      <c r="CT866" s="18"/>
      <c r="CV866" s="18"/>
      <c r="CX866" s="18"/>
      <c r="DI866" s="18"/>
    </row>
    <row r="867" spans="3:113" x14ac:dyDescent="0.3">
      <c r="C867" s="25"/>
      <c r="D867" s="12"/>
      <c r="E867" s="14"/>
      <c r="H867" s="16"/>
      <c r="I867" s="11"/>
      <c r="J867" s="39"/>
      <c r="K867" s="39"/>
      <c r="L867" s="39"/>
      <c r="M867" s="39"/>
      <c r="N867" s="42"/>
      <c r="O867" s="8"/>
      <c r="P867" s="9"/>
      <c r="Q867" s="9"/>
      <c r="R867" s="8"/>
      <c r="S867" s="9"/>
      <c r="T867" s="9"/>
      <c r="U867" s="8"/>
      <c r="V867" s="9"/>
      <c r="W867" s="9"/>
      <c r="X867" s="9"/>
      <c r="Y867" s="8"/>
      <c r="Z867" s="9"/>
      <c r="AA867" s="8"/>
      <c r="AC867" s="8"/>
      <c r="AP867" s="8"/>
      <c r="AR867" s="31"/>
      <c r="AU867" s="31"/>
      <c r="AV867" s="21"/>
      <c r="AW867" s="23"/>
      <c r="BJ867" s="18"/>
      <c r="BL867" s="54"/>
      <c r="BO867" s="18"/>
      <c r="BQ867" s="18"/>
      <c r="BS867" s="18"/>
      <c r="BT867" s="18"/>
      <c r="CA867" s="18"/>
      <c r="CD867" s="18"/>
      <c r="CI867" s="18"/>
      <c r="CN867" s="18"/>
      <c r="CP867" s="18"/>
      <c r="CT867" s="18"/>
      <c r="CV867" s="18"/>
      <c r="CX867" s="18"/>
      <c r="DI867" s="18"/>
    </row>
    <row r="868" spans="3:113" x14ac:dyDescent="0.3">
      <c r="C868" s="25"/>
      <c r="D868" s="12"/>
      <c r="E868" s="14"/>
      <c r="H868" s="16"/>
      <c r="I868" s="11"/>
      <c r="J868" s="39"/>
      <c r="K868" s="39"/>
      <c r="L868" s="39"/>
      <c r="M868" s="39"/>
      <c r="N868" s="42"/>
      <c r="O868" s="8"/>
      <c r="P868" s="9"/>
      <c r="Q868" s="9"/>
      <c r="R868" s="8"/>
      <c r="S868" s="9"/>
      <c r="T868" s="9"/>
      <c r="U868" s="8"/>
      <c r="V868" s="9"/>
      <c r="W868" s="9"/>
      <c r="X868" s="9"/>
      <c r="Y868" s="8"/>
      <c r="Z868" s="9"/>
      <c r="AA868" s="8"/>
      <c r="AC868" s="8"/>
      <c r="AP868" s="8"/>
      <c r="AR868" s="31"/>
      <c r="AU868" s="31"/>
      <c r="AV868" s="21"/>
      <c r="AW868" s="23"/>
      <c r="BJ868" s="18"/>
      <c r="BL868" s="54"/>
      <c r="BO868" s="18"/>
      <c r="BQ868" s="18"/>
      <c r="BS868" s="18"/>
      <c r="BT868" s="18"/>
      <c r="CA868" s="18"/>
      <c r="CD868" s="18"/>
      <c r="CI868" s="18"/>
      <c r="CN868" s="18"/>
      <c r="CP868" s="18"/>
      <c r="CT868" s="18"/>
      <c r="CV868" s="18"/>
      <c r="CX868" s="18"/>
      <c r="DI868" s="18"/>
    </row>
    <row r="869" spans="3:113" x14ac:dyDescent="0.3">
      <c r="C869" s="25"/>
      <c r="D869" s="12"/>
      <c r="E869" s="14"/>
      <c r="H869" s="16"/>
      <c r="I869" s="11"/>
      <c r="J869" s="39"/>
      <c r="K869" s="39"/>
      <c r="L869" s="39"/>
      <c r="M869" s="39"/>
      <c r="N869" s="42"/>
      <c r="O869" s="8"/>
      <c r="P869" s="9"/>
      <c r="Q869" s="9"/>
      <c r="R869" s="8"/>
      <c r="S869" s="9"/>
      <c r="T869" s="9"/>
      <c r="U869" s="8"/>
      <c r="V869" s="9"/>
      <c r="W869" s="9"/>
      <c r="X869" s="9"/>
      <c r="Y869" s="8"/>
      <c r="Z869" s="9"/>
      <c r="AA869" s="8"/>
      <c r="AC869" s="8"/>
      <c r="AP869" s="8"/>
      <c r="AR869" s="31"/>
      <c r="AU869" s="31"/>
      <c r="AV869" s="21"/>
      <c r="AW869" s="23"/>
      <c r="BJ869" s="18"/>
      <c r="BL869" s="54"/>
      <c r="BO869" s="18"/>
      <c r="BQ869" s="18"/>
      <c r="BS869" s="18"/>
      <c r="BT869" s="18"/>
      <c r="CA869" s="18"/>
      <c r="CD869" s="18"/>
      <c r="CI869" s="18"/>
      <c r="CN869" s="18"/>
      <c r="CP869" s="18"/>
      <c r="CT869" s="18"/>
      <c r="CV869" s="18"/>
      <c r="CX869" s="18"/>
      <c r="DI869" s="18"/>
    </row>
    <row r="870" spans="3:113" x14ac:dyDescent="0.3">
      <c r="C870" s="25"/>
      <c r="D870" s="12"/>
      <c r="E870" s="14"/>
      <c r="H870" s="16"/>
      <c r="I870" s="11"/>
      <c r="J870" s="39"/>
      <c r="K870" s="39"/>
      <c r="L870" s="39"/>
      <c r="M870" s="39"/>
      <c r="N870" s="42"/>
      <c r="O870" s="8"/>
      <c r="P870" s="9"/>
      <c r="Q870" s="9"/>
      <c r="R870" s="8"/>
      <c r="S870" s="9"/>
      <c r="T870" s="9"/>
      <c r="U870" s="8"/>
      <c r="V870" s="9"/>
      <c r="W870" s="9"/>
      <c r="X870" s="9"/>
      <c r="Y870" s="8"/>
      <c r="Z870" s="9"/>
      <c r="AA870" s="8"/>
      <c r="AC870" s="8"/>
      <c r="AP870" s="8"/>
      <c r="AR870" s="31"/>
      <c r="AU870" s="31"/>
      <c r="AV870" s="21"/>
      <c r="AW870" s="23"/>
      <c r="BJ870" s="18"/>
      <c r="BL870" s="54"/>
      <c r="BO870" s="18"/>
      <c r="BQ870" s="18"/>
      <c r="BS870" s="18"/>
      <c r="BT870" s="18"/>
      <c r="CA870" s="18"/>
      <c r="CD870" s="18"/>
      <c r="CI870" s="18"/>
      <c r="CN870" s="18"/>
      <c r="CP870" s="18"/>
      <c r="CT870" s="18"/>
      <c r="CV870" s="18"/>
      <c r="CX870" s="18"/>
      <c r="DI870" s="18"/>
    </row>
    <row r="871" spans="3:113" x14ac:dyDescent="0.3">
      <c r="C871" s="25"/>
      <c r="D871" s="12"/>
      <c r="E871" s="14"/>
      <c r="H871" s="16"/>
      <c r="I871" s="11"/>
      <c r="J871" s="39"/>
      <c r="K871" s="39"/>
      <c r="L871" s="39"/>
      <c r="M871" s="39"/>
      <c r="N871" s="42"/>
      <c r="O871" s="8"/>
      <c r="P871" s="9"/>
      <c r="Q871" s="9"/>
      <c r="R871" s="8"/>
      <c r="S871" s="9"/>
      <c r="T871" s="9"/>
      <c r="U871" s="8"/>
      <c r="V871" s="9"/>
      <c r="W871" s="9"/>
      <c r="X871" s="9"/>
      <c r="Y871" s="8"/>
      <c r="Z871" s="9"/>
      <c r="AA871" s="8"/>
      <c r="AC871" s="8"/>
      <c r="AP871" s="8"/>
      <c r="AR871" s="31"/>
      <c r="AU871" s="31"/>
      <c r="AV871" s="21"/>
      <c r="AW871" s="23"/>
      <c r="BJ871" s="18"/>
      <c r="BL871" s="54"/>
      <c r="BO871" s="18"/>
      <c r="BQ871" s="18"/>
      <c r="BS871" s="18"/>
      <c r="BT871" s="18"/>
      <c r="CA871" s="18"/>
      <c r="CD871" s="18"/>
      <c r="CI871" s="18"/>
      <c r="CN871" s="18"/>
      <c r="CP871" s="18"/>
      <c r="CT871" s="18"/>
      <c r="CV871" s="18"/>
      <c r="CX871" s="18"/>
      <c r="DI871" s="18"/>
    </row>
    <row r="872" spans="3:113" x14ac:dyDescent="0.3">
      <c r="C872" s="25"/>
      <c r="D872" s="12"/>
      <c r="E872" s="14"/>
      <c r="H872" s="16"/>
      <c r="I872" s="11"/>
      <c r="J872" s="39"/>
      <c r="K872" s="39"/>
      <c r="L872" s="39"/>
      <c r="M872" s="39"/>
      <c r="N872" s="42"/>
      <c r="O872" s="8"/>
      <c r="P872" s="9"/>
      <c r="Q872" s="9"/>
      <c r="R872" s="8"/>
      <c r="S872" s="9"/>
      <c r="T872" s="9"/>
      <c r="U872" s="8"/>
      <c r="V872" s="9"/>
      <c r="W872" s="9"/>
      <c r="X872" s="9"/>
      <c r="Y872" s="8"/>
      <c r="Z872" s="9"/>
      <c r="AA872" s="8"/>
      <c r="AC872" s="8"/>
      <c r="AP872" s="8"/>
      <c r="AR872" s="31"/>
      <c r="AU872" s="31"/>
      <c r="AV872" s="21"/>
      <c r="AW872" s="23"/>
      <c r="BJ872" s="18"/>
      <c r="BL872" s="54"/>
      <c r="BO872" s="18"/>
      <c r="BQ872" s="18"/>
      <c r="BS872" s="18"/>
      <c r="BT872" s="18"/>
      <c r="CA872" s="18"/>
      <c r="CD872" s="18"/>
      <c r="CI872" s="18"/>
      <c r="CN872" s="18"/>
      <c r="CP872" s="18"/>
      <c r="CT872" s="18"/>
      <c r="CV872" s="18"/>
      <c r="CX872" s="18"/>
      <c r="DI872" s="18"/>
    </row>
    <row r="873" spans="3:113" x14ac:dyDescent="0.3">
      <c r="C873" s="25"/>
      <c r="D873" s="12"/>
      <c r="E873" s="14"/>
      <c r="H873" s="16"/>
      <c r="I873" s="11"/>
      <c r="J873" s="39"/>
      <c r="K873" s="39"/>
      <c r="L873" s="39"/>
      <c r="M873" s="39"/>
      <c r="N873" s="42"/>
      <c r="O873" s="8"/>
      <c r="P873" s="9"/>
      <c r="Q873" s="9"/>
      <c r="R873" s="8"/>
      <c r="S873" s="9"/>
      <c r="T873" s="9"/>
      <c r="U873" s="8"/>
      <c r="V873" s="9"/>
      <c r="W873" s="9"/>
      <c r="X873" s="9"/>
      <c r="Y873" s="8"/>
      <c r="Z873" s="9"/>
      <c r="AA873" s="8"/>
      <c r="AC873" s="8"/>
      <c r="AP873" s="8"/>
      <c r="AR873" s="31"/>
      <c r="AU873" s="31"/>
      <c r="AV873" s="21"/>
      <c r="AW873" s="23"/>
      <c r="BJ873" s="18"/>
      <c r="BL873" s="54"/>
      <c r="BO873" s="18"/>
      <c r="BQ873" s="18"/>
      <c r="BS873" s="18"/>
      <c r="BT873" s="18"/>
      <c r="CA873" s="18"/>
      <c r="CD873" s="18"/>
      <c r="CI873" s="18"/>
      <c r="CN873" s="18"/>
      <c r="CP873" s="18"/>
      <c r="CT873" s="18"/>
      <c r="CV873" s="18"/>
      <c r="CX873" s="18"/>
      <c r="DI873" s="18"/>
    </row>
    <row r="874" spans="3:113" x14ac:dyDescent="0.3">
      <c r="C874" s="25"/>
      <c r="D874" s="12"/>
      <c r="E874" s="14"/>
      <c r="H874" s="16"/>
      <c r="I874" s="11"/>
      <c r="J874" s="39"/>
      <c r="K874" s="39"/>
      <c r="L874" s="39"/>
      <c r="M874" s="39"/>
      <c r="N874" s="42"/>
      <c r="O874" s="8"/>
      <c r="P874" s="9"/>
      <c r="Q874" s="9"/>
      <c r="R874" s="8"/>
      <c r="S874" s="9"/>
      <c r="T874" s="9"/>
      <c r="U874" s="8"/>
      <c r="V874" s="9"/>
      <c r="W874" s="9"/>
      <c r="X874" s="9"/>
      <c r="Y874" s="8"/>
      <c r="Z874" s="9"/>
      <c r="AA874" s="8"/>
      <c r="AC874" s="8"/>
      <c r="AP874" s="8"/>
      <c r="AR874" s="31"/>
      <c r="AU874" s="31"/>
      <c r="AV874" s="21"/>
      <c r="AW874" s="23"/>
      <c r="BJ874" s="18"/>
      <c r="BL874" s="54"/>
      <c r="BO874" s="18"/>
      <c r="BQ874" s="18"/>
      <c r="BS874" s="18"/>
      <c r="BT874" s="18"/>
      <c r="CA874" s="18"/>
      <c r="CD874" s="18"/>
      <c r="CI874" s="18"/>
      <c r="CN874" s="18"/>
      <c r="CP874" s="18"/>
      <c r="CT874" s="18"/>
      <c r="CV874" s="18"/>
      <c r="CX874" s="18"/>
      <c r="DI874" s="18"/>
    </row>
    <row r="875" spans="3:113" x14ac:dyDescent="0.3">
      <c r="C875" s="25"/>
      <c r="D875" s="12"/>
      <c r="E875" s="14"/>
      <c r="H875" s="16"/>
      <c r="I875" s="11"/>
      <c r="J875" s="39"/>
      <c r="K875" s="39"/>
      <c r="L875" s="39"/>
      <c r="M875" s="39"/>
      <c r="N875" s="42"/>
      <c r="O875" s="8"/>
      <c r="P875" s="9"/>
      <c r="Q875" s="9"/>
      <c r="R875" s="8"/>
      <c r="S875" s="9"/>
      <c r="T875" s="9"/>
      <c r="U875" s="8"/>
      <c r="V875" s="9"/>
      <c r="W875" s="9"/>
      <c r="X875" s="9"/>
      <c r="Y875" s="8"/>
      <c r="Z875" s="9"/>
      <c r="AA875" s="8"/>
      <c r="AC875" s="8"/>
      <c r="AP875" s="8"/>
      <c r="AR875" s="31"/>
      <c r="AU875" s="31"/>
      <c r="AV875" s="21"/>
      <c r="AW875" s="23"/>
      <c r="BJ875" s="18"/>
      <c r="BL875" s="54"/>
      <c r="BO875" s="18"/>
      <c r="BQ875" s="18"/>
      <c r="BS875" s="18"/>
      <c r="BT875" s="18"/>
      <c r="CA875" s="18"/>
      <c r="CD875" s="18"/>
      <c r="CI875" s="18"/>
      <c r="CN875" s="18"/>
      <c r="CP875" s="18"/>
      <c r="CT875" s="18"/>
      <c r="CV875" s="18"/>
      <c r="CX875" s="18"/>
      <c r="DI875" s="18"/>
    </row>
    <row r="876" spans="3:113" x14ac:dyDescent="0.3">
      <c r="C876" s="25"/>
      <c r="D876" s="12"/>
      <c r="E876" s="14"/>
      <c r="H876" s="16"/>
      <c r="I876" s="11"/>
      <c r="J876" s="39"/>
      <c r="K876" s="39"/>
      <c r="L876" s="39"/>
      <c r="M876" s="39"/>
      <c r="N876" s="42"/>
      <c r="O876" s="8"/>
      <c r="P876" s="9"/>
      <c r="Q876" s="9"/>
      <c r="R876" s="8"/>
      <c r="S876" s="9"/>
      <c r="T876" s="9"/>
      <c r="U876" s="8"/>
      <c r="V876" s="9"/>
      <c r="W876" s="9"/>
      <c r="X876" s="9"/>
      <c r="Y876" s="8"/>
      <c r="Z876" s="9"/>
      <c r="AA876" s="8"/>
      <c r="AC876" s="8"/>
      <c r="AP876" s="8"/>
      <c r="AR876" s="31"/>
      <c r="AU876" s="31"/>
      <c r="AV876" s="21"/>
      <c r="AW876" s="23"/>
      <c r="BJ876" s="18"/>
      <c r="BL876" s="54"/>
      <c r="BO876" s="18"/>
      <c r="BQ876" s="18"/>
      <c r="BS876" s="18"/>
      <c r="BT876" s="18"/>
      <c r="CA876" s="18"/>
      <c r="CD876" s="18"/>
      <c r="CI876" s="18"/>
      <c r="CN876" s="18"/>
      <c r="CP876" s="18"/>
      <c r="CT876" s="18"/>
      <c r="CV876" s="18"/>
      <c r="CX876" s="18"/>
      <c r="DI876" s="18"/>
    </row>
    <row r="877" spans="3:113" x14ac:dyDescent="0.3">
      <c r="C877" s="25"/>
      <c r="D877" s="12"/>
      <c r="E877" s="14"/>
      <c r="H877" s="16"/>
      <c r="I877" s="11"/>
      <c r="J877" s="39"/>
      <c r="K877" s="39"/>
      <c r="L877" s="39"/>
      <c r="M877" s="39"/>
      <c r="N877" s="42"/>
      <c r="O877" s="8"/>
      <c r="P877" s="9"/>
      <c r="Q877" s="9"/>
      <c r="R877" s="8"/>
      <c r="S877" s="9"/>
      <c r="T877" s="9"/>
      <c r="U877" s="8"/>
      <c r="V877" s="9"/>
      <c r="W877" s="9"/>
      <c r="X877" s="9"/>
      <c r="Y877" s="8"/>
      <c r="Z877" s="9"/>
      <c r="AA877" s="8"/>
      <c r="AC877" s="8"/>
      <c r="AP877" s="8"/>
      <c r="AR877" s="31"/>
      <c r="AU877" s="31"/>
      <c r="AV877" s="21"/>
      <c r="AW877" s="23"/>
      <c r="BJ877" s="18"/>
      <c r="BL877" s="54"/>
      <c r="BO877" s="18"/>
      <c r="BQ877" s="18"/>
      <c r="BS877" s="18"/>
      <c r="BT877" s="18"/>
      <c r="CA877" s="18"/>
      <c r="CD877" s="18"/>
      <c r="CI877" s="18"/>
      <c r="CN877" s="18"/>
      <c r="CP877" s="18"/>
      <c r="CT877" s="18"/>
      <c r="CV877" s="18"/>
      <c r="CX877" s="18"/>
      <c r="DI877" s="18"/>
    </row>
    <row r="878" spans="3:113" x14ac:dyDescent="0.3">
      <c r="C878" s="25"/>
      <c r="D878" s="12"/>
      <c r="E878" s="14"/>
      <c r="H878" s="16"/>
      <c r="I878" s="11"/>
      <c r="J878" s="39"/>
      <c r="K878" s="39"/>
      <c r="L878" s="39"/>
      <c r="M878" s="39"/>
      <c r="N878" s="42"/>
      <c r="O878" s="8"/>
      <c r="P878" s="9"/>
      <c r="Q878" s="9"/>
      <c r="R878" s="8"/>
      <c r="S878" s="9"/>
      <c r="T878" s="9"/>
      <c r="U878" s="8"/>
      <c r="V878" s="9"/>
      <c r="W878" s="9"/>
      <c r="X878" s="9"/>
      <c r="Y878" s="8"/>
      <c r="Z878" s="9"/>
      <c r="AA878" s="8"/>
      <c r="AC878" s="8"/>
      <c r="AP878" s="8"/>
      <c r="AR878" s="31"/>
      <c r="AU878" s="31"/>
      <c r="AV878" s="21"/>
      <c r="AW878" s="23"/>
      <c r="BJ878" s="18"/>
      <c r="BL878" s="54"/>
      <c r="BO878" s="18"/>
      <c r="BQ878" s="18"/>
      <c r="BS878" s="18"/>
      <c r="BT878" s="18"/>
      <c r="CA878" s="18"/>
      <c r="CD878" s="18"/>
      <c r="CI878" s="18"/>
      <c r="CN878" s="18"/>
      <c r="CP878" s="18"/>
      <c r="CT878" s="18"/>
      <c r="CV878" s="18"/>
      <c r="CX878" s="18"/>
      <c r="DI878" s="18"/>
    </row>
    <row r="879" spans="3:113" x14ac:dyDescent="0.3">
      <c r="C879" s="25"/>
      <c r="D879" s="12"/>
      <c r="E879" s="14"/>
      <c r="H879" s="16"/>
      <c r="I879" s="11"/>
      <c r="J879" s="39"/>
      <c r="K879" s="39"/>
      <c r="L879" s="39"/>
      <c r="M879" s="39"/>
      <c r="N879" s="42"/>
      <c r="O879" s="8"/>
      <c r="P879" s="9"/>
      <c r="Q879" s="9"/>
      <c r="R879" s="8"/>
      <c r="S879" s="9"/>
      <c r="T879" s="9"/>
      <c r="U879" s="8"/>
      <c r="V879" s="9"/>
      <c r="W879" s="9"/>
      <c r="X879" s="9"/>
      <c r="Y879" s="8"/>
      <c r="Z879" s="9"/>
      <c r="AA879" s="8"/>
      <c r="AC879" s="8"/>
      <c r="AP879" s="8"/>
      <c r="AR879" s="31"/>
      <c r="AU879" s="31"/>
      <c r="AV879" s="21"/>
      <c r="AW879" s="23"/>
      <c r="BJ879" s="18"/>
      <c r="BL879" s="54"/>
      <c r="BO879" s="18"/>
      <c r="BQ879" s="18"/>
      <c r="BS879" s="18"/>
      <c r="BT879" s="18"/>
      <c r="CA879" s="18"/>
      <c r="CD879" s="18"/>
      <c r="CI879" s="18"/>
      <c r="CN879" s="18"/>
      <c r="CP879" s="18"/>
      <c r="CT879" s="18"/>
      <c r="CV879" s="18"/>
      <c r="CX879" s="18"/>
      <c r="DI879" s="18"/>
    </row>
    <row r="880" spans="3:113" x14ac:dyDescent="0.3">
      <c r="C880" s="25"/>
      <c r="D880" s="12"/>
      <c r="E880" s="14"/>
      <c r="H880" s="16"/>
      <c r="I880" s="11"/>
      <c r="J880" s="39"/>
      <c r="K880" s="39"/>
      <c r="L880" s="39"/>
      <c r="M880" s="39"/>
      <c r="N880" s="42"/>
      <c r="O880" s="8"/>
      <c r="P880" s="9"/>
      <c r="Q880" s="9"/>
      <c r="R880" s="8"/>
      <c r="S880" s="9"/>
      <c r="T880" s="9"/>
      <c r="U880" s="8"/>
      <c r="V880" s="9"/>
      <c r="W880" s="9"/>
      <c r="X880" s="9"/>
      <c r="Y880" s="8"/>
      <c r="Z880" s="9"/>
      <c r="AA880" s="8"/>
      <c r="AC880" s="8"/>
      <c r="AP880" s="8"/>
      <c r="AR880" s="31"/>
      <c r="AU880" s="31"/>
      <c r="AV880" s="21"/>
      <c r="AW880" s="23"/>
      <c r="BJ880" s="18"/>
      <c r="BL880" s="54"/>
      <c r="BO880" s="18"/>
      <c r="BQ880" s="18"/>
      <c r="BS880" s="18"/>
      <c r="BT880" s="18"/>
      <c r="CA880" s="18"/>
      <c r="CD880" s="18"/>
      <c r="CI880" s="18"/>
      <c r="CN880" s="18"/>
      <c r="CP880" s="18"/>
      <c r="CT880" s="18"/>
      <c r="CV880" s="18"/>
      <c r="CX880" s="18"/>
      <c r="DI880" s="18"/>
    </row>
    <row r="881" spans="3:113" x14ac:dyDescent="0.3">
      <c r="C881" s="25"/>
      <c r="D881" s="12"/>
      <c r="E881" s="14"/>
      <c r="H881" s="16"/>
      <c r="I881" s="11"/>
      <c r="J881" s="39"/>
      <c r="K881" s="39"/>
      <c r="L881" s="39"/>
      <c r="M881" s="39"/>
      <c r="N881" s="42"/>
      <c r="O881" s="8"/>
      <c r="P881" s="9"/>
      <c r="Q881" s="9"/>
      <c r="R881" s="8"/>
      <c r="S881" s="9"/>
      <c r="T881" s="9"/>
      <c r="U881" s="8"/>
      <c r="V881" s="9"/>
      <c r="W881" s="9"/>
      <c r="X881" s="9"/>
      <c r="Y881" s="8"/>
      <c r="Z881" s="9"/>
      <c r="AA881" s="8"/>
      <c r="AC881" s="8"/>
      <c r="AP881" s="8"/>
      <c r="AR881" s="31"/>
      <c r="AU881" s="31"/>
      <c r="AV881" s="21"/>
      <c r="AW881" s="23"/>
      <c r="BJ881" s="18"/>
      <c r="BL881" s="54"/>
      <c r="BO881" s="18"/>
      <c r="BQ881" s="18"/>
      <c r="BS881" s="18"/>
      <c r="BT881" s="18"/>
      <c r="CA881" s="18"/>
      <c r="CD881" s="18"/>
      <c r="CI881" s="18"/>
      <c r="CN881" s="18"/>
      <c r="CP881" s="18"/>
      <c r="CT881" s="18"/>
      <c r="CV881" s="18"/>
      <c r="CX881" s="18"/>
      <c r="DI881" s="18"/>
    </row>
    <row r="882" spans="3:113" x14ac:dyDescent="0.3">
      <c r="C882" s="25"/>
      <c r="D882" s="12"/>
      <c r="E882" s="14"/>
      <c r="H882" s="16"/>
      <c r="I882" s="11"/>
      <c r="J882" s="39"/>
      <c r="K882" s="39"/>
      <c r="L882" s="39"/>
      <c r="M882" s="39"/>
      <c r="N882" s="42"/>
      <c r="O882" s="8"/>
      <c r="P882" s="9"/>
      <c r="Q882" s="9"/>
      <c r="R882" s="8"/>
      <c r="S882" s="9"/>
      <c r="T882" s="9"/>
      <c r="U882" s="8"/>
      <c r="V882" s="9"/>
      <c r="W882" s="9"/>
      <c r="X882" s="9"/>
      <c r="Y882" s="8"/>
      <c r="Z882" s="9"/>
      <c r="AA882" s="8"/>
      <c r="AC882" s="8"/>
      <c r="AP882" s="8"/>
      <c r="AR882" s="31"/>
      <c r="AU882" s="31"/>
      <c r="AV882" s="21"/>
      <c r="AW882" s="23"/>
      <c r="BJ882" s="18"/>
      <c r="BL882" s="54"/>
      <c r="BO882" s="18"/>
      <c r="BQ882" s="18"/>
      <c r="BS882" s="18"/>
      <c r="BT882" s="18"/>
      <c r="CA882" s="18"/>
      <c r="CD882" s="18"/>
      <c r="CI882" s="18"/>
      <c r="CN882" s="18"/>
      <c r="CP882" s="18"/>
      <c r="CT882" s="18"/>
      <c r="CV882" s="18"/>
      <c r="CX882" s="18"/>
      <c r="DI882" s="18"/>
    </row>
    <row r="883" spans="3:113" x14ac:dyDescent="0.3">
      <c r="C883" s="25"/>
      <c r="D883" s="12"/>
      <c r="E883" s="14"/>
      <c r="H883" s="16"/>
      <c r="I883" s="11"/>
      <c r="J883" s="39"/>
      <c r="K883" s="39"/>
      <c r="L883" s="39"/>
      <c r="M883" s="39"/>
      <c r="N883" s="42"/>
      <c r="O883" s="8"/>
      <c r="P883" s="9"/>
      <c r="Q883" s="9"/>
      <c r="R883" s="8"/>
      <c r="S883" s="9"/>
      <c r="T883" s="9"/>
      <c r="U883" s="8"/>
      <c r="V883" s="9"/>
      <c r="W883" s="9"/>
      <c r="X883" s="9"/>
      <c r="Y883" s="8"/>
      <c r="Z883" s="9"/>
      <c r="AA883" s="8"/>
      <c r="AC883" s="8"/>
      <c r="AP883" s="8"/>
      <c r="AR883" s="31"/>
      <c r="AU883" s="31"/>
      <c r="AV883" s="21"/>
      <c r="AW883" s="23"/>
      <c r="BJ883" s="18"/>
      <c r="BL883" s="54"/>
      <c r="BO883" s="18"/>
      <c r="BQ883" s="18"/>
      <c r="BS883" s="18"/>
      <c r="BT883" s="18"/>
      <c r="CA883" s="18"/>
      <c r="CD883" s="18"/>
      <c r="CI883" s="18"/>
      <c r="CN883" s="18"/>
      <c r="CP883" s="18"/>
      <c r="CT883" s="18"/>
      <c r="CV883" s="18"/>
      <c r="CX883" s="18"/>
      <c r="DI883" s="18"/>
    </row>
    <row r="884" spans="3:113" x14ac:dyDescent="0.3">
      <c r="C884" s="25"/>
      <c r="D884" s="12"/>
      <c r="E884" s="14"/>
      <c r="H884" s="16"/>
      <c r="I884" s="11"/>
      <c r="J884" s="39"/>
      <c r="K884" s="39"/>
      <c r="L884" s="39"/>
      <c r="M884" s="39"/>
      <c r="N884" s="42"/>
      <c r="O884" s="8"/>
      <c r="P884" s="9"/>
      <c r="Q884" s="9"/>
      <c r="R884" s="8"/>
      <c r="S884" s="9"/>
      <c r="T884" s="9"/>
      <c r="U884" s="8"/>
      <c r="V884" s="9"/>
      <c r="W884" s="9"/>
      <c r="X884" s="9"/>
      <c r="Y884" s="8"/>
      <c r="Z884" s="9"/>
      <c r="AA884" s="8"/>
      <c r="AC884" s="8"/>
      <c r="AP884" s="8"/>
      <c r="AR884" s="31"/>
      <c r="AU884" s="31"/>
      <c r="AV884" s="21"/>
      <c r="AW884" s="23"/>
      <c r="BJ884" s="18"/>
      <c r="BL884" s="54"/>
      <c r="BO884" s="18"/>
      <c r="BQ884" s="18"/>
      <c r="BS884" s="18"/>
      <c r="BT884" s="18"/>
      <c r="CA884" s="18"/>
      <c r="CD884" s="18"/>
      <c r="CI884" s="18"/>
      <c r="CN884" s="18"/>
      <c r="CP884" s="18"/>
      <c r="CT884" s="18"/>
      <c r="CV884" s="18"/>
      <c r="CX884" s="18"/>
      <c r="DI884" s="18"/>
    </row>
    <row r="885" spans="3:113" x14ac:dyDescent="0.3">
      <c r="C885" s="25"/>
      <c r="D885" s="12"/>
      <c r="E885" s="14"/>
      <c r="H885" s="16"/>
      <c r="I885" s="11"/>
      <c r="J885" s="39"/>
      <c r="K885" s="39"/>
      <c r="L885" s="39"/>
      <c r="M885" s="39"/>
      <c r="N885" s="42"/>
      <c r="O885" s="8"/>
      <c r="P885" s="9"/>
      <c r="Q885" s="9"/>
      <c r="R885" s="8"/>
      <c r="S885" s="9"/>
      <c r="T885" s="9"/>
      <c r="U885" s="8"/>
      <c r="V885" s="9"/>
      <c r="W885" s="9"/>
      <c r="X885" s="9"/>
      <c r="Y885" s="8"/>
      <c r="Z885" s="9"/>
      <c r="AA885" s="8"/>
      <c r="AC885" s="8"/>
      <c r="AP885" s="8"/>
      <c r="AR885" s="31"/>
      <c r="AU885" s="31"/>
      <c r="AV885" s="21"/>
      <c r="AW885" s="23"/>
      <c r="BJ885" s="18"/>
      <c r="BL885" s="54"/>
      <c r="BO885" s="18"/>
      <c r="BQ885" s="18"/>
      <c r="BS885" s="18"/>
      <c r="BT885" s="18"/>
      <c r="CA885" s="18"/>
      <c r="CD885" s="18"/>
      <c r="CI885" s="18"/>
      <c r="CN885" s="18"/>
      <c r="CP885" s="18"/>
      <c r="CT885" s="18"/>
      <c r="CV885" s="18"/>
      <c r="CX885" s="18"/>
      <c r="DI885" s="18"/>
    </row>
    <row r="886" spans="3:113" x14ac:dyDescent="0.3">
      <c r="C886" s="25"/>
      <c r="D886" s="12"/>
      <c r="E886" s="14"/>
      <c r="H886" s="16"/>
      <c r="I886" s="11"/>
      <c r="J886" s="39"/>
      <c r="K886" s="39"/>
      <c r="L886" s="39"/>
      <c r="M886" s="39"/>
      <c r="N886" s="42"/>
      <c r="O886" s="8"/>
      <c r="P886" s="9"/>
      <c r="Q886" s="9"/>
      <c r="R886" s="8"/>
      <c r="S886" s="9"/>
      <c r="T886" s="9"/>
      <c r="U886" s="8"/>
      <c r="V886" s="9"/>
      <c r="W886" s="9"/>
      <c r="X886" s="9"/>
      <c r="Y886" s="8"/>
      <c r="Z886" s="9"/>
      <c r="AA886" s="8"/>
      <c r="AC886" s="8"/>
      <c r="AP886" s="8"/>
      <c r="AR886" s="31"/>
      <c r="AU886" s="31"/>
      <c r="AV886" s="21"/>
      <c r="AW886" s="23"/>
      <c r="BJ886" s="18"/>
      <c r="BL886" s="54"/>
      <c r="BO886" s="18"/>
      <c r="BQ886" s="18"/>
      <c r="BS886" s="18"/>
      <c r="BT886" s="18"/>
      <c r="CA886" s="18"/>
      <c r="CD886" s="18"/>
      <c r="CI886" s="18"/>
      <c r="CN886" s="18"/>
      <c r="CP886" s="18"/>
      <c r="CT886" s="18"/>
      <c r="CV886" s="18"/>
      <c r="CX886" s="18"/>
      <c r="DI886" s="18"/>
    </row>
    <row r="887" spans="3:113" x14ac:dyDescent="0.3">
      <c r="C887" s="25"/>
      <c r="D887" s="12"/>
      <c r="E887" s="14"/>
      <c r="H887" s="16"/>
      <c r="I887" s="11"/>
      <c r="J887" s="39"/>
      <c r="K887" s="39"/>
      <c r="L887" s="39"/>
      <c r="M887" s="39"/>
      <c r="N887" s="42"/>
      <c r="O887" s="8"/>
      <c r="P887" s="9"/>
      <c r="Q887" s="9"/>
      <c r="R887" s="8"/>
      <c r="S887" s="9"/>
      <c r="T887" s="9"/>
      <c r="U887" s="8"/>
      <c r="V887" s="9"/>
      <c r="W887" s="9"/>
      <c r="X887" s="9"/>
      <c r="Y887" s="8"/>
      <c r="Z887" s="9"/>
      <c r="AA887" s="8"/>
      <c r="AC887" s="8"/>
      <c r="AP887" s="8"/>
      <c r="AR887" s="31"/>
      <c r="AU887" s="31"/>
      <c r="AV887" s="21"/>
      <c r="AW887" s="23"/>
      <c r="BJ887" s="18"/>
      <c r="BL887" s="54"/>
      <c r="BO887" s="18"/>
      <c r="BQ887" s="18"/>
      <c r="BS887" s="18"/>
      <c r="BT887" s="18"/>
      <c r="CA887" s="18"/>
      <c r="CD887" s="18"/>
      <c r="CI887" s="18"/>
      <c r="CN887" s="18"/>
      <c r="CP887" s="18"/>
      <c r="CT887" s="18"/>
      <c r="CV887" s="18"/>
      <c r="CX887" s="18"/>
      <c r="DI887" s="18"/>
    </row>
    <row r="888" spans="3:113" x14ac:dyDescent="0.3">
      <c r="C888" s="25"/>
      <c r="D888" s="12"/>
      <c r="E888" s="14"/>
      <c r="H888" s="16"/>
      <c r="I888" s="11"/>
      <c r="J888" s="39"/>
      <c r="K888" s="39"/>
      <c r="L888" s="39"/>
      <c r="M888" s="39"/>
      <c r="N888" s="42"/>
      <c r="O888" s="8"/>
      <c r="P888" s="9"/>
      <c r="Q888" s="9"/>
      <c r="R888" s="8"/>
      <c r="S888" s="9"/>
      <c r="T888" s="9"/>
      <c r="U888" s="8"/>
      <c r="V888" s="9"/>
      <c r="W888" s="9"/>
      <c r="X888" s="9"/>
      <c r="Y888" s="8"/>
      <c r="Z888" s="9"/>
      <c r="AA888" s="8"/>
      <c r="AC888" s="8"/>
      <c r="AP888" s="8"/>
      <c r="AR888" s="31"/>
      <c r="AU888" s="31"/>
      <c r="AV888" s="21"/>
      <c r="AW888" s="23"/>
      <c r="BJ888" s="18"/>
      <c r="BL888" s="54"/>
      <c r="BO888" s="18"/>
      <c r="BQ888" s="18"/>
      <c r="BS888" s="18"/>
      <c r="BT888" s="18"/>
      <c r="CA888" s="18"/>
      <c r="CD888" s="18"/>
      <c r="CI888" s="18"/>
      <c r="CN888" s="18"/>
      <c r="CP888" s="18"/>
      <c r="CT888" s="18"/>
      <c r="CV888" s="18"/>
      <c r="CX888" s="18"/>
      <c r="DI888" s="18"/>
    </row>
    <row r="889" spans="3:113" x14ac:dyDescent="0.3">
      <c r="C889" s="25"/>
      <c r="D889" s="12"/>
      <c r="E889" s="14"/>
      <c r="H889" s="16"/>
      <c r="I889" s="11"/>
      <c r="J889" s="39"/>
      <c r="K889" s="39"/>
      <c r="L889" s="39"/>
      <c r="M889" s="39"/>
      <c r="N889" s="42"/>
      <c r="O889" s="8"/>
      <c r="P889" s="9"/>
      <c r="Q889" s="9"/>
      <c r="R889" s="8"/>
      <c r="S889" s="9"/>
      <c r="T889" s="9"/>
      <c r="U889" s="8"/>
      <c r="V889" s="9"/>
      <c r="W889" s="9"/>
      <c r="X889" s="9"/>
      <c r="Y889" s="8"/>
      <c r="Z889" s="9"/>
      <c r="AA889" s="8"/>
      <c r="AC889" s="8"/>
      <c r="AP889" s="8"/>
      <c r="AR889" s="31"/>
      <c r="AU889" s="31"/>
      <c r="AV889" s="21"/>
      <c r="AW889" s="23"/>
      <c r="BJ889" s="18"/>
      <c r="BL889" s="54"/>
      <c r="BO889" s="18"/>
      <c r="BQ889" s="18"/>
      <c r="BS889" s="18"/>
      <c r="BT889" s="18"/>
      <c r="CA889" s="18"/>
      <c r="CD889" s="18"/>
      <c r="CI889" s="18"/>
      <c r="CN889" s="18"/>
      <c r="CP889" s="18"/>
      <c r="CT889" s="18"/>
      <c r="CV889" s="18"/>
      <c r="CX889" s="18"/>
      <c r="DI889" s="18"/>
    </row>
    <row r="890" spans="3:113" x14ac:dyDescent="0.3">
      <c r="C890" s="25"/>
      <c r="D890" s="12"/>
      <c r="E890" s="14"/>
      <c r="H890" s="16"/>
      <c r="I890" s="11"/>
      <c r="J890" s="39"/>
      <c r="K890" s="39"/>
      <c r="L890" s="39"/>
      <c r="M890" s="39"/>
      <c r="N890" s="42"/>
      <c r="O890" s="8"/>
      <c r="P890" s="9"/>
      <c r="Q890" s="9"/>
      <c r="R890" s="8"/>
      <c r="S890" s="9"/>
      <c r="T890" s="9"/>
      <c r="U890" s="8"/>
      <c r="V890" s="9"/>
      <c r="W890" s="9"/>
      <c r="X890" s="9"/>
      <c r="Y890" s="8"/>
      <c r="Z890" s="9"/>
      <c r="AA890" s="8"/>
      <c r="AC890" s="8"/>
      <c r="AP890" s="8"/>
      <c r="AR890" s="31"/>
      <c r="AU890" s="31"/>
      <c r="AV890" s="21"/>
      <c r="AW890" s="23"/>
      <c r="BJ890" s="18"/>
      <c r="BL890" s="54"/>
      <c r="BO890" s="18"/>
      <c r="BQ890" s="18"/>
      <c r="BS890" s="18"/>
      <c r="BT890" s="18"/>
      <c r="CA890" s="18"/>
      <c r="CD890" s="18"/>
      <c r="CI890" s="18"/>
      <c r="CN890" s="18"/>
      <c r="CP890" s="18"/>
      <c r="CT890" s="18"/>
      <c r="CV890" s="18"/>
      <c r="CX890" s="18"/>
      <c r="DI890" s="18"/>
    </row>
    <row r="891" spans="3:113" x14ac:dyDescent="0.3">
      <c r="C891" s="25"/>
      <c r="D891" s="12"/>
      <c r="E891" s="14"/>
      <c r="H891" s="16"/>
      <c r="I891" s="11"/>
      <c r="J891" s="39"/>
      <c r="K891" s="39"/>
      <c r="L891" s="39"/>
      <c r="M891" s="39"/>
      <c r="N891" s="42"/>
      <c r="O891" s="8"/>
      <c r="P891" s="9"/>
      <c r="Q891" s="9"/>
      <c r="R891" s="8"/>
      <c r="S891" s="9"/>
      <c r="T891" s="9"/>
      <c r="U891" s="8"/>
      <c r="V891" s="9"/>
      <c r="W891" s="9"/>
      <c r="X891" s="9"/>
      <c r="Y891" s="8"/>
      <c r="Z891" s="9"/>
      <c r="AA891" s="8"/>
      <c r="AC891" s="8"/>
      <c r="AP891" s="8"/>
      <c r="AR891" s="31"/>
      <c r="AU891" s="31"/>
      <c r="AV891" s="21"/>
      <c r="AW891" s="23"/>
      <c r="BJ891" s="18"/>
      <c r="BL891" s="54"/>
      <c r="BO891" s="18"/>
      <c r="BQ891" s="18"/>
      <c r="BS891" s="18"/>
      <c r="BT891" s="18"/>
      <c r="CA891" s="18"/>
      <c r="CD891" s="18"/>
      <c r="CI891" s="18"/>
      <c r="CN891" s="18"/>
      <c r="CP891" s="18"/>
      <c r="CT891" s="18"/>
      <c r="CV891" s="18"/>
      <c r="CX891" s="18"/>
      <c r="DI891" s="18"/>
    </row>
    <row r="892" spans="3:113" x14ac:dyDescent="0.3">
      <c r="C892" s="25"/>
      <c r="D892" s="12"/>
      <c r="E892" s="14"/>
      <c r="H892" s="16"/>
      <c r="I892" s="11"/>
      <c r="J892" s="39"/>
      <c r="K892" s="39"/>
      <c r="L892" s="39"/>
      <c r="M892" s="39"/>
      <c r="N892" s="42"/>
      <c r="O892" s="8"/>
      <c r="P892" s="9"/>
      <c r="Q892" s="9"/>
      <c r="R892" s="8"/>
      <c r="S892" s="9"/>
      <c r="T892" s="9"/>
      <c r="U892" s="8"/>
      <c r="V892" s="9"/>
      <c r="W892" s="9"/>
      <c r="X892" s="9"/>
      <c r="Y892" s="8"/>
      <c r="Z892" s="9"/>
      <c r="AA892" s="8"/>
      <c r="AC892" s="8"/>
      <c r="AP892" s="8"/>
      <c r="AR892" s="31"/>
      <c r="AU892" s="31"/>
      <c r="AV892" s="21"/>
      <c r="AW892" s="23"/>
      <c r="BJ892" s="18"/>
      <c r="BL892" s="54"/>
      <c r="BO892" s="18"/>
      <c r="BQ892" s="18"/>
      <c r="BS892" s="18"/>
      <c r="BT892" s="18"/>
      <c r="CA892" s="18"/>
      <c r="CD892" s="18"/>
      <c r="CI892" s="18"/>
      <c r="CN892" s="18"/>
      <c r="CP892" s="18"/>
      <c r="CT892" s="18"/>
      <c r="CV892" s="18"/>
      <c r="CX892" s="18"/>
      <c r="DI892" s="18"/>
    </row>
    <row r="893" spans="3:113" x14ac:dyDescent="0.3">
      <c r="C893" s="25"/>
      <c r="D893" s="12"/>
      <c r="E893" s="14"/>
      <c r="H893" s="16"/>
      <c r="I893" s="11"/>
      <c r="J893" s="39"/>
      <c r="K893" s="39"/>
      <c r="L893" s="39"/>
      <c r="M893" s="39"/>
      <c r="N893" s="42"/>
      <c r="O893" s="8"/>
      <c r="P893" s="9"/>
      <c r="Q893" s="9"/>
      <c r="R893" s="8"/>
      <c r="S893" s="9"/>
      <c r="T893" s="9"/>
      <c r="U893" s="8"/>
      <c r="V893" s="9"/>
      <c r="W893" s="9"/>
      <c r="X893" s="9"/>
      <c r="Y893" s="8"/>
      <c r="Z893" s="9"/>
      <c r="AA893" s="8"/>
      <c r="AC893" s="8"/>
      <c r="AP893" s="8"/>
      <c r="AR893" s="31"/>
      <c r="AU893" s="31"/>
      <c r="AV893" s="21"/>
      <c r="AW893" s="23"/>
      <c r="BJ893" s="18"/>
      <c r="BL893" s="54"/>
      <c r="BO893" s="18"/>
      <c r="BQ893" s="18"/>
      <c r="BS893" s="18"/>
      <c r="BT893" s="18"/>
      <c r="CA893" s="18"/>
      <c r="CD893" s="18"/>
      <c r="CI893" s="18"/>
      <c r="CN893" s="18"/>
      <c r="CP893" s="18"/>
      <c r="CT893" s="18"/>
      <c r="CV893" s="18"/>
      <c r="CX893" s="18"/>
      <c r="DI893" s="18"/>
    </row>
    <row r="894" spans="3:113" x14ac:dyDescent="0.3">
      <c r="C894" s="25"/>
      <c r="D894" s="12"/>
      <c r="E894" s="14"/>
      <c r="H894" s="16"/>
      <c r="I894" s="11"/>
      <c r="J894" s="39"/>
      <c r="K894" s="39"/>
      <c r="L894" s="39"/>
      <c r="M894" s="39"/>
      <c r="N894" s="42"/>
      <c r="O894" s="8"/>
      <c r="P894" s="9"/>
      <c r="Q894" s="9"/>
      <c r="R894" s="8"/>
      <c r="S894" s="9"/>
      <c r="T894" s="9"/>
      <c r="U894" s="8"/>
      <c r="V894" s="9"/>
      <c r="W894" s="9"/>
      <c r="X894" s="9"/>
      <c r="Y894" s="8"/>
      <c r="Z894" s="9"/>
      <c r="AA894" s="8"/>
      <c r="AC894" s="8"/>
      <c r="AP894" s="8"/>
      <c r="AR894" s="31"/>
      <c r="AU894" s="31"/>
      <c r="AV894" s="21"/>
      <c r="AW894" s="23"/>
      <c r="BJ894" s="18"/>
      <c r="BL894" s="54"/>
      <c r="BO894" s="18"/>
      <c r="BQ894" s="18"/>
      <c r="BS894" s="18"/>
      <c r="BT894" s="18"/>
      <c r="CA894" s="18"/>
      <c r="CD894" s="18"/>
      <c r="CI894" s="18"/>
      <c r="CN894" s="18"/>
      <c r="CP894" s="18"/>
      <c r="CT894" s="18"/>
      <c r="CV894" s="18"/>
      <c r="CX894" s="18"/>
      <c r="DI894" s="18"/>
    </row>
    <row r="895" spans="3:113" x14ac:dyDescent="0.3">
      <c r="C895" s="25"/>
      <c r="D895" s="12"/>
      <c r="E895" s="14"/>
      <c r="H895" s="16"/>
      <c r="I895" s="11"/>
      <c r="J895" s="39"/>
      <c r="K895" s="39"/>
      <c r="L895" s="39"/>
      <c r="M895" s="39"/>
      <c r="N895" s="42"/>
      <c r="O895" s="8"/>
      <c r="P895" s="9"/>
      <c r="Q895" s="9"/>
      <c r="R895" s="8"/>
      <c r="S895" s="9"/>
      <c r="T895" s="9"/>
      <c r="U895" s="8"/>
      <c r="V895" s="9"/>
      <c r="W895" s="9"/>
      <c r="X895" s="9"/>
      <c r="Y895" s="8"/>
      <c r="Z895" s="9"/>
      <c r="AA895" s="8"/>
      <c r="AC895" s="8"/>
      <c r="AP895" s="8"/>
      <c r="AR895" s="31"/>
      <c r="AU895" s="31"/>
      <c r="AV895" s="21"/>
      <c r="AW895" s="23"/>
      <c r="BJ895" s="18"/>
      <c r="BL895" s="54"/>
      <c r="BO895" s="18"/>
      <c r="BQ895" s="18"/>
      <c r="BS895" s="18"/>
      <c r="BT895" s="18"/>
      <c r="CA895" s="18"/>
      <c r="CD895" s="18"/>
      <c r="CI895" s="18"/>
      <c r="CN895" s="18"/>
      <c r="CP895" s="18"/>
      <c r="CT895" s="18"/>
      <c r="CV895" s="18"/>
      <c r="CX895" s="18"/>
      <c r="DI895" s="18"/>
    </row>
    <row r="896" spans="3:113" x14ac:dyDescent="0.3">
      <c r="C896" s="25"/>
      <c r="D896" s="12"/>
      <c r="E896" s="14"/>
      <c r="H896" s="16"/>
      <c r="I896" s="11"/>
      <c r="J896" s="39"/>
      <c r="K896" s="39"/>
      <c r="L896" s="39"/>
      <c r="M896" s="39"/>
      <c r="N896" s="42"/>
      <c r="O896" s="8"/>
      <c r="P896" s="9"/>
      <c r="Q896" s="9"/>
      <c r="R896" s="8"/>
      <c r="S896" s="9"/>
      <c r="T896" s="9"/>
      <c r="U896" s="8"/>
      <c r="V896" s="9"/>
      <c r="W896" s="9"/>
      <c r="X896" s="9"/>
      <c r="Y896" s="8"/>
      <c r="Z896" s="9"/>
      <c r="AA896" s="8"/>
      <c r="AC896" s="8"/>
      <c r="AP896" s="8"/>
      <c r="AR896" s="31"/>
      <c r="AU896" s="31"/>
      <c r="AV896" s="21"/>
      <c r="AW896" s="23"/>
      <c r="BJ896" s="18"/>
      <c r="BL896" s="54"/>
      <c r="BO896" s="18"/>
      <c r="BQ896" s="18"/>
      <c r="BS896" s="18"/>
      <c r="BT896" s="18"/>
      <c r="CA896" s="18"/>
      <c r="CD896" s="18"/>
      <c r="CI896" s="18"/>
      <c r="CN896" s="18"/>
      <c r="CP896" s="18"/>
      <c r="CT896" s="18"/>
      <c r="CV896" s="18"/>
      <c r="CX896" s="18"/>
      <c r="DI896" s="18"/>
    </row>
    <row r="897" spans="3:113" x14ac:dyDescent="0.3">
      <c r="C897" s="25"/>
      <c r="D897" s="12"/>
      <c r="E897" s="14"/>
      <c r="H897" s="16"/>
      <c r="I897" s="11"/>
      <c r="J897" s="39"/>
      <c r="K897" s="39"/>
      <c r="L897" s="39"/>
      <c r="M897" s="39"/>
      <c r="N897" s="42"/>
      <c r="O897" s="8"/>
      <c r="P897" s="9"/>
      <c r="Q897" s="9"/>
      <c r="R897" s="8"/>
      <c r="S897" s="9"/>
      <c r="T897" s="9"/>
      <c r="U897" s="8"/>
      <c r="V897" s="9"/>
      <c r="W897" s="9"/>
      <c r="X897" s="9"/>
      <c r="Y897" s="8"/>
      <c r="Z897" s="9"/>
      <c r="AA897" s="8"/>
      <c r="AC897" s="8"/>
      <c r="AP897" s="8"/>
      <c r="AR897" s="31"/>
      <c r="AU897" s="31"/>
      <c r="AV897" s="21"/>
      <c r="AW897" s="23"/>
      <c r="BJ897" s="18"/>
      <c r="BL897" s="54"/>
      <c r="BO897" s="18"/>
      <c r="BQ897" s="18"/>
      <c r="BS897" s="18"/>
      <c r="BT897" s="18"/>
      <c r="CA897" s="18"/>
      <c r="CD897" s="18"/>
      <c r="CI897" s="18"/>
      <c r="CN897" s="18"/>
      <c r="CP897" s="18"/>
      <c r="CT897" s="18"/>
      <c r="CV897" s="18"/>
      <c r="CX897" s="18"/>
      <c r="DI897" s="18"/>
    </row>
    <row r="898" spans="3:113" x14ac:dyDescent="0.3">
      <c r="C898" s="25"/>
      <c r="D898" s="12"/>
      <c r="E898" s="14"/>
      <c r="H898" s="16"/>
      <c r="I898" s="11"/>
      <c r="J898" s="39"/>
      <c r="K898" s="39"/>
      <c r="L898" s="39"/>
      <c r="M898" s="39"/>
      <c r="N898" s="42"/>
      <c r="O898" s="8"/>
      <c r="P898" s="9"/>
      <c r="Q898" s="9"/>
      <c r="R898" s="8"/>
      <c r="S898" s="9"/>
      <c r="T898" s="9"/>
      <c r="U898" s="8"/>
      <c r="V898" s="9"/>
      <c r="W898" s="9"/>
      <c r="X898" s="9"/>
      <c r="Y898" s="8"/>
      <c r="Z898" s="9"/>
      <c r="AA898" s="8"/>
      <c r="AC898" s="8"/>
      <c r="AP898" s="8"/>
      <c r="AR898" s="31"/>
      <c r="AU898" s="31"/>
      <c r="AV898" s="21"/>
      <c r="AW898" s="23"/>
      <c r="BJ898" s="18"/>
      <c r="BL898" s="54"/>
      <c r="BO898" s="18"/>
      <c r="BQ898" s="18"/>
      <c r="BS898" s="18"/>
      <c r="BT898" s="18"/>
      <c r="CA898" s="18"/>
      <c r="CD898" s="18"/>
      <c r="CI898" s="18"/>
      <c r="CN898" s="18"/>
      <c r="CP898" s="18"/>
      <c r="CT898" s="18"/>
      <c r="CV898" s="18"/>
      <c r="CX898" s="18"/>
      <c r="DI898" s="18"/>
    </row>
    <row r="899" spans="3:113" x14ac:dyDescent="0.3">
      <c r="C899" s="25"/>
      <c r="D899" s="12"/>
      <c r="E899" s="14"/>
      <c r="H899" s="16"/>
      <c r="I899" s="11"/>
      <c r="J899" s="39"/>
      <c r="K899" s="39"/>
      <c r="L899" s="39"/>
      <c r="M899" s="39"/>
      <c r="N899" s="42"/>
      <c r="O899" s="8"/>
      <c r="P899" s="9"/>
      <c r="Q899" s="9"/>
      <c r="R899" s="8"/>
      <c r="S899" s="9"/>
      <c r="T899" s="9"/>
      <c r="U899" s="8"/>
      <c r="V899" s="9"/>
      <c r="W899" s="9"/>
      <c r="X899" s="9"/>
      <c r="Y899" s="8"/>
      <c r="Z899" s="9"/>
      <c r="AA899" s="8"/>
      <c r="AC899" s="8"/>
      <c r="AP899" s="8"/>
      <c r="AR899" s="31"/>
      <c r="AU899" s="31"/>
      <c r="AV899" s="21"/>
      <c r="AW899" s="23"/>
      <c r="BJ899" s="18"/>
      <c r="BL899" s="54"/>
      <c r="BO899" s="18"/>
      <c r="BQ899" s="18"/>
      <c r="BS899" s="18"/>
      <c r="BT899" s="18"/>
      <c r="CA899" s="18"/>
      <c r="CD899" s="18"/>
      <c r="CI899" s="18"/>
      <c r="CN899" s="18"/>
      <c r="CP899" s="18"/>
      <c r="CT899" s="18"/>
      <c r="CV899" s="18"/>
      <c r="CX899" s="18"/>
      <c r="DI899" s="18"/>
    </row>
    <row r="900" spans="3:113" x14ac:dyDescent="0.3">
      <c r="C900" s="25"/>
      <c r="D900" s="12"/>
      <c r="E900" s="14"/>
      <c r="H900" s="16"/>
      <c r="I900" s="11"/>
      <c r="J900" s="39"/>
      <c r="K900" s="39"/>
      <c r="L900" s="39"/>
      <c r="M900" s="39"/>
      <c r="N900" s="42"/>
      <c r="O900" s="8"/>
      <c r="P900" s="9"/>
      <c r="Q900" s="9"/>
      <c r="R900" s="8"/>
      <c r="S900" s="9"/>
      <c r="T900" s="9"/>
      <c r="U900" s="8"/>
      <c r="V900" s="9"/>
      <c r="W900" s="9"/>
      <c r="X900" s="9"/>
      <c r="Y900" s="8"/>
      <c r="Z900" s="9"/>
      <c r="AA900" s="8"/>
      <c r="AC900" s="8"/>
      <c r="AP900" s="8"/>
      <c r="AR900" s="31"/>
      <c r="AU900" s="31"/>
      <c r="AV900" s="21"/>
      <c r="AW900" s="23"/>
      <c r="BJ900" s="18"/>
      <c r="BL900" s="54"/>
      <c r="BO900" s="18"/>
      <c r="BQ900" s="18"/>
      <c r="BS900" s="18"/>
      <c r="BT900" s="18"/>
      <c r="CA900" s="18"/>
      <c r="CD900" s="18"/>
      <c r="CI900" s="18"/>
      <c r="CN900" s="18"/>
      <c r="CP900" s="18"/>
      <c r="CT900" s="18"/>
      <c r="CV900" s="18"/>
      <c r="CX900" s="18"/>
      <c r="DI900" s="18"/>
    </row>
    <row r="901" spans="3:113" x14ac:dyDescent="0.3">
      <c r="C901" s="25"/>
      <c r="D901" s="12"/>
      <c r="E901" s="14"/>
      <c r="H901" s="16"/>
      <c r="I901" s="11"/>
      <c r="J901" s="39"/>
      <c r="K901" s="39"/>
      <c r="L901" s="39"/>
      <c r="M901" s="39"/>
      <c r="N901" s="42"/>
      <c r="O901" s="8"/>
      <c r="P901" s="9"/>
      <c r="Q901" s="9"/>
      <c r="R901" s="8"/>
      <c r="S901" s="9"/>
      <c r="T901" s="9"/>
      <c r="U901" s="8"/>
      <c r="V901" s="9"/>
      <c r="W901" s="9"/>
      <c r="X901" s="9"/>
      <c r="Y901" s="8"/>
      <c r="Z901" s="9"/>
      <c r="AA901" s="8"/>
      <c r="AC901" s="8"/>
      <c r="AP901" s="8"/>
      <c r="AR901" s="31"/>
      <c r="AU901" s="31"/>
      <c r="AV901" s="21"/>
      <c r="AW901" s="23"/>
      <c r="BJ901" s="18"/>
      <c r="BL901" s="54"/>
      <c r="BO901" s="18"/>
      <c r="BQ901" s="18"/>
      <c r="BS901" s="18"/>
      <c r="BT901" s="18"/>
      <c r="CA901" s="18"/>
      <c r="CD901" s="18"/>
      <c r="CI901" s="18"/>
      <c r="CN901" s="18"/>
      <c r="CP901" s="18"/>
      <c r="CT901" s="18"/>
      <c r="CV901" s="18"/>
      <c r="CX901" s="18"/>
      <c r="DI901" s="18"/>
    </row>
    <row r="902" spans="3:113" x14ac:dyDescent="0.3">
      <c r="C902" s="25"/>
      <c r="D902" s="12"/>
      <c r="E902" s="14"/>
      <c r="H902" s="16"/>
      <c r="I902" s="11"/>
      <c r="J902" s="39"/>
      <c r="K902" s="39"/>
      <c r="L902" s="39"/>
      <c r="M902" s="39"/>
      <c r="N902" s="42"/>
      <c r="O902" s="8"/>
      <c r="P902" s="9"/>
      <c r="Q902" s="9"/>
      <c r="R902" s="8"/>
      <c r="S902" s="9"/>
      <c r="T902" s="9"/>
      <c r="U902" s="8"/>
      <c r="V902" s="9"/>
      <c r="W902" s="9"/>
      <c r="X902" s="9"/>
      <c r="Y902" s="8"/>
      <c r="Z902" s="9"/>
      <c r="AA902" s="8"/>
      <c r="AC902" s="8"/>
      <c r="AP902" s="8"/>
      <c r="AR902" s="31"/>
      <c r="AU902" s="31"/>
      <c r="AV902" s="21"/>
      <c r="AW902" s="23"/>
      <c r="BJ902" s="18"/>
      <c r="BL902" s="54"/>
      <c r="BO902" s="18"/>
      <c r="BQ902" s="18"/>
      <c r="BS902" s="18"/>
      <c r="BT902" s="18"/>
      <c r="CA902" s="18"/>
      <c r="CD902" s="18"/>
      <c r="CI902" s="18"/>
      <c r="CN902" s="18"/>
      <c r="CP902" s="18"/>
      <c r="CT902" s="18"/>
      <c r="CV902" s="18"/>
      <c r="CX902" s="18"/>
      <c r="DI902" s="18"/>
    </row>
    <row r="903" spans="3:113" x14ac:dyDescent="0.3">
      <c r="C903" s="25"/>
      <c r="D903" s="12"/>
      <c r="E903" s="14"/>
      <c r="H903" s="16"/>
      <c r="I903" s="11"/>
      <c r="J903" s="39"/>
      <c r="K903" s="39"/>
      <c r="L903" s="39"/>
      <c r="M903" s="39"/>
      <c r="N903" s="42"/>
      <c r="O903" s="8"/>
      <c r="P903" s="9"/>
      <c r="Q903" s="9"/>
      <c r="R903" s="8"/>
      <c r="S903" s="9"/>
      <c r="T903" s="9"/>
      <c r="U903" s="8"/>
      <c r="V903" s="9"/>
      <c r="W903" s="9"/>
      <c r="X903" s="9"/>
      <c r="Y903" s="8"/>
      <c r="Z903" s="9"/>
      <c r="AA903" s="8"/>
      <c r="AC903" s="8"/>
      <c r="AP903" s="8"/>
      <c r="AR903" s="31"/>
      <c r="AU903" s="31"/>
      <c r="AV903" s="21"/>
      <c r="AW903" s="23"/>
      <c r="BJ903" s="18"/>
      <c r="BL903" s="54"/>
      <c r="BO903" s="18"/>
      <c r="BQ903" s="18"/>
      <c r="BS903" s="18"/>
      <c r="BT903" s="18"/>
      <c r="CA903" s="18"/>
      <c r="CD903" s="18"/>
      <c r="CI903" s="18"/>
      <c r="CN903" s="18"/>
      <c r="CP903" s="18"/>
      <c r="CT903" s="18"/>
      <c r="CV903" s="18"/>
      <c r="CX903" s="18"/>
      <c r="DI903" s="18"/>
    </row>
    <row r="904" spans="3:113" x14ac:dyDescent="0.3">
      <c r="C904" s="25"/>
      <c r="D904" s="12"/>
      <c r="E904" s="14"/>
      <c r="H904" s="16"/>
      <c r="I904" s="11"/>
      <c r="J904" s="39"/>
      <c r="K904" s="39"/>
      <c r="L904" s="39"/>
      <c r="M904" s="39"/>
      <c r="N904" s="42"/>
      <c r="O904" s="8"/>
      <c r="P904" s="9"/>
      <c r="Q904" s="9"/>
      <c r="R904" s="8"/>
      <c r="S904" s="9"/>
      <c r="T904" s="9"/>
      <c r="U904" s="8"/>
      <c r="V904" s="9"/>
      <c r="W904" s="9"/>
      <c r="X904" s="9"/>
      <c r="Y904" s="8"/>
      <c r="Z904" s="9"/>
      <c r="AA904" s="8"/>
      <c r="AC904" s="8"/>
      <c r="AP904" s="8"/>
      <c r="AR904" s="31"/>
      <c r="AU904" s="31"/>
      <c r="AV904" s="21"/>
      <c r="AW904" s="23"/>
      <c r="BJ904" s="18"/>
      <c r="BL904" s="54"/>
      <c r="BO904" s="18"/>
      <c r="BQ904" s="18"/>
      <c r="BS904" s="18"/>
      <c r="BT904" s="18"/>
      <c r="CA904" s="18"/>
      <c r="CD904" s="18"/>
      <c r="CI904" s="18"/>
      <c r="CN904" s="18"/>
      <c r="CP904" s="18"/>
      <c r="CT904" s="18"/>
      <c r="CV904" s="18"/>
      <c r="CX904" s="18"/>
      <c r="DI904" s="18"/>
    </row>
    <row r="905" spans="3:113" x14ac:dyDescent="0.3">
      <c r="C905" s="25"/>
      <c r="D905" s="12"/>
      <c r="E905" s="14"/>
      <c r="H905" s="16"/>
      <c r="I905" s="11"/>
      <c r="J905" s="39"/>
      <c r="K905" s="39"/>
      <c r="L905" s="39"/>
      <c r="M905" s="39"/>
      <c r="N905" s="42"/>
      <c r="O905" s="8"/>
      <c r="P905" s="9"/>
      <c r="Q905" s="9"/>
      <c r="R905" s="8"/>
      <c r="S905" s="9"/>
      <c r="T905" s="9"/>
      <c r="U905" s="8"/>
      <c r="V905" s="9"/>
      <c r="W905" s="9"/>
      <c r="X905" s="9"/>
      <c r="Y905" s="8"/>
      <c r="Z905" s="9"/>
      <c r="AA905" s="8"/>
      <c r="AC905" s="8"/>
      <c r="AP905" s="8"/>
      <c r="AR905" s="31"/>
      <c r="AU905" s="31"/>
      <c r="AV905" s="21"/>
      <c r="AW905" s="23"/>
      <c r="BJ905" s="18"/>
      <c r="BL905" s="54"/>
      <c r="BO905" s="18"/>
      <c r="BQ905" s="18"/>
      <c r="BS905" s="18"/>
      <c r="BT905" s="18"/>
      <c r="CA905" s="18"/>
      <c r="CD905" s="18"/>
      <c r="CI905" s="18"/>
      <c r="CN905" s="18"/>
      <c r="CP905" s="18"/>
      <c r="CT905" s="18"/>
      <c r="CV905" s="18"/>
      <c r="CX905" s="18"/>
      <c r="DI905" s="18"/>
    </row>
    <row r="906" spans="3:113" x14ac:dyDescent="0.3">
      <c r="C906" s="25"/>
      <c r="D906" s="12"/>
      <c r="E906" s="14"/>
      <c r="H906" s="16"/>
      <c r="I906" s="11"/>
      <c r="J906" s="39"/>
      <c r="K906" s="39"/>
      <c r="L906" s="39"/>
      <c r="M906" s="39"/>
      <c r="N906" s="42"/>
      <c r="O906" s="8"/>
      <c r="P906" s="9"/>
      <c r="Q906" s="9"/>
      <c r="R906" s="8"/>
      <c r="S906" s="9"/>
      <c r="T906" s="9"/>
      <c r="U906" s="8"/>
      <c r="V906" s="9"/>
      <c r="W906" s="9"/>
      <c r="X906" s="9"/>
      <c r="Y906" s="8"/>
      <c r="Z906" s="9"/>
      <c r="AA906" s="8"/>
      <c r="AC906" s="8"/>
      <c r="AP906" s="8"/>
      <c r="AR906" s="31"/>
      <c r="AU906" s="31"/>
      <c r="AV906" s="21"/>
      <c r="AW906" s="23"/>
      <c r="BJ906" s="18"/>
      <c r="BL906" s="54"/>
      <c r="BO906" s="18"/>
      <c r="BQ906" s="18"/>
      <c r="BS906" s="18"/>
      <c r="BT906" s="18"/>
      <c r="CA906" s="18"/>
      <c r="CD906" s="18"/>
      <c r="CI906" s="18"/>
      <c r="CN906" s="18"/>
      <c r="CP906" s="18"/>
      <c r="CT906" s="18"/>
      <c r="CV906" s="18"/>
      <c r="CX906" s="18"/>
      <c r="DI906" s="18"/>
    </row>
    <row r="907" spans="3:113" x14ac:dyDescent="0.3">
      <c r="C907" s="25"/>
      <c r="D907" s="12"/>
      <c r="E907" s="14"/>
      <c r="H907" s="16"/>
      <c r="I907" s="11"/>
      <c r="J907" s="39"/>
      <c r="K907" s="39"/>
      <c r="L907" s="39"/>
      <c r="M907" s="39"/>
      <c r="N907" s="42"/>
      <c r="O907" s="8"/>
      <c r="P907" s="9"/>
      <c r="Q907" s="9"/>
      <c r="R907" s="8"/>
      <c r="S907" s="9"/>
      <c r="T907" s="9"/>
      <c r="U907" s="8"/>
      <c r="V907" s="9"/>
      <c r="W907" s="9"/>
      <c r="X907" s="9"/>
      <c r="Y907" s="8"/>
      <c r="Z907" s="9"/>
      <c r="AA907" s="8"/>
      <c r="AC907" s="8"/>
      <c r="AP907" s="8"/>
      <c r="AR907" s="31"/>
      <c r="AU907" s="31"/>
      <c r="AV907" s="21"/>
      <c r="AW907" s="23"/>
      <c r="BJ907" s="18"/>
      <c r="BL907" s="54"/>
      <c r="BO907" s="18"/>
      <c r="BQ907" s="18"/>
      <c r="BS907" s="18"/>
      <c r="BT907" s="18"/>
      <c r="CA907" s="18"/>
      <c r="CD907" s="18"/>
      <c r="CI907" s="18"/>
      <c r="CN907" s="18"/>
      <c r="CP907" s="18"/>
      <c r="CT907" s="18"/>
      <c r="CV907" s="18"/>
      <c r="CX907" s="18"/>
      <c r="DI907" s="18"/>
    </row>
    <row r="908" spans="3:113" x14ac:dyDescent="0.3">
      <c r="C908" s="25"/>
      <c r="D908" s="12"/>
      <c r="E908" s="14"/>
      <c r="H908" s="16"/>
      <c r="I908" s="11"/>
      <c r="J908" s="39"/>
      <c r="K908" s="39"/>
      <c r="L908" s="39"/>
      <c r="M908" s="39"/>
      <c r="N908" s="42"/>
      <c r="O908" s="8"/>
      <c r="P908" s="9"/>
      <c r="Q908" s="9"/>
      <c r="R908" s="8"/>
      <c r="S908" s="9"/>
      <c r="T908" s="9"/>
      <c r="U908" s="8"/>
      <c r="V908" s="9"/>
      <c r="W908" s="9"/>
      <c r="X908" s="9"/>
      <c r="Y908" s="8"/>
      <c r="Z908" s="9"/>
      <c r="AA908" s="8"/>
      <c r="AC908" s="8"/>
      <c r="AP908" s="8"/>
      <c r="AR908" s="31"/>
      <c r="AU908" s="31"/>
      <c r="AV908" s="21"/>
      <c r="AW908" s="23"/>
      <c r="BJ908" s="18"/>
      <c r="BL908" s="54"/>
      <c r="BO908" s="18"/>
      <c r="BQ908" s="18"/>
      <c r="BS908" s="18"/>
      <c r="BT908" s="18"/>
      <c r="CA908" s="18"/>
      <c r="CD908" s="18"/>
      <c r="CI908" s="18"/>
      <c r="CN908" s="18"/>
      <c r="CP908" s="18"/>
      <c r="CT908" s="18"/>
      <c r="CV908" s="18"/>
      <c r="CX908" s="18"/>
      <c r="DI908" s="18"/>
    </row>
    <row r="909" spans="3:113" x14ac:dyDescent="0.3">
      <c r="C909" s="25"/>
      <c r="D909" s="12"/>
      <c r="E909" s="14"/>
      <c r="H909" s="16"/>
      <c r="I909" s="11"/>
      <c r="J909" s="39"/>
      <c r="K909" s="39"/>
      <c r="L909" s="39"/>
      <c r="M909" s="39"/>
      <c r="N909" s="42"/>
      <c r="O909" s="8"/>
      <c r="P909" s="9"/>
      <c r="Q909" s="9"/>
      <c r="R909" s="8"/>
      <c r="S909" s="9"/>
      <c r="T909" s="9"/>
      <c r="U909" s="8"/>
      <c r="V909" s="9"/>
      <c r="W909" s="9"/>
      <c r="X909" s="9"/>
      <c r="Y909" s="8"/>
      <c r="Z909" s="9"/>
      <c r="AA909" s="8"/>
      <c r="AC909" s="8"/>
      <c r="AP909" s="8"/>
      <c r="AR909" s="31"/>
      <c r="AU909" s="31"/>
      <c r="AV909" s="21"/>
      <c r="AW909" s="23"/>
      <c r="BJ909" s="18"/>
      <c r="BL909" s="54"/>
      <c r="BO909" s="18"/>
      <c r="BQ909" s="18"/>
      <c r="BS909" s="18"/>
      <c r="BT909" s="18"/>
      <c r="CA909" s="18"/>
      <c r="CD909" s="18"/>
      <c r="CI909" s="18"/>
      <c r="CN909" s="18"/>
      <c r="CP909" s="18"/>
      <c r="CT909" s="18"/>
      <c r="CV909" s="18"/>
      <c r="CX909" s="18"/>
      <c r="DI909" s="18"/>
    </row>
    <row r="910" spans="3:113" x14ac:dyDescent="0.3">
      <c r="C910" s="25"/>
      <c r="D910" s="12"/>
      <c r="E910" s="14"/>
      <c r="H910" s="16"/>
      <c r="I910" s="11"/>
      <c r="J910" s="39"/>
      <c r="K910" s="39"/>
      <c r="L910" s="39"/>
      <c r="M910" s="39"/>
      <c r="N910" s="42"/>
      <c r="O910" s="8"/>
      <c r="P910" s="9"/>
      <c r="Q910" s="9"/>
      <c r="R910" s="8"/>
      <c r="S910" s="9"/>
      <c r="T910" s="9"/>
      <c r="U910" s="8"/>
      <c r="V910" s="9"/>
      <c r="W910" s="9"/>
      <c r="X910" s="9"/>
      <c r="Y910" s="8"/>
      <c r="Z910" s="9"/>
      <c r="AA910" s="8"/>
      <c r="AC910" s="8"/>
      <c r="AP910" s="8"/>
      <c r="AR910" s="31"/>
      <c r="AU910" s="31"/>
      <c r="AV910" s="21"/>
      <c r="AW910" s="23"/>
      <c r="BJ910" s="18"/>
      <c r="BL910" s="54"/>
      <c r="BO910" s="18"/>
      <c r="BQ910" s="18"/>
      <c r="BS910" s="18"/>
      <c r="BT910" s="18"/>
      <c r="CA910" s="18"/>
      <c r="CD910" s="18"/>
      <c r="CI910" s="18"/>
      <c r="CN910" s="18"/>
      <c r="CP910" s="18"/>
      <c r="CT910" s="18"/>
      <c r="CV910" s="18"/>
      <c r="CX910" s="18"/>
      <c r="DI910" s="18"/>
    </row>
    <row r="911" spans="3:113" x14ac:dyDescent="0.3">
      <c r="C911" s="25"/>
      <c r="D911" s="12"/>
      <c r="E911" s="14"/>
      <c r="H911" s="16"/>
      <c r="I911" s="11"/>
      <c r="J911" s="39"/>
      <c r="K911" s="39"/>
      <c r="L911" s="39"/>
      <c r="M911" s="39"/>
      <c r="N911" s="42"/>
      <c r="O911" s="8"/>
      <c r="P911" s="9"/>
      <c r="Q911" s="9"/>
      <c r="R911" s="8"/>
      <c r="S911" s="9"/>
      <c r="T911" s="9"/>
      <c r="U911" s="8"/>
      <c r="V911" s="9"/>
      <c r="W911" s="9"/>
      <c r="X911" s="9"/>
      <c r="Y911" s="8"/>
      <c r="Z911" s="9"/>
      <c r="AA911" s="8"/>
      <c r="AC911" s="8"/>
      <c r="AP911" s="8"/>
      <c r="AR911" s="31"/>
      <c r="AU911" s="31"/>
      <c r="AV911" s="21"/>
      <c r="AW911" s="23"/>
      <c r="BJ911" s="18"/>
      <c r="BL911" s="54"/>
      <c r="BO911" s="18"/>
      <c r="BQ911" s="18"/>
      <c r="BS911" s="18"/>
      <c r="BT911" s="18"/>
      <c r="CA911" s="18"/>
      <c r="CD911" s="18"/>
      <c r="CI911" s="18"/>
      <c r="CN911" s="18"/>
      <c r="CP911" s="18"/>
      <c r="CT911" s="18"/>
      <c r="CV911" s="18"/>
      <c r="CX911" s="18"/>
      <c r="DI911" s="18"/>
    </row>
    <row r="912" spans="3:113" x14ac:dyDescent="0.3">
      <c r="C912" s="25"/>
      <c r="D912" s="12"/>
      <c r="E912" s="14"/>
      <c r="H912" s="16"/>
      <c r="I912" s="11"/>
      <c r="J912" s="39"/>
      <c r="K912" s="39"/>
      <c r="L912" s="39"/>
      <c r="M912" s="39"/>
      <c r="N912" s="42"/>
      <c r="O912" s="8"/>
      <c r="P912" s="9"/>
      <c r="Q912" s="9"/>
      <c r="R912" s="8"/>
      <c r="S912" s="9"/>
      <c r="T912" s="9"/>
      <c r="U912" s="8"/>
      <c r="V912" s="9"/>
      <c r="W912" s="9"/>
      <c r="X912" s="9"/>
      <c r="Y912" s="8"/>
      <c r="Z912" s="9"/>
      <c r="AA912" s="8"/>
      <c r="AC912" s="8"/>
      <c r="AP912" s="8"/>
      <c r="AR912" s="31"/>
      <c r="AU912" s="31"/>
      <c r="AV912" s="21"/>
      <c r="AW912" s="23"/>
      <c r="BJ912" s="18"/>
      <c r="BL912" s="54"/>
      <c r="BO912" s="18"/>
      <c r="BQ912" s="18"/>
      <c r="BS912" s="18"/>
      <c r="BT912" s="18"/>
      <c r="CA912" s="18"/>
      <c r="CD912" s="18"/>
      <c r="CI912" s="18"/>
      <c r="CN912" s="18"/>
      <c r="CP912" s="18"/>
      <c r="CT912" s="18"/>
      <c r="CV912" s="18"/>
      <c r="CX912" s="18"/>
      <c r="DI912" s="18"/>
    </row>
    <row r="913" spans="3:113" x14ac:dyDescent="0.3">
      <c r="C913" s="25"/>
      <c r="D913" s="12"/>
      <c r="E913" s="14"/>
      <c r="H913" s="16"/>
      <c r="I913" s="11"/>
      <c r="J913" s="39"/>
      <c r="K913" s="39"/>
      <c r="L913" s="39"/>
      <c r="M913" s="39"/>
      <c r="N913" s="42"/>
      <c r="O913" s="8"/>
      <c r="P913" s="9"/>
      <c r="Q913" s="9"/>
      <c r="R913" s="8"/>
      <c r="S913" s="9"/>
      <c r="T913" s="9"/>
      <c r="U913" s="8"/>
      <c r="V913" s="9"/>
      <c r="W913" s="9"/>
      <c r="X913" s="9"/>
      <c r="Y913" s="8"/>
      <c r="Z913" s="9"/>
      <c r="AA913" s="8"/>
      <c r="AC913" s="8"/>
      <c r="AP913" s="8"/>
      <c r="AR913" s="31"/>
      <c r="AU913" s="31"/>
      <c r="AV913" s="21"/>
      <c r="AW913" s="23"/>
      <c r="BJ913" s="18"/>
      <c r="BL913" s="54"/>
      <c r="BO913" s="18"/>
      <c r="BQ913" s="18"/>
      <c r="BS913" s="18"/>
      <c r="BT913" s="18"/>
      <c r="CA913" s="18"/>
      <c r="CD913" s="18"/>
      <c r="CI913" s="18"/>
      <c r="CN913" s="18"/>
      <c r="CP913" s="18"/>
      <c r="CT913" s="18"/>
      <c r="CV913" s="18"/>
      <c r="CX913" s="18"/>
      <c r="DI913" s="18"/>
    </row>
    <row r="914" spans="3:113" x14ac:dyDescent="0.3">
      <c r="C914" s="25"/>
      <c r="D914" s="12"/>
      <c r="E914" s="14"/>
      <c r="H914" s="16"/>
      <c r="I914" s="11"/>
      <c r="J914" s="39"/>
      <c r="K914" s="39"/>
      <c r="L914" s="39"/>
      <c r="M914" s="39"/>
      <c r="N914" s="42"/>
      <c r="O914" s="8"/>
      <c r="P914" s="9"/>
      <c r="Q914" s="9"/>
      <c r="R914" s="8"/>
      <c r="S914" s="9"/>
      <c r="T914" s="9"/>
      <c r="U914" s="8"/>
      <c r="V914" s="9"/>
      <c r="W914" s="9"/>
      <c r="X914" s="9"/>
      <c r="Y914" s="8"/>
      <c r="Z914" s="9"/>
      <c r="AA914" s="8"/>
      <c r="AC914" s="8"/>
      <c r="AP914" s="8"/>
      <c r="AR914" s="31"/>
      <c r="AU914" s="31"/>
      <c r="AV914" s="21"/>
      <c r="AW914" s="23"/>
      <c r="BJ914" s="18"/>
      <c r="BL914" s="54"/>
      <c r="BO914" s="18"/>
      <c r="BQ914" s="18"/>
      <c r="BS914" s="18"/>
      <c r="BT914" s="18"/>
      <c r="CA914" s="18"/>
      <c r="CD914" s="18"/>
      <c r="CI914" s="18"/>
      <c r="CN914" s="18"/>
      <c r="CP914" s="18"/>
      <c r="CT914" s="18"/>
      <c r="CV914" s="18"/>
      <c r="CX914" s="18"/>
      <c r="DI914" s="18"/>
    </row>
    <row r="915" spans="3:113" x14ac:dyDescent="0.3">
      <c r="C915" s="25"/>
      <c r="D915" s="12"/>
      <c r="E915" s="14"/>
      <c r="H915" s="16"/>
      <c r="I915" s="11"/>
      <c r="J915" s="39"/>
      <c r="K915" s="39"/>
      <c r="L915" s="39"/>
      <c r="M915" s="39"/>
      <c r="N915" s="42"/>
      <c r="O915" s="8"/>
      <c r="P915" s="9"/>
      <c r="Q915" s="9"/>
      <c r="R915" s="8"/>
      <c r="S915" s="9"/>
      <c r="T915" s="9"/>
      <c r="U915" s="8"/>
      <c r="V915" s="9"/>
      <c r="W915" s="9"/>
      <c r="X915" s="9"/>
      <c r="Y915" s="8"/>
      <c r="Z915" s="9"/>
      <c r="AA915" s="8"/>
      <c r="AC915" s="8"/>
      <c r="AP915" s="8"/>
      <c r="AR915" s="31"/>
      <c r="AU915" s="31"/>
      <c r="AV915" s="21"/>
      <c r="AW915" s="23"/>
      <c r="BJ915" s="18"/>
      <c r="BL915" s="54"/>
      <c r="BO915" s="18"/>
      <c r="BQ915" s="18"/>
      <c r="BS915" s="18"/>
      <c r="BT915" s="18"/>
      <c r="CA915" s="18"/>
      <c r="CD915" s="18"/>
      <c r="CI915" s="18"/>
      <c r="CN915" s="18"/>
      <c r="CP915" s="18"/>
      <c r="CT915" s="18"/>
      <c r="CV915" s="18"/>
      <c r="CX915" s="18"/>
      <c r="DI915" s="18"/>
    </row>
    <row r="916" spans="3:113" x14ac:dyDescent="0.3">
      <c r="C916" s="25"/>
      <c r="D916" s="12"/>
      <c r="E916" s="14"/>
      <c r="H916" s="16"/>
      <c r="I916" s="11"/>
      <c r="J916" s="39"/>
      <c r="K916" s="39"/>
      <c r="L916" s="39"/>
      <c r="M916" s="39"/>
      <c r="N916" s="42"/>
      <c r="O916" s="8"/>
      <c r="P916" s="9"/>
      <c r="Q916" s="9"/>
      <c r="R916" s="8"/>
      <c r="S916" s="9"/>
      <c r="T916" s="9"/>
      <c r="U916" s="8"/>
      <c r="V916" s="9"/>
      <c r="W916" s="9"/>
      <c r="X916" s="9"/>
      <c r="Y916" s="8"/>
      <c r="Z916" s="9"/>
      <c r="AA916" s="8"/>
      <c r="AC916" s="8"/>
      <c r="AP916" s="8"/>
      <c r="AR916" s="31"/>
      <c r="AU916" s="31"/>
      <c r="AV916" s="21"/>
      <c r="AW916" s="23"/>
      <c r="BJ916" s="18"/>
      <c r="BL916" s="54"/>
      <c r="BO916" s="18"/>
      <c r="BQ916" s="18"/>
      <c r="BS916" s="18"/>
      <c r="BT916" s="18"/>
      <c r="CA916" s="18"/>
      <c r="CD916" s="18"/>
      <c r="CI916" s="18"/>
      <c r="CN916" s="18"/>
      <c r="CP916" s="18"/>
      <c r="CT916" s="18"/>
      <c r="CV916" s="18"/>
      <c r="CX916" s="18"/>
      <c r="DI916" s="18"/>
    </row>
    <row r="917" spans="3:113" x14ac:dyDescent="0.3">
      <c r="C917" s="25"/>
      <c r="D917" s="12"/>
      <c r="E917" s="14"/>
      <c r="H917" s="16"/>
      <c r="I917" s="11"/>
      <c r="J917" s="39"/>
      <c r="K917" s="39"/>
      <c r="L917" s="39"/>
      <c r="M917" s="39"/>
      <c r="N917" s="42"/>
      <c r="O917" s="8"/>
      <c r="P917" s="9"/>
      <c r="Q917" s="9"/>
      <c r="R917" s="8"/>
      <c r="S917" s="9"/>
      <c r="T917" s="9"/>
      <c r="U917" s="8"/>
      <c r="V917" s="9"/>
      <c r="W917" s="9"/>
      <c r="X917" s="9"/>
      <c r="Y917" s="8"/>
      <c r="Z917" s="9"/>
      <c r="AA917" s="8"/>
      <c r="AC917" s="8"/>
      <c r="AP917" s="8"/>
      <c r="AR917" s="31"/>
      <c r="AU917" s="31"/>
      <c r="AV917" s="21"/>
      <c r="AW917" s="23"/>
      <c r="BJ917" s="18"/>
      <c r="BL917" s="54"/>
      <c r="BO917" s="18"/>
      <c r="BQ917" s="18"/>
      <c r="BS917" s="18"/>
      <c r="BT917" s="18"/>
      <c r="CA917" s="18"/>
      <c r="CD917" s="18"/>
      <c r="CI917" s="18"/>
      <c r="CN917" s="18"/>
      <c r="CP917" s="18"/>
      <c r="CT917" s="18"/>
      <c r="CV917" s="18"/>
      <c r="CX917" s="18"/>
      <c r="DI917" s="18"/>
    </row>
    <row r="918" spans="3:113" x14ac:dyDescent="0.3">
      <c r="C918" s="25"/>
      <c r="D918" s="12"/>
      <c r="E918" s="14"/>
      <c r="H918" s="16"/>
      <c r="I918" s="11"/>
      <c r="J918" s="39"/>
      <c r="K918" s="39"/>
      <c r="L918" s="39"/>
      <c r="M918" s="39"/>
      <c r="N918" s="42"/>
      <c r="O918" s="8"/>
      <c r="P918" s="9"/>
      <c r="Q918" s="9"/>
      <c r="R918" s="8"/>
      <c r="S918" s="9"/>
      <c r="T918" s="9"/>
      <c r="U918" s="8"/>
      <c r="V918" s="9"/>
      <c r="W918" s="9"/>
      <c r="X918" s="9"/>
      <c r="Y918" s="8"/>
      <c r="Z918" s="9"/>
      <c r="AA918" s="8"/>
      <c r="AC918" s="8"/>
      <c r="AP918" s="8"/>
      <c r="AR918" s="31"/>
      <c r="AU918" s="31"/>
      <c r="AV918" s="21"/>
      <c r="AW918" s="23"/>
      <c r="BJ918" s="18"/>
      <c r="BL918" s="54"/>
      <c r="BO918" s="18"/>
      <c r="BQ918" s="18"/>
      <c r="BS918" s="18"/>
      <c r="BT918" s="18"/>
      <c r="CA918" s="18"/>
      <c r="CD918" s="18"/>
      <c r="CI918" s="18"/>
      <c r="CN918" s="18"/>
      <c r="CP918" s="18"/>
      <c r="CT918" s="18"/>
      <c r="CV918" s="18"/>
      <c r="CX918" s="18"/>
      <c r="DI918" s="18"/>
    </row>
    <row r="919" spans="3:113" x14ac:dyDescent="0.3">
      <c r="C919" s="25"/>
      <c r="D919" s="12"/>
      <c r="E919" s="14"/>
      <c r="H919" s="16"/>
      <c r="I919" s="11"/>
      <c r="J919" s="39"/>
      <c r="K919" s="39"/>
      <c r="L919" s="39"/>
      <c r="M919" s="39"/>
      <c r="N919" s="42"/>
      <c r="O919" s="8"/>
      <c r="P919" s="9"/>
      <c r="Q919" s="9"/>
      <c r="R919" s="8"/>
      <c r="S919" s="9"/>
      <c r="T919" s="9"/>
      <c r="U919" s="8"/>
      <c r="V919" s="9"/>
      <c r="W919" s="9"/>
      <c r="X919" s="9"/>
      <c r="Y919" s="8"/>
      <c r="Z919" s="9"/>
      <c r="AA919" s="8"/>
      <c r="AC919" s="8"/>
      <c r="AP919" s="8"/>
      <c r="AR919" s="31"/>
      <c r="AU919" s="31"/>
      <c r="AV919" s="21"/>
      <c r="AW919" s="23"/>
      <c r="BJ919" s="18"/>
      <c r="BL919" s="54"/>
      <c r="BO919" s="18"/>
      <c r="BQ919" s="18"/>
      <c r="BS919" s="18"/>
      <c r="BT919" s="18"/>
      <c r="CA919" s="18"/>
      <c r="CD919" s="18"/>
      <c r="CI919" s="18"/>
      <c r="CN919" s="18"/>
      <c r="CP919" s="18"/>
      <c r="CT919" s="18"/>
      <c r="CV919" s="18"/>
      <c r="CX919" s="18"/>
      <c r="DI919" s="18"/>
    </row>
    <row r="920" spans="3:113" x14ac:dyDescent="0.3">
      <c r="C920" s="25"/>
      <c r="D920" s="12"/>
      <c r="E920" s="14"/>
      <c r="H920" s="16"/>
      <c r="I920" s="11"/>
      <c r="J920" s="39"/>
      <c r="K920" s="39"/>
      <c r="L920" s="39"/>
      <c r="M920" s="39"/>
      <c r="N920" s="42"/>
      <c r="O920" s="8"/>
      <c r="P920" s="9"/>
      <c r="Q920" s="9"/>
      <c r="R920" s="8"/>
      <c r="S920" s="9"/>
      <c r="T920" s="9"/>
      <c r="U920" s="8"/>
      <c r="V920" s="9"/>
      <c r="W920" s="9"/>
      <c r="X920" s="9"/>
      <c r="Y920" s="8"/>
      <c r="Z920" s="9"/>
      <c r="AA920" s="8"/>
      <c r="AC920" s="8"/>
      <c r="AP920" s="8"/>
      <c r="AR920" s="31"/>
      <c r="AU920" s="31"/>
      <c r="AV920" s="21"/>
      <c r="AW920" s="23"/>
      <c r="BJ920" s="18"/>
      <c r="BL920" s="54"/>
      <c r="BO920" s="18"/>
      <c r="BQ920" s="18"/>
      <c r="BS920" s="18"/>
      <c r="BT920" s="18"/>
      <c r="CA920" s="18"/>
      <c r="CD920" s="18"/>
      <c r="CI920" s="18"/>
      <c r="CN920" s="18"/>
      <c r="CP920" s="18"/>
      <c r="CT920" s="18"/>
      <c r="CV920" s="18"/>
      <c r="CX920" s="18"/>
      <c r="DI920" s="18"/>
    </row>
    <row r="921" spans="3:113" x14ac:dyDescent="0.3">
      <c r="C921" s="25"/>
      <c r="D921" s="12"/>
      <c r="E921" s="14"/>
      <c r="H921" s="16"/>
      <c r="I921" s="11"/>
      <c r="J921" s="39"/>
      <c r="K921" s="39"/>
      <c r="L921" s="39"/>
      <c r="M921" s="39"/>
      <c r="N921" s="42"/>
      <c r="O921" s="8"/>
      <c r="P921" s="9"/>
      <c r="Q921" s="9"/>
      <c r="R921" s="8"/>
      <c r="S921" s="9"/>
      <c r="T921" s="9"/>
      <c r="U921" s="8"/>
      <c r="V921" s="9"/>
      <c r="W921" s="9"/>
      <c r="X921" s="9"/>
      <c r="Y921" s="8"/>
      <c r="Z921" s="9"/>
      <c r="AA921" s="8"/>
      <c r="AC921" s="8"/>
      <c r="AP921" s="8"/>
      <c r="AR921" s="31"/>
      <c r="AU921" s="31"/>
      <c r="AV921" s="21"/>
      <c r="AW921" s="23"/>
      <c r="BJ921" s="18"/>
      <c r="BL921" s="54"/>
      <c r="BO921" s="18"/>
      <c r="BQ921" s="18"/>
      <c r="BS921" s="18"/>
      <c r="BT921" s="18"/>
      <c r="CA921" s="18"/>
      <c r="CD921" s="18"/>
      <c r="CI921" s="18"/>
      <c r="CN921" s="18"/>
      <c r="CP921" s="18"/>
      <c r="CT921" s="18"/>
      <c r="CV921" s="18"/>
      <c r="CX921" s="18"/>
      <c r="DI921" s="18"/>
    </row>
    <row r="922" spans="3:113" x14ac:dyDescent="0.3">
      <c r="C922" s="25"/>
      <c r="D922" s="12"/>
      <c r="E922" s="14"/>
      <c r="H922" s="16"/>
      <c r="I922" s="11"/>
      <c r="J922" s="39"/>
      <c r="K922" s="39"/>
      <c r="L922" s="39"/>
      <c r="M922" s="39"/>
      <c r="N922" s="42"/>
      <c r="O922" s="8"/>
      <c r="P922" s="9"/>
      <c r="Q922" s="9"/>
      <c r="R922" s="8"/>
      <c r="S922" s="9"/>
      <c r="T922" s="9"/>
      <c r="U922" s="8"/>
      <c r="V922" s="9"/>
      <c r="W922" s="9"/>
      <c r="X922" s="9"/>
      <c r="Y922" s="8"/>
      <c r="Z922" s="9"/>
      <c r="AA922" s="8"/>
      <c r="AC922" s="8"/>
      <c r="AP922" s="8"/>
      <c r="AR922" s="31"/>
      <c r="AU922" s="31"/>
      <c r="AV922" s="21"/>
      <c r="AW922" s="23"/>
      <c r="BJ922" s="18"/>
      <c r="BL922" s="54"/>
      <c r="BO922" s="18"/>
      <c r="BQ922" s="18"/>
      <c r="BS922" s="18"/>
      <c r="BT922" s="18"/>
      <c r="CA922" s="18"/>
      <c r="CD922" s="18"/>
      <c r="CI922" s="18"/>
      <c r="CN922" s="18"/>
      <c r="CP922" s="18"/>
      <c r="CT922" s="18"/>
      <c r="CV922" s="18"/>
      <c r="CX922" s="18"/>
      <c r="DI922" s="18"/>
    </row>
    <row r="923" spans="3:113" x14ac:dyDescent="0.3">
      <c r="C923" s="25"/>
      <c r="D923" s="12"/>
      <c r="E923" s="14"/>
      <c r="H923" s="16"/>
      <c r="I923" s="11"/>
      <c r="J923" s="39"/>
      <c r="K923" s="39"/>
      <c r="L923" s="39"/>
      <c r="M923" s="39"/>
      <c r="N923" s="42"/>
      <c r="O923" s="8"/>
      <c r="P923" s="9"/>
      <c r="Q923" s="9"/>
      <c r="R923" s="8"/>
      <c r="S923" s="9"/>
      <c r="T923" s="9"/>
      <c r="U923" s="8"/>
      <c r="V923" s="9"/>
      <c r="W923" s="9"/>
      <c r="X923" s="9"/>
      <c r="Y923" s="8"/>
      <c r="Z923" s="9"/>
      <c r="AA923" s="8"/>
      <c r="AC923" s="8"/>
      <c r="AP923" s="8"/>
      <c r="AR923" s="31"/>
      <c r="AU923" s="31"/>
      <c r="AV923" s="21"/>
      <c r="AW923" s="23"/>
      <c r="BJ923" s="18"/>
      <c r="BL923" s="54"/>
      <c r="BO923" s="18"/>
      <c r="BQ923" s="18"/>
      <c r="BS923" s="18"/>
      <c r="BT923" s="18"/>
      <c r="CA923" s="18"/>
      <c r="CD923" s="18"/>
      <c r="CI923" s="18"/>
      <c r="CN923" s="18"/>
      <c r="CP923" s="18"/>
      <c r="CT923" s="18"/>
      <c r="CV923" s="18"/>
      <c r="CX923" s="18"/>
      <c r="DI923" s="18"/>
    </row>
    <row r="924" spans="3:113" x14ac:dyDescent="0.3">
      <c r="C924" s="25"/>
      <c r="D924" s="12"/>
      <c r="E924" s="14"/>
      <c r="H924" s="16"/>
      <c r="I924" s="11"/>
      <c r="J924" s="39"/>
      <c r="K924" s="39"/>
      <c r="L924" s="39"/>
      <c r="M924" s="39"/>
      <c r="N924" s="42"/>
      <c r="O924" s="8"/>
      <c r="P924" s="9"/>
      <c r="Q924" s="9"/>
      <c r="R924" s="8"/>
      <c r="S924" s="9"/>
      <c r="T924" s="9"/>
      <c r="U924" s="8"/>
      <c r="V924" s="9"/>
      <c r="W924" s="9"/>
      <c r="X924" s="9"/>
      <c r="Y924" s="8"/>
      <c r="Z924" s="9"/>
      <c r="AA924" s="8"/>
      <c r="AC924" s="8"/>
      <c r="AP924" s="8"/>
      <c r="AR924" s="31"/>
      <c r="AU924" s="31"/>
      <c r="AV924" s="21"/>
      <c r="AW924" s="23"/>
      <c r="BJ924" s="18"/>
      <c r="BL924" s="54"/>
      <c r="BO924" s="18"/>
      <c r="BQ924" s="18"/>
      <c r="BS924" s="18"/>
      <c r="BT924" s="18"/>
      <c r="CA924" s="18"/>
      <c r="CD924" s="18"/>
      <c r="CI924" s="18"/>
      <c r="CN924" s="18"/>
      <c r="CP924" s="18"/>
      <c r="CT924" s="18"/>
      <c r="CV924" s="18"/>
      <c r="CX924" s="18"/>
      <c r="DI924" s="18"/>
    </row>
    <row r="925" spans="3:113" x14ac:dyDescent="0.3">
      <c r="C925" s="25"/>
      <c r="D925" s="12"/>
      <c r="E925" s="14"/>
      <c r="H925" s="16"/>
      <c r="I925" s="11"/>
      <c r="J925" s="39"/>
      <c r="K925" s="39"/>
      <c r="L925" s="39"/>
      <c r="M925" s="39"/>
      <c r="N925" s="42"/>
      <c r="O925" s="8"/>
      <c r="P925" s="9"/>
      <c r="Q925" s="9"/>
      <c r="R925" s="8"/>
      <c r="S925" s="9"/>
      <c r="T925" s="9"/>
      <c r="U925" s="8"/>
      <c r="V925" s="9"/>
      <c r="W925" s="9"/>
      <c r="X925" s="9"/>
      <c r="Y925" s="8"/>
      <c r="Z925" s="9"/>
      <c r="AA925" s="8"/>
      <c r="AC925" s="8"/>
      <c r="AP925" s="8"/>
      <c r="AR925" s="31"/>
      <c r="AU925" s="31"/>
      <c r="AV925" s="21"/>
      <c r="AW925" s="23"/>
      <c r="BJ925" s="18"/>
      <c r="BL925" s="54"/>
      <c r="BO925" s="18"/>
      <c r="BQ925" s="18"/>
      <c r="BS925" s="18"/>
      <c r="BT925" s="18"/>
      <c r="CA925" s="18"/>
      <c r="CD925" s="18"/>
      <c r="CI925" s="18"/>
      <c r="CN925" s="18"/>
      <c r="CP925" s="18"/>
      <c r="CT925" s="18"/>
      <c r="CV925" s="18"/>
      <c r="CX925" s="18"/>
      <c r="DI925" s="18"/>
    </row>
    <row r="926" spans="3:113" x14ac:dyDescent="0.3">
      <c r="C926" s="25"/>
      <c r="D926" s="12"/>
      <c r="E926" s="14"/>
      <c r="H926" s="16"/>
      <c r="I926" s="11"/>
      <c r="J926" s="39"/>
      <c r="K926" s="39"/>
      <c r="L926" s="39"/>
      <c r="M926" s="39"/>
      <c r="N926" s="42"/>
      <c r="O926" s="8"/>
      <c r="P926" s="9"/>
      <c r="Q926" s="9"/>
      <c r="R926" s="8"/>
      <c r="S926" s="9"/>
      <c r="T926" s="9"/>
      <c r="U926" s="8"/>
      <c r="V926" s="9"/>
      <c r="W926" s="9"/>
      <c r="X926" s="9"/>
      <c r="Y926" s="8"/>
      <c r="Z926" s="9"/>
      <c r="AA926" s="8"/>
      <c r="AC926" s="8"/>
      <c r="AP926" s="8"/>
      <c r="AR926" s="31"/>
      <c r="AU926" s="31"/>
      <c r="AV926" s="21"/>
      <c r="AW926" s="23"/>
      <c r="BJ926" s="18"/>
      <c r="BL926" s="54"/>
      <c r="BO926" s="18"/>
      <c r="BQ926" s="18"/>
      <c r="BS926" s="18"/>
      <c r="BT926" s="18"/>
      <c r="CA926" s="18"/>
      <c r="CD926" s="18"/>
      <c r="CI926" s="18"/>
      <c r="CN926" s="18"/>
      <c r="CP926" s="18"/>
      <c r="CT926" s="18"/>
      <c r="CV926" s="18"/>
      <c r="CX926" s="18"/>
      <c r="DI926" s="18"/>
    </row>
    <row r="927" spans="3:113" x14ac:dyDescent="0.3">
      <c r="C927" s="25"/>
      <c r="D927" s="12"/>
      <c r="E927" s="14"/>
      <c r="H927" s="16"/>
      <c r="I927" s="11"/>
      <c r="J927" s="39"/>
      <c r="K927" s="39"/>
      <c r="L927" s="39"/>
      <c r="M927" s="39"/>
      <c r="N927" s="42"/>
      <c r="O927" s="8"/>
      <c r="P927" s="9"/>
      <c r="Q927" s="9"/>
      <c r="R927" s="8"/>
      <c r="S927" s="9"/>
      <c r="T927" s="9"/>
      <c r="U927" s="8"/>
      <c r="V927" s="9"/>
      <c r="W927" s="9"/>
      <c r="X927" s="9"/>
      <c r="Y927" s="8"/>
      <c r="Z927" s="9"/>
      <c r="AA927" s="8"/>
      <c r="AC927" s="8"/>
      <c r="AP927" s="8"/>
      <c r="AR927" s="31"/>
      <c r="AU927" s="31"/>
      <c r="AV927" s="21"/>
      <c r="AW927" s="23"/>
      <c r="BJ927" s="18"/>
      <c r="BL927" s="54"/>
      <c r="BO927" s="18"/>
      <c r="BQ927" s="18"/>
      <c r="BS927" s="18"/>
      <c r="BT927" s="18"/>
      <c r="CA927" s="18"/>
      <c r="CD927" s="18"/>
      <c r="CI927" s="18"/>
      <c r="CN927" s="18"/>
      <c r="CP927" s="18"/>
      <c r="CT927" s="18"/>
      <c r="CV927" s="18"/>
      <c r="CX927" s="18"/>
      <c r="DI927" s="18"/>
    </row>
    <row r="928" spans="3:113" x14ac:dyDescent="0.3">
      <c r="C928" s="25"/>
      <c r="D928" s="12"/>
      <c r="E928" s="14"/>
      <c r="H928" s="16"/>
      <c r="I928" s="11"/>
      <c r="J928" s="39"/>
      <c r="K928" s="39"/>
      <c r="L928" s="39"/>
      <c r="M928" s="39"/>
      <c r="N928" s="42"/>
      <c r="O928" s="8"/>
      <c r="P928" s="9"/>
      <c r="Q928" s="9"/>
      <c r="R928" s="8"/>
      <c r="S928" s="9"/>
      <c r="T928" s="9"/>
      <c r="U928" s="8"/>
      <c r="V928" s="9"/>
      <c r="W928" s="9"/>
      <c r="X928" s="9"/>
      <c r="Y928" s="8"/>
      <c r="Z928" s="9"/>
      <c r="AA928" s="8"/>
      <c r="AC928" s="8"/>
      <c r="AP928" s="8"/>
      <c r="AR928" s="31"/>
      <c r="AU928" s="31"/>
      <c r="AV928" s="21"/>
      <c r="AW928" s="23"/>
      <c r="BJ928" s="18"/>
      <c r="BL928" s="54"/>
      <c r="BO928" s="18"/>
      <c r="BQ928" s="18"/>
      <c r="BS928" s="18"/>
      <c r="BT928" s="18"/>
      <c r="CA928" s="18"/>
      <c r="CD928" s="18"/>
      <c r="CI928" s="18"/>
      <c r="CN928" s="18"/>
      <c r="CP928" s="18"/>
      <c r="CT928" s="18"/>
      <c r="CV928" s="18"/>
      <c r="CX928" s="18"/>
      <c r="DI928" s="18"/>
    </row>
    <row r="929" spans="3:113" x14ac:dyDescent="0.3">
      <c r="C929" s="25"/>
      <c r="D929" s="12"/>
      <c r="E929" s="14"/>
      <c r="H929" s="16"/>
      <c r="I929" s="11"/>
      <c r="J929" s="39"/>
      <c r="K929" s="39"/>
      <c r="L929" s="39"/>
      <c r="M929" s="39"/>
      <c r="N929" s="42"/>
      <c r="O929" s="8"/>
      <c r="P929" s="9"/>
      <c r="Q929" s="9"/>
      <c r="R929" s="8"/>
      <c r="S929" s="9"/>
      <c r="T929" s="9"/>
      <c r="U929" s="8"/>
      <c r="V929" s="9"/>
      <c r="W929" s="9"/>
      <c r="X929" s="9"/>
      <c r="Y929" s="8"/>
      <c r="Z929" s="9"/>
      <c r="AA929" s="8"/>
      <c r="AC929" s="8"/>
      <c r="AP929" s="8"/>
      <c r="AR929" s="31"/>
      <c r="AU929" s="31"/>
      <c r="AV929" s="21"/>
      <c r="AW929" s="23"/>
      <c r="BJ929" s="18"/>
      <c r="BL929" s="54"/>
      <c r="BO929" s="18"/>
      <c r="BQ929" s="18"/>
      <c r="BS929" s="18"/>
      <c r="BT929" s="18"/>
      <c r="CA929" s="18"/>
      <c r="CD929" s="18"/>
      <c r="CI929" s="18"/>
      <c r="CN929" s="18"/>
      <c r="CP929" s="18"/>
      <c r="CT929" s="18"/>
      <c r="CV929" s="18"/>
      <c r="CX929" s="18"/>
      <c r="DI929" s="18"/>
    </row>
    <row r="930" spans="3:113" x14ac:dyDescent="0.3">
      <c r="C930" s="25"/>
      <c r="D930" s="12"/>
      <c r="E930" s="14"/>
      <c r="H930" s="16"/>
      <c r="I930" s="11"/>
      <c r="J930" s="39"/>
      <c r="K930" s="39"/>
      <c r="L930" s="39"/>
      <c r="M930" s="39"/>
      <c r="N930" s="42"/>
      <c r="O930" s="8"/>
      <c r="P930" s="9"/>
      <c r="Q930" s="9"/>
      <c r="R930" s="8"/>
      <c r="S930" s="9"/>
      <c r="T930" s="9"/>
      <c r="U930" s="8"/>
      <c r="V930" s="9"/>
      <c r="W930" s="9"/>
      <c r="X930" s="9"/>
      <c r="Y930" s="8"/>
      <c r="Z930" s="9"/>
      <c r="AA930" s="8"/>
      <c r="AC930" s="8"/>
      <c r="AP930" s="8"/>
      <c r="AR930" s="31"/>
      <c r="AU930" s="31"/>
      <c r="AV930" s="21"/>
      <c r="AW930" s="23"/>
      <c r="BJ930" s="18"/>
      <c r="BL930" s="54"/>
      <c r="BO930" s="18"/>
      <c r="BQ930" s="18"/>
      <c r="BS930" s="18"/>
      <c r="BT930" s="18"/>
      <c r="CA930" s="18"/>
      <c r="CD930" s="18"/>
      <c r="CI930" s="18"/>
      <c r="CN930" s="18"/>
      <c r="CP930" s="18"/>
      <c r="CT930" s="18"/>
      <c r="CV930" s="18"/>
      <c r="CX930" s="18"/>
      <c r="DI930" s="18"/>
    </row>
    <row r="931" spans="3:113" x14ac:dyDescent="0.3">
      <c r="C931" s="25"/>
      <c r="D931" s="12"/>
      <c r="E931" s="14"/>
      <c r="H931" s="16"/>
      <c r="I931" s="11"/>
      <c r="J931" s="39"/>
      <c r="K931" s="39"/>
      <c r="L931" s="39"/>
      <c r="M931" s="39"/>
      <c r="N931" s="42"/>
      <c r="O931" s="8"/>
      <c r="P931" s="9"/>
      <c r="Q931" s="9"/>
      <c r="R931" s="8"/>
      <c r="S931" s="9"/>
      <c r="T931" s="9"/>
      <c r="U931" s="8"/>
      <c r="V931" s="9"/>
      <c r="W931" s="9"/>
      <c r="X931" s="9"/>
      <c r="Y931" s="8"/>
      <c r="Z931" s="9"/>
      <c r="AA931" s="8"/>
      <c r="AC931" s="8"/>
      <c r="AP931" s="8"/>
      <c r="AR931" s="31"/>
      <c r="AU931" s="31"/>
      <c r="AV931" s="21"/>
      <c r="AW931" s="23"/>
      <c r="BJ931" s="18"/>
      <c r="BL931" s="54"/>
      <c r="BO931" s="18"/>
      <c r="BQ931" s="18"/>
      <c r="BS931" s="18"/>
      <c r="BT931" s="18"/>
      <c r="CA931" s="18"/>
      <c r="CD931" s="18"/>
      <c r="CI931" s="18"/>
      <c r="CN931" s="18"/>
      <c r="CP931" s="18"/>
      <c r="CT931" s="18"/>
      <c r="CV931" s="18"/>
      <c r="CX931" s="18"/>
      <c r="DI931" s="18"/>
    </row>
    <row r="932" spans="3:113" x14ac:dyDescent="0.3">
      <c r="C932" s="25"/>
      <c r="D932" s="12"/>
      <c r="E932" s="14"/>
      <c r="H932" s="16"/>
      <c r="I932" s="11"/>
      <c r="J932" s="39"/>
      <c r="K932" s="39"/>
      <c r="L932" s="39"/>
      <c r="M932" s="39"/>
      <c r="N932" s="42"/>
      <c r="O932" s="8"/>
      <c r="P932" s="9"/>
      <c r="Q932" s="9"/>
      <c r="R932" s="8"/>
      <c r="S932" s="9"/>
      <c r="T932" s="9"/>
      <c r="U932" s="8"/>
      <c r="V932" s="9"/>
      <c r="W932" s="9"/>
      <c r="X932" s="9"/>
      <c r="Y932" s="8"/>
      <c r="Z932" s="9"/>
      <c r="AA932" s="8"/>
      <c r="AC932" s="8"/>
      <c r="AP932" s="8"/>
      <c r="AR932" s="31"/>
      <c r="AU932" s="31"/>
      <c r="AV932" s="21"/>
      <c r="AW932" s="23"/>
      <c r="BJ932" s="18"/>
      <c r="BL932" s="54"/>
      <c r="BO932" s="18"/>
      <c r="BQ932" s="18"/>
      <c r="BS932" s="18"/>
      <c r="BT932" s="18"/>
      <c r="CA932" s="18"/>
      <c r="CD932" s="18"/>
      <c r="CI932" s="18"/>
      <c r="CN932" s="18"/>
      <c r="CP932" s="18"/>
      <c r="CT932" s="18"/>
      <c r="CV932" s="18"/>
      <c r="CX932" s="18"/>
      <c r="DI932" s="18"/>
    </row>
    <row r="933" spans="3:113" x14ac:dyDescent="0.3">
      <c r="C933" s="25"/>
      <c r="D933" s="12"/>
      <c r="E933" s="14"/>
      <c r="H933" s="16"/>
      <c r="I933" s="11"/>
      <c r="J933" s="39"/>
      <c r="K933" s="39"/>
      <c r="L933" s="39"/>
      <c r="M933" s="39"/>
      <c r="N933" s="42"/>
      <c r="O933" s="8"/>
      <c r="P933" s="9"/>
      <c r="Q933" s="9"/>
      <c r="R933" s="8"/>
      <c r="S933" s="9"/>
      <c r="T933" s="9"/>
      <c r="U933" s="8"/>
      <c r="V933" s="9"/>
      <c r="W933" s="9"/>
      <c r="X933" s="9"/>
      <c r="Y933" s="8"/>
      <c r="Z933" s="9"/>
      <c r="AA933" s="8"/>
      <c r="AC933" s="8"/>
      <c r="AP933" s="8"/>
      <c r="AR933" s="31"/>
      <c r="AU933" s="31"/>
      <c r="AV933" s="21"/>
      <c r="AW933" s="23"/>
      <c r="BJ933" s="18"/>
      <c r="BL933" s="54"/>
      <c r="BO933" s="18"/>
      <c r="BQ933" s="18"/>
      <c r="BS933" s="18"/>
      <c r="BT933" s="18"/>
      <c r="CA933" s="18"/>
      <c r="CD933" s="18"/>
      <c r="CI933" s="18"/>
      <c r="CN933" s="18"/>
      <c r="CP933" s="18"/>
      <c r="CT933" s="18"/>
      <c r="CV933" s="18"/>
      <c r="CX933" s="18"/>
      <c r="DI933" s="18"/>
    </row>
    <row r="934" spans="3:113" x14ac:dyDescent="0.3">
      <c r="C934" s="25"/>
      <c r="D934" s="12"/>
      <c r="E934" s="14"/>
      <c r="H934" s="16"/>
      <c r="I934" s="11"/>
      <c r="J934" s="39"/>
      <c r="K934" s="39"/>
      <c r="L934" s="39"/>
      <c r="M934" s="39"/>
      <c r="N934" s="42"/>
      <c r="O934" s="8"/>
      <c r="P934" s="9"/>
      <c r="Q934" s="9"/>
      <c r="R934" s="8"/>
      <c r="S934" s="9"/>
      <c r="T934" s="9"/>
      <c r="U934" s="8"/>
      <c r="V934" s="9"/>
      <c r="W934" s="9"/>
      <c r="X934" s="9"/>
      <c r="Y934" s="8"/>
      <c r="Z934" s="9"/>
      <c r="AA934" s="8"/>
      <c r="AC934" s="8"/>
      <c r="AP934" s="8"/>
      <c r="AR934" s="31"/>
      <c r="AU934" s="31"/>
      <c r="AV934" s="21"/>
      <c r="AW934" s="23"/>
      <c r="BJ934" s="18"/>
      <c r="BL934" s="54"/>
      <c r="BO934" s="18"/>
      <c r="BQ934" s="18"/>
      <c r="BS934" s="18"/>
      <c r="BT934" s="18"/>
      <c r="CA934" s="18"/>
      <c r="CD934" s="18"/>
      <c r="CI934" s="18"/>
      <c r="CN934" s="18"/>
      <c r="CP934" s="18"/>
      <c r="CT934" s="18"/>
      <c r="CV934" s="18"/>
      <c r="CX934" s="18"/>
      <c r="DI934" s="18"/>
    </row>
    <row r="935" spans="3:113" x14ac:dyDescent="0.3">
      <c r="C935" s="25"/>
      <c r="D935" s="12"/>
      <c r="E935" s="14"/>
      <c r="H935" s="16"/>
      <c r="I935" s="11"/>
      <c r="J935" s="39"/>
      <c r="K935" s="39"/>
      <c r="L935" s="39"/>
      <c r="M935" s="39"/>
      <c r="N935" s="42"/>
      <c r="O935" s="8"/>
      <c r="P935" s="9"/>
      <c r="Q935" s="9"/>
      <c r="R935" s="8"/>
      <c r="S935" s="9"/>
      <c r="T935" s="9"/>
      <c r="U935" s="8"/>
      <c r="V935" s="9"/>
      <c r="W935" s="9"/>
      <c r="X935" s="9"/>
      <c r="Y935" s="8"/>
      <c r="Z935" s="9"/>
      <c r="AA935" s="8"/>
      <c r="AC935" s="8"/>
      <c r="AP935" s="8"/>
      <c r="AR935" s="31"/>
      <c r="AU935" s="31"/>
      <c r="AV935" s="21"/>
      <c r="AW935" s="23"/>
      <c r="BJ935" s="18"/>
      <c r="BL935" s="54"/>
      <c r="BO935" s="18"/>
      <c r="BQ935" s="18"/>
      <c r="BS935" s="18"/>
      <c r="BT935" s="18"/>
      <c r="CA935" s="18"/>
      <c r="CD935" s="18"/>
      <c r="CI935" s="18"/>
      <c r="CN935" s="18"/>
      <c r="CP935" s="18"/>
      <c r="CT935" s="18"/>
      <c r="CV935" s="18"/>
      <c r="CX935" s="18"/>
      <c r="DI935" s="18"/>
    </row>
    <row r="936" spans="3:113" x14ac:dyDescent="0.3">
      <c r="C936" s="25"/>
      <c r="D936" s="12"/>
      <c r="E936" s="14"/>
      <c r="H936" s="16"/>
      <c r="I936" s="11"/>
      <c r="J936" s="39"/>
      <c r="K936" s="39"/>
      <c r="L936" s="39"/>
      <c r="M936" s="39"/>
      <c r="N936" s="42"/>
      <c r="O936" s="8"/>
      <c r="P936" s="9"/>
      <c r="Q936" s="9"/>
      <c r="R936" s="8"/>
      <c r="S936" s="9"/>
      <c r="T936" s="9"/>
      <c r="U936" s="8"/>
      <c r="V936" s="9"/>
      <c r="W936" s="9"/>
      <c r="X936" s="9"/>
      <c r="Y936" s="8"/>
      <c r="Z936" s="9"/>
      <c r="AA936" s="8"/>
      <c r="AC936" s="8"/>
      <c r="AP936" s="8"/>
      <c r="AR936" s="31"/>
      <c r="AU936" s="31"/>
      <c r="AV936" s="21"/>
      <c r="AW936" s="23"/>
      <c r="BJ936" s="18"/>
      <c r="BL936" s="54"/>
      <c r="BO936" s="18"/>
      <c r="BQ936" s="18"/>
      <c r="BS936" s="18"/>
      <c r="BT936" s="18"/>
      <c r="CA936" s="18"/>
      <c r="CD936" s="18"/>
      <c r="CI936" s="18"/>
      <c r="CN936" s="18"/>
      <c r="CP936" s="18"/>
      <c r="CT936" s="18"/>
      <c r="CV936" s="18"/>
      <c r="CX936" s="18"/>
      <c r="DI936" s="18"/>
    </row>
    <row r="937" spans="3:113" x14ac:dyDescent="0.3">
      <c r="C937" s="25"/>
      <c r="D937" s="12"/>
      <c r="E937" s="14"/>
      <c r="H937" s="16"/>
      <c r="I937" s="11"/>
      <c r="J937" s="39"/>
      <c r="K937" s="39"/>
      <c r="L937" s="39"/>
      <c r="M937" s="39"/>
      <c r="N937" s="42"/>
      <c r="O937" s="8"/>
      <c r="P937" s="9"/>
      <c r="Q937" s="9"/>
      <c r="R937" s="8"/>
      <c r="S937" s="9"/>
      <c r="T937" s="9"/>
      <c r="U937" s="8"/>
      <c r="V937" s="9"/>
      <c r="W937" s="9"/>
      <c r="X937" s="9"/>
      <c r="Y937" s="8"/>
      <c r="Z937" s="9"/>
      <c r="AA937" s="8"/>
      <c r="AC937" s="8"/>
      <c r="AP937" s="8"/>
      <c r="AR937" s="31"/>
      <c r="AU937" s="31"/>
      <c r="AV937" s="21"/>
      <c r="AW937" s="23"/>
      <c r="BJ937" s="18"/>
      <c r="BL937" s="54"/>
      <c r="BO937" s="18"/>
      <c r="BQ937" s="18"/>
      <c r="BS937" s="18"/>
      <c r="BT937" s="18"/>
      <c r="CA937" s="18"/>
      <c r="CD937" s="18"/>
      <c r="CI937" s="18"/>
      <c r="CN937" s="18"/>
      <c r="CP937" s="18"/>
      <c r="CT937" s="18"/>
      <c r="CV937" s="18"/>
      <c r="CX937" s="18"/>
      <c r="DI937" s="18"/>
    </row>
    <row r="938" spans="3:113" x14ac:dyDescent="0.3">
      <c r="C938" s="25"/>
      <c r="D938" s="12"/>
      <c r="E938" s="14"/>
      <c r="H938" s="16"/>
      <c r="I938" s="11"/>
      <c r="J938" s="39"/>
      <c r="K938" s="39"/>
      <c r="L938" s="39"/>
      <c r="M938" s="39"/>
      <c r="N938" s="42"/>
      <c r="O938" s="8"/>
      <c r="P938" s="9"/>
      <c r="Q938" s="9"/>
      <c r="R938" s="8"/>
      <c r="S938" s="9"/>
      <c r="T938" s="9"/>
      <c r="U938" s="8"/>
      <c r="V938" s="9"/>
      <c r="W938" s="9"/>
      <c r="X938" s="9"/>
      <c r="Y938" s="8"/>
      <c r="Z938" s="9"/>
      <c r="AA938" s="8"/>
      <c r="AC938" s="8"/>
      <c r="AP938" s="8"/>
      <c r="AR938" s="31"/>
      <c r="AU938" s="31"/>
      <c r="AV938" s="21"/>
      <c r="AW938" s="23"/>
      <c r="BJ938" s="18"/>
      <c r="BL938" s="54"/>
      <c r="BO938" s="18"/>
      <c r="BQ938" s="18"/>
      <c r="BS938" s="18"/>
      <c r="BT938" s="18"/>
      <c r="CA938" s="18"/>
      <c r="CD938" s="18"/>
      <c r="CI938" s="18"/>
      <c r="CN938" s="18"/>
      <c r="CP938" s="18"/>
      <c r="CT938" s="18"/>
      <c r="CV938" s="18"/>
      <c r="CX938" s="18"/>
      <c r="DI938" s="18"/>
    </row>
    <row r="939" spans="3:113" x14ac:dyDescent="0.3">
      <c r="C939" s="25"/>
      <c r="D939" s="12"/>
      <c r="E939" s="14"/>
      <c r="H939" s="16"/>
      <c r="I939" s="11"/>
      <c r="J939" s="39"/>
      <c r="K939" s="39"/>
      <c r="L939" s="39"/>
      <c r="M939" s="39"/>
      <c r="N939" s="42"/>
      <c r="O939" s="8"/>
      <c r="P939" s="9"/>
      <c r="Q939" s="9"/>
      <c r="R939" s="8"/>
      <c r="S939" s="9"/>
      <c r="T939" s="9"/>
      <c r="U939" s="8"/>
      <c r="V939" s="9"/>
      <c r="W939" s="9"/>
      <c r="X939" s="9"/>
      <c r="Y939" s="8"/>
      <c r="Z939" s="9"/>
      <c r="AA939" s="8"/>
      <c r="AC939" s="8"/>
      <c r="AP939" s="8"/>
      <c r="AR939" s="31"/>
      <c r="AU939" s="31"/>
      <c r="AV939" s="21"/>
      <c r="AW939" s="23"/>
      <c r="BJ939" s="18"/>
      <c r="BL939" s="54"/>
      <c r="BO939" s="18"/>
      <c r="BQ939" s="18"/>
      <c r="BS939" s="18"/>
      <c r="BT939" s="18"/>
      <c r="CA939" s="18"/>
      <c r="CD939" s="18"/>
      <c r="CI939" s="18"/>
      <c r="CN939" s="18"/>
      <c r="CP939" s="18"/>
      <c r="CT939" s="18"/>
      <c r="CV939" s="18"/>
      <c r="CX939" s="18"/>
      <c r="DI939" s="18"/>
    </row>
    <row r="940" spans="3:113" x14ac:dyDescent="0.3">
      <c r="C940" s="25"/>
      <c r="D940" s="12"/>
      <c r="E940" s="14"/>
      <c r="H940" s="16"/>
      <c r="I940" s="11"/>
      <c r="J940" s="39"/>
      <c r="K940" s="39"/>
      <c r="L940" s="39"/>
      <c r="M940" s="39"/>
      <c r="N940" s="42"/>
      <c r="O940" s="8"/>
      <c r="P940" s="9"/>
      <c r="Q940" s="9"/>
      <c r="R940" s="8"/>
      <c r="S940" s="9"/>
      <c r="T940" s="9"/>
      <c r="U940" s="8"/>
      <c r="V940" s="9"/>
      <c r="W940" s="9"/>
      <c r="X940" s="9"/>
      <c r="Y940" s="8"/>
      <c r="Z940" s="9"/>
      <c r="AA940" s="8"/>
      <c r="AC940" s="8"/>
      <c r="AP940" s="8"/>
      <c r="AR940" s="31"/>
      <c r="AU940" s="31"/>
      <c r="AV940" s="21"/>
      <c r="AW940" s="23"/>
      <c r="BJ940" s="18"/>
      <c r="BL940" s="54"/>
      <c r="BO940" s="18"/>
      <c r="BQ940" s="18"/>
      <c r="BS940" s="18"/>
      <c r="BT940" s="18"/>
      <c r="CA940" s="18"/>
      <c r="CD940" s="18"/>
      <c r="CI940" s="18"/>
      <c r="CN940" s="18"/>
      <c r="CP940" s="18"/>
      <c r="CT940" s="18"/>
      <c r="CV940" s="18"/>
      <c r="CX940" s="18"/>
      <c r="DI940" s="18"/>
    </row>
    <row r="941" spans="3:113" x14ac:dyDescent="0.3">
      <c r="C941" s="25"/>
      <c r="D941" s="12"/>
      <c r="E941" s="14"/>
      <c r="H941" s="16"/>
      <c r="I941" s="11"/>
      <c r="J941" s="39"/>
      <c r="K941" s="39"/>
      <c r="L941" s="39"/>
      <c r="M941" s="39"/>
      <c r="N941" s="42"/>
      <c r="O941" s="8"/>
      <c r="P941" s="9"/>
      <c r="Q941" s="9"/>
      <c r="R941" s="8"/>
      <c r="S941" s="9"/>
      <c r="T941" s="9"/>
      <c r="U941" s="8"/>
      <c r="V941" s="9"/>
      <c r="W941" s="9"/>
      <c r="X941" s="9"/>
      <c r="Y941" s="8"/>
      <c r="Z941" s="9"/>
      <c r="AA941" s="8"/>
      <c r="AC941" s="8"/>
      <c r="AP941" s="8"/>
      <c r="AR941" s="31"/>
      <c r="AU941" s="31"/>
      <c r="AV941" s="21"/>
      <c r="AW941" s="23"/>
      <c r="BJ941" s="18"/>
      <c r="BL941" s="54"/>
      <c r="BO941" s="18"/>
      <c r="BQ941" s="18"/>
      <c r="BS941" s="18"/>
      <c r="BT941" s="18"/>
      <c r="CA941" s="18"/>
      <c r="CD941" s="18"/>
      <c r="CI941" s="18"/>
      <c r="CN941" s="18"/>
      <c r="CP941" s="18"/>
      <c r="CT941" s="18"/>
      <c r="CV941" s="18"/>
      <c r="CX941" s="18"/>
      <c r="DI941" s="18"/>
    </row>
    <row r="942" spans="3:113" x14ac:dyDescent="0.3">
      <c r="C942" s="25"/>
      <c r="D942" s="12"/>
      <c r="E942" s="14"/>
      <c r="H942" s="16"/>
      <c r="I942" s="11"/>
      <c r="J942" s="39"/>
      <c r="K942" s="39"/>
      <c r="L942" s="39"/>
      <c r="M942" s="39"/>
      <c r="N942" s="42"/>
      <c r="O942" s="8"/>
      <c r="P942" s="9"/>
      <c r="Q942" s="9"/>
      <c r="R942" s="8"/>
      <c r="S942" s="9"/>
      <c r="T942" s="9"/>
      <c r="U942" s="8"/>
      <c r="V942" s="9"/>
      <c r="W942" s="9"/>
      <c r="X942" s="9"/>
      <c r="Y942" s="8"/>
      <c r="Z942" s="9"/>
      <c r="AA942" s="8"/>
      <c r="AC942" s="8"/>
      <c r="AP942" s="8"/>
      <c r="AR942" s="31"/>
      <c r="AU942" s="31"/>
      <c r="AV942" s="21"/>
      <c r="AW942" s="23"/>
      <c r="BJ942" s="18"/>
      <c r="BL942" s="54"/>
      <c r="BO942" s="18"/>
      <c r="BQ942" s="18"/>
      <c r="BS942" s="18"/>
      <c r="BT942" s="18"/>
      <c r="CA942" s="18"/>
      <c r="CD942" s="18"/>
      <c r="CI942" s="18"/>
      <c r="CN942" s="18"/>
      <c r="CP942" s="18"/>
      <c r="CT942" s="18"/>
      <c r="CV942" s="18"/>
      <c r="CX942" s="18"/>
      <c r="DI942" s="18"/>
    </row>
    <row r="943" spans="3:113" x14ac:dyDescent="0.3">
      <c r="C943" s="25"/>
      <c r="D943" s="12"/>
      <c r="E943" s="14"/>
      <c r="H943" s="16"/>
      <c r="I943" s="11"/>
      <c r="J943" s="39"/>
      <c r="K943" s="39"/>
      <c r="L943" s="39"/>
      <c r="M943" s="39"/>
      <c r="N943" s="42"/>
      <c r="O943" s="8"/>
      <c r="P943" s="9"/>
      <c r="Q943" s="9"/>
      <c r="R943" s="8"/>
      <c r="S943" s="9"/>
      <c r="T943" s="9"/>
      <c r="U943" s="8"/>
      <c r="V943" s="9"/>
      <c r="W943" s="9"/>
      <c r="X943" s="9"/>
      <c r="Y943" s="8"/>
      <c r="Z943" s="9"/>
      <c r="AA943" s="8"/>
      <c r="AC943" s="8"/>
      <c r="AP943" s="8"/>
      <c r="AR943" s="31"/>
      <c r="AU943" s="31"/>
      <c r="AV943" s="21"/>
      <c r="AW943" s="23"/>
      <c r="BJ943" s="18"/>
      <c r="BL943" s="54"/>
      <c r="BO943" s="18"/>
      <c r="BQ943" s="18"/>
      <c r="BS943" s="18"/>
      <c r="BT943" s="18"/>
      <c r="CA943" s="18"/>
      <c r="CD943" s="18"/>
      <c r="CI943" s="18"/>
      <c r="CN943" s="18"/>
      <c r="CP943" s="18"/>
      <c r="CT943" s="18"/>
      <c r="CV943" s="18"/>
      <c r="CX943" s="18"/>
      <c r="DI943" s="18"/>
    </row>
    <row r="944" spans="3:113" x14ac:dyDescent="0.3">
      <c r="C944" s="25"/>
      <c r="D944" s="12"/>
      <c r="E944" s="14"/>
      <c r="H944" s="16"/>
      <c r="I944" s="11"/>
      <c r="J944" s="39"/>
      <c r="K944" s="39"/>
      <c r="L944" s="39"/>
      <c r="M944" s="39"/>
      <c r="N944" s="42"/>
      <c r="O944" s="8"/>
      <c r="P944" s="9"/>
      <c r="Q944" s="9"/>
      <c r="R944" s="8"/>
      <c r="S944" s="9"/>
      <c r="T944" s="9"/>
      <c r="U944" s="8"/>
      <c r="V944" s="9"/>
      <c r="W944" s="9"/>
      <c r="X944" s="9"/>
      <c r="Y944" s="8"/>
      <c r="Z944" s="9"/>
      <c r="AA944" s="8"/>
      <c r="AC944" s="8"/>
      <c r="AP944" s="8"/>
      <c r="AR944" s="31"/>
      <c r="AU944" s="31"/>
      <c r="AV944" s="21"/>
      <c r="AW944" s="23"/>
      <c r="BJ944" s="18"/>
      <c r="BL944" s="54"/>
      <c r="BO944" s="18"/>
      <c r="BQ944" s="18"/>
      <c r="BS944" s="18"/>
      <c r="BT944" s="18"/>
      <c r="CA944" s="18"/>
      <c r="CD944" s="18"/>
      <c r="CI944" s="18"/>
      <c r="CN944" s="18"/>
      <c r="CP944" s="18"/>
      <c r="CT944" s="18"/>
      <c r="CV944" s="18"/>
      <c r="CX944" s="18"/>
      <c r="DI944" s="18"/>
    </row>
    <row r="945" spans="3:113" x14ac:dyDescent="0.3">
      <c r="C945" s="25"/>
      <c r="D945" s="12"/>
      <c r="E945" s="14"/>
      <c r="H945" s="16"/>
      <c r="I945" s="11"/>
      <c r="J945" s="39"/>
      <c r="K945" s="39"/>
      <c r="L945" s="39"/>
      <c r="M945" s="39"/>
      <c r="N945" s="42"/>
      <c r="O945" s="8"/>
      <c r="P945" s="9"/>
      <c r="Q945" s="9"/>
      <c r="R945" s="8"/>
      <c r="S945" s="9"/>
      <c r="T945" s="9"/>
      <c r="U945" s="8"/>
      <c r="V945" s="9"/>
      <c r="W945" s="9"/>
      <c r="X945" s="9"/>
      <c r="Y945" s="8"/>
      <c r="Z945" s="9"/>
      <c r="AA945" s="8"/>
      <c r="AC945" s="8"/>
      <c r="AP945" s="8"/>
      <c r="AR945" s="31"/>
      <c r="AU945" s="31"/>
      <c r="AV945" s="21"/>
      <c r="AW945" s="23"/>
      <c r="BJ945" s="18"/>
      <c r="BL945" s="54"/>
      <c r="BO945" s="18"/>
      <c r="BQ945" s="18"/>
      <c r="BS945" s="18"/>
      <c r="BT945" s="18"/>
      <c r="CA945" s="18"/>
      <c r="CD945" s="18"/>
      <c r="CI945" s="18"/>
      <c r="CN945" s="18"/>
      <c r="CP945" s="18"/>
      <c r="CT945" s="18"/>
      <c r="CV945" s="18"/>
      <c r="CX945" s="18"/>
      <c r="DI945" s="18"/>
    </row>
    <row r="946" spans="3:113" x14ac:dyDescent="0.3">
      <c r="C946" s="25"/>
      <c r="D946" s="12"/>
      <c r="E946" s="14"/>
      <c r="H946" s="16"/>
      <c r="I946" s="11"/>
      <c r="J946" s="39"/>
      <c r="K946" s="39"/>
      <c r="L946" s="39"/>
      <c r="M946" s="39"/>
      <c r="N946" s="42"/>
      <c r="O946" s="8"/>
      <c r="P946" s="9"/>
      <c r="Q946" s="9"/>
      <c r="R946" s="8"/>
      <c r="S946" s="9"/>
      <c r="T946" s="9"/>
      <c r="U946" s="8"/>
      <c r="V946" s="9"/>
      <c r="W946" s="9"/>
      <c r="X946" s="9"/>
      <c r="Y946" s="8"/>
      <c r="Z946" s="9"/>
      <c r="AA946" s="8"/>
      <c r="AC946" s="8"/>
      <c r="AP946" s="8"/>
      <c r="AR946" s="31"/>
      <c r="AU946" s="31"/>
      <c r="AV946" s="21"/>
      <c r="AW946" s="23"/>
      <c r="BJ946" s="18"/>
      <c r="BL946" s="54"/>
      <c r="BO946" s="18"/>
      <c r="BQ946" s="18"/>
      <c r="BS946" s="18"/>
      <c r="BT946" s="18"/>
      <c r="CA946" s="18"/>
      <c r="CD946" s="18"/>
      <c r="CI946" s="18"/>
      <c r="CN946" s="18"/>
      <c r="CP946" s="18"/>
      <c r="CT946" s="18"/>
      <c r="CV946" s="18"/>
      <c r="CX946" s="18"/>
      <c r="DI946" s="18"/>
    </row>
    <row r="947" spans="3:113" x14ac:dyDescent="0.3">
      <c r="C947" s="25"/>
      <c r="D947" s="12"/>
      <c r="E947" s="14"/>
      <c r="H947" s="16"/>
      <c r="I947" s="11"/>
      <c r="J947" s="39"/>
      <c r="K947" s="39"/>
      <c r="L947" s="39"/>
      <c r="M947" s="39"/>
      <c r="N947" s="42"/>
      <c r="O947" s="8"/>
      <c r="P947" s="9"/>
      <c r="Q947" s="9"/>
      <c r="R947" s="8"/>
      <c r="S947" s="9"/>
      <c r="T947" s="9"/>
      <c r="U947" s="8"/>
      <c r="V947" s="9"/>
      <c r="W947" s="9"/>
      <c r="X947" s="9"/>
      <c r="Y947" s="8"/>
      <c r="Z947" s="9"/>
      <c r="AA947" s="8"/>
      <c r="AC947" s="8"/>
      <c r="AP947" s="8"/>
      <c r="AR947" s="31"/>
      <c r="AU947" s="31"/>
      <c r="AV947" s="21"/>
      <c r="AW947" s="23"/>
      <c r="BJ947" s="18"/>
      <c r="BL947" s="54"/>
      <c r="BO947" s="18"/>
      <c r="BQ947" s="18"/>
      <c r="BS947" s="18"/>
      <c r="BT947" s="18"/>
      <c r="CA947" s="18"/>
      <c r="CD947" s="18"/>
      <c r="CI947" s="18"/>
      <c r="CN947" s="18"/>
      <c r="CP947" s="18"/>
      <c r="CT947" s="18"/>
      <c r="CV947" s="18"/>
      <c r="CX947" s="18"/>
      <c r="DI947" s="18"/>
    </row>
    <row r="948" spans="3:113" x14ac:dyDescent="0.3">
      <c r="C948" s="25"/>
      <c r="D948" s="12"/>
      <c r="E948" s="14"/>
      <c r="H948" s="16"/>
      <c r="I948" s="11"/>
      <c r="J948" s="39"/>
      <c r="K948" s="39"/>
      <c r="L948" s="39"/>
      <c r="M948" s="39"/>
      <c r="N948" s="42"/>
      <c r="O948" s="8"/>
      <c r="P948" s="9"/>
      <c r="Q948" s="9"/>
      <c r="R948" s="8"/>
      <c r="S948" s="9"/>
      <c r="T948" s="9"/>
      <c r="U948" s="8"/>
      <c r="V948" s="9"/>
      <c r="W948" s="9"/>
      <c r="X948" s="9"/>
      <c r="Y948" s="8"/>
      <c r="Z948" s="9"/>
      <c r="AA948" s="8"/>
      <c r="AC948" s="8"/>
      <c r="AP948" s="8"/>
      <c r="AR948" s="31"/>
      <c r="AU948" s="31"/>
      <c r="AV948" s="21"/>
      <c r="AW948" s="23"/>
      <c r="BJ948" s="18"/>
      <c r="BL948" s="54"/>
      <c r="BO948" s="18"/>
      <c r="BQ948" s="18"/>
      <c r="BS948" s="18"/>
      <c r="BT948" s="18"/>
      <c r="CA948" s="18"/>
      <c r="CD948" s="18"/>
      <c r="CI948" s="18"/>
      <c r="CN948" s="18"/>
      <c r="CP948" s="18"/>
      <c r="CT948" s="18"/>
      <c r="CV948" s="18"/>
      <c r="CX948" s="18"/>
      <c r="DI948" s="18"/>
    </row>
    <row r="949" spans="3:113" x14ac:dyDescent="0.3">
      <c r="C949" s="25"/>
      <c r="D949" s="12"/>
      <c r="E949" s="14"/>
      <c r="H949" s="16"/>
      <c r="I949" s="11"/>
      <c r="J949" s="39"/>
      <c r="K949" s="39"/>
      <c r="L949" s="39"/>
      <c r="M949" s="39"/>
      <c r="N949" s="42"/>
      <c r="O949" s="8"/>
      <c r="P949" s="9"/>
      <c r="Q949" s="9"/>
      <c r="R949" s="8"/>
      <c r="S949" s="9"/>
      <c r="T949" s="9"/>
      <c r="U949" s="8"/>
      <c r="V949" s="9"/>
      <c r="W949" s="9"/>
      <c r="X949" s="9"/>
      <c r="Y949" s="8"/>
      <c r="Z949" s="9"/>
      <c r="AA949" s="8"/>
      <c r="AC949" s="8"/>
      <c r="AP949" s="8"/>
      <c r="AR949" s="31"/>
      <c r="AU949" s="31"/>
      <c r="AV949" s="21"/>
      <c r="AW949" s="23"/>
      <c r="BJ949" s="18"/>
      <c r="BL949" s="54"/>
      <c r="BO949" s="18"/>
      <c r="BQ949" s="18"/>
      <c r="BS949" s="18"/>
      <c r="BT949" s="18"/>
      <c r="CA949" s="18"/>
      <c r="CD949" s="18"/>
      <c r="CI949" s="18"/>
      <c r="CN949" s="18"/>
      <c r="CP949" s="18"/>
      <c r="CT949" s="18"/>
      <c r="CV949" s="18"/>
      <c r="CX949" s="18"/>
      <c r="DI949" s="18"/>
    </row>
    <row r="950" spans="3:113" x14ac:dyDescent="0.3">
      <c r="C950" s="25"/>
      <c r="D950" s="12"/>
      <c r="E950" s="14"/>
      <c r="H950" s="16"/>
      <c r="I950" s="11"/>
      <c r="J950" s="39"/>
      <c r="K950" s="39"/>
      <c r="L950" s="39"/>
      <c r="M950" s="39"/>
      <c r="N950" s="42"/>
      <c r="O950" s="8"/>
      <c r="P950" s="9"/>
      <c r="Q950" s="9"/>
      <c r="R950" s="8"/>
      <c r="S950" s="9"/>
      <c r="T950" s="9"/>
      <c r="U950" s="8"/>
      <c r="V950" s="9"/>
      <c r="W950" s="9"/>
      <c r="X950" s="9"/>
      <c r="Y950" s="8"/>
      <c r="Z950" s="9"/>
      <c r="AA950" s="8"/>
      <c r="AC950" s="8"/>
      <c r="AP950" s="8"/>
      <c r="AR950" s="31"/>
      <c r="AU950" s="31"/>
      <c r="AV950" s="21"/>
      <c r="AW950" s="23"/>
      <c r="BJ950" s="18"/>
      <c r="BL950" s="54"/>
      <c r="BO950" s="18"/>
      <c r="BQ950" s="18"/>
      <c r="BS950" s="18"/>
      <c r="BT950" s="18"/>
      <c r="CA950" s="18"/>
      <c r="CD950" s="18"/>
      <c r="CI950" s="18"/>
      <c r="CN950" s="18"/>
      <c r="CP950" s="18"/>
      <c r="CT950" s="18"/>
      <c r="CV950" s="18"/>
      <c r="CX950" s="18"/>
      <c r="DI950" s="18"/>
    </row>
    <row r="951" spans="3:113" x14ac:dyDescent="0.3">
      <c r="C951" s="25"/>
      <c r="D951" s="12"/>
      <c r="E951" s="14"/>
      <c r="H951" s="16"/>
      <c r="I951" s="11"/>
      <c r="J951" s="39"/>
      <c r="K951" s="39"/>
      <c r="L951" s="39"/>
      <c r="M951" s="39"/>
      <c r="N951" s="42"/>
      <c r="O951" s="8"/>
      <c r="P951" s="9"/>
      <c r="Q951" s="9"/>
      <c r="R951" s="8"/>
      <c r="S951" s="9"/>
      <c r="T951" s="9"/>
      <c r="U951" s="8"/>
      <c r="V951" s="9"/>
      <c r="W951" s="9"/>
      <c r="X951" s="9"/>
      <c r="Y951" s="8"/>
      <c r="Z951" s="9"/>
      <c r="AA951" s="8"/>
      <c r="AC951" s="8"/>
      <c r="AP951" s="8"/>
      <c r="AR951" s="31"/>
      <c r="AU951" s="31"/>
      <c r="AV951" s="21"/>
      <c r="AW951" s="23"/>
      <c r="BJ951" s="18"/>
      <c r="BL951" s="54"/>
      <c r="BO951" s="18"/>
      <c r="BQ951" s="18"/>
      <c r="BS951" s="18"/>
      <c r="BT951" s="18"/>
      <c r="CA951" s="18"/>
      <c r="CD951" s="18"/>
      <c r="CI951" s="18"/>
      <c r="CN951" s="18"/>
      <c r="CP951" s="18"/>
      <c r="CT951" s="18"/>
      <c r="CV951" s="18"/>
      <c r="CX951" s="18"/>
      <c r="DI951" s="18"/>
    </row>
    <row r="952" spans="3:113" x14ac:dyDescent="0.3">
      <c r="C952" s="25"/>
      <c r="D952" s="12"/>
      <c r="E952" s="14"/>
      <c r="H952" s="16"/>
      <c r="I952" s="11"/>
      <c r="J952" s="39"/>
      <c r="K952" s="39"/>
      <c r="L952" s="39"/>
      <c r="M952" s="39"/>
      <c r="N952" s="42"/>
      <c r="O952" s="8"/>
      <c r="P952" s="9"/>
      <c r="Q952" s="9"/>
      <c r="R952" s="8"/>
      <c r="S952" s="9"/>
      <c r="T952" s="9"/>
      <c r="U952" s="8"/>
      <c r="V952" s="9"/>
      <c r="W952" s="9"/>
      <c r="X952" s="9"/>
      <c r="Y952" s="8"/>
      <c r="Z952" s="9"/>
      <c r="AA952" s="8"/>
      <c r="AC952" s="8"/>
      <c r="AP952" s="8"/>
      <c r="AR952" s="31"/>
      <c r="AU952" s="31"/>
      <c r="AV952" s="21"/>
      <c r="AW952" s="23"/>
      <c r="BJ952" s="18"/>
      <c r="BL952" s="54"/>
      <c r="BO952" s="18"/>
      <c r="BQ952" s="18"/>
      <c r="BS952" s="18"/>
      <c r="BT952" s="18"/>
      <c r="CA952" s="18"/>
      <c r="CD952" s="18"/>
      <c r="CI952" s="18"/>
      <c r="CN952" s="18"/>
      <c r="CP952" s="18"/>
      <c r="CT952" s="18"/>
      <c r="CV952" s="18"/>
      <c r="CX952" s="18"/>
      <c r="DI952" s="18"/>
    </row>
    <row r="953" spans="3:113" x14ac:dyDescent="0.3">
      <c r="C953" s="25"/>
      <c r="D953" s="12"/>
      <c r="E953" s="14"/>
      <c r="H953" s="16"/>
      <c r="I953" s="11"/>
      <c r="J953" s="39"/>
      <c r="K953" s="39"/>
      <c r="L953" s="39"/>
      <c r="M953" s="39"/>
      <c r="N953" s="42"/>
      <c r="O953" s="8"/>
      <c r="P953" s="9"/>
      <c r="Q953" s="9"/>
      <c r="R953" s="8"/>
      <c r="S953" s="9"/>
      <c r="T953" s="9"/>
      <c r="U953" s="8"/>
      <c r="V953" s="9"/>
      <c r="W953" s="9"/>
      <c r="X953" s="9"/>
      <c r="Y953" s="8"/>
      <c r="Z953" s="9"/>
      <c r="AA953" s="8"/>
      <c r="AC953" s="8"/>
      <c r="AP953" s="8"/>
      <c r="AR953" s="31"/>
      <c r="AU953" s="31"/>
      <c r="AV953" s="21"/>
      <c r="AW953" s="23"/>
      <c r="BJ953" s="18"/>
      <c r="BL953" s="54"/>
      <c r="BO953" s="18"/>
      <c r="BQ953" s="18"/>
      <c r="BS953" s="18"/>
      <c r="BT953" s="18"/>
      <c r="CA953" s="18"/>
      <c r="CD953" s="18"/>
      <c r="CI953" s="18"/>
      <c r="CN953" s="18"/>
      <c r="CP953" s="18"/>
      <c r="CT953" s="18"/>
      <c r="CV953" s="18"/>
      <c r="CX953" s="18"/>
      <c r="DI953" s="18"/>
    </row>
    <row r="954" spans="3:113" x14ac:dyDescent="0.3">
      <c r="C954" s="25"/>
      <c r="D954" s="12"/>
      <c r="E954" s="14"/>
      <c r="H954" s="16"/>
      <c r="I954" s="11"/>
      <c r="J954" s="39"/>
      <c r="K954" s="39"/>
      <c r="L954" s="39"/>
      <c r="M954" s="39"/>
      <c r="N954" s="42"/>
      <c r="O954" s="8"/>
      <c r="P954" s="9"/>
      <c r="Q954" s="9"/>
      <c r="R954" s="8"/>
      <c r="S954" s="9"/>
      <c r="T954" s="9"/>
      <c r="U954" s="8"/>
      <c r="V954" s="9"/>
      <c r="W954" s="9"/>
      <c r="X954" s="9"/>
      <c r="Y954" s="8"/>
      <c r="Z954" s="9"/>
      <c r="AA954" s="8"/>
      <c r="AC954" s="8"/>
      <c r="AP954" s="8"/>
      <c r="AR954" s="31"/>
      <c r="AU954" s="31"/>
      <c r="AV954" s="21"/>
      <c r="AW954" s="23"/>
      <c r="BJ954" s="18"/>
      <c r="BL954" s="54"/>
      <c r="BO954" s="18"/>
      <c r="BQ954" s="18"/>
      <c r="BS954" s="18"/>
      <c r="BT954" s="18"/>
      <c r="CA954" s="18"/>
      <c r="CD954" s="18"/>
      <c r="CI954" s="18"/>
      <c r="CN954" s="18"/>
      <c r="CP954" s="18"/>
      <c r="CT954" s="18"/>
      <c r="CV954" s="18"/>
      <c r="CX954" s="18"/>
      <c r="DI954" s="18"/>
    </row>
    <row r="955" spans="3:113" x14ac:dyDescent="0.3">
      <c r="C955" s="25"/>
      <c r="D955" s="12"/>
      <c r="E955" s="14"/>
      <c r="H955" s="16"/>
      <c r="I955" s="11"/>
      <c r="J955" s="39"/>
      <c r="K955" s="39"/>
      <c r="L955" s="39"/>
      <c r="M955" s="39"/>
      <c r="N955" s="42"/>
      <c r="O955" s="8"/>
      <c r="P955" s="9"/>
      <c r="Q955" s="9"/>
      <c r="R955" s="8"/>
      <c r="S955" s="9"/>
      <c r="T955" s="9"/>
      <c r="U955" s="8"/>
      <c r="V955" s="9"/>
      <c r="W955" s="9"/>
      <c r="X955" s="9"/>
      <c r="Y955" s="8"/>
      <c r="Z955" s="9"/>
      <c r="AA955" s="8"/>
      <c r="AC955" s="8"/>
      <c r="AP955" s="8"/>
      <c r="AR955" s="31"/>
      <c r="AU955" s="31"/>
      <c r="AV955" s="21"/>
      <c r="AW955" s="23"/>
      <c r="BJ955" s="18"/>
      <c r="BL955" s="54"/>
      <c r="BO955" s="18"/>
      <c r="BQ955" s="18"/>
      <c r="BS955" s="18"/>
      <c r="BT955" s="18"/>
      <c r="CA955" s="18"/>
      <c r="CD955" s="18"/>
      <c r="CI955" s="18"/>
      <c r="CN955" s="18"/>
      <c r="CP955" s="18"/>
      <c r="CT955" s="18"/>
      <c r="CV955" s="18"/>
      <c r="CX955" s="18"/>
      <c r="DI955" s="18"/>
    </row>
    <row r="956" spans="3:113" x14ac:dyDescent="0.3">
      <c r="C956" s="25"/>
      <c r="D956" s="12"/>
      <c r="E956" s="14"/>
      <c r="H956" s="16"/>
      <c r="I956" s="11"/>
      <c r="J956" s="39"/>
      <c r="K956" s="39"/>
      <c r="L956" s="39"/>
      <c r="M956" s="39"/>
      <c r="N956" s="42"/>
      <c r="O956" s="8"/>
      <c r="P956" s="9"/>
      <c r="Q956" s="9"/>
      <c r="R956" s="8"/>
      <c r="S956" s="9"/>
      <c r="T956" s="9"/>
      <c r="U956" s="8"/>
      <c r="V956" s="9"/>
      <c r="W956" s="9"/>
      <c r="X956" s="9"/>
      <c r="Y956" s="8"/>
      <c r="Z956" s="9"/>
      <c r="AA956" s="8"/>
      <c r="AC956" s="8"/>
      <c r="AP956" s="8"/>
      <c r="AR956" s="31"/>
      <c r="AU956" s="31"/>
      <c r="AV956" s="21"/>
      <c r="AW956" s="23"/>
      <c r="BJ956" s="18"/>
      <c r="BL956" s="54"/>
      <c r="BO956" s="18"/>
      <c r="BQ956" s="18"/>
      <c r="BS956" s="18"/>
      <c r="BT956" s="18"/>
      <c r="CA956" s="18"/>
      <c r="CD956" s="18"/>
      <c r="CI956" s="18"/>
      <c r="CN956" s="18"/>
      <c r="CP956" s="18"/>
      <c r="CT956" s="18"/>
      <c r="CV956" s="18"/>
      <c r="CX956" s="18"/>
      <c r="DI956" s="18"/>
    </row>
    <row r="957" spans="3:113" x14ac:dyDescent="0.3">
      <c r="C957" s="25"/>
      <c r="D957" s="12"/>
      <c r="E957" s="14"/>
      <c r="H957" s="16"/>
      <c r="I957" s="11"/>
      <c r="J957" s="39"/>
      <c r="K957" s="39"/>
      <c r="L957" s="39"/>
      <c r="M957" s="39"/>
      <c r="N957" s="42"/>
      <c r="O957" s="8"/>
      <c r="P957" s="9"/>
      <c r="Q957" s="9"/>
      <c r="R957" s="8"/>
      <c r="S957" s="9"/>
      <c r="T957" s="9"/>
      <c r="U957" s="8"/>
      <c r="V957" s="9"/>
      <c r="W957" s="9"/>
      <c r="X957" s="9"/>
      <c r="Y957" s="8"/>
      <c r="Z957" s="9"/>
      <c r="AA957" s="8"/>
      <c r="AC957" s="8"/>
      <c r="AP957" s="8"/>
      <c r="AR957" s="31"/>
      <c r="AU957" s="31"/>
      <c r="AV957" s="21"/>
      <c r="AW957" s="23"/>
      <c r="BJ957" s="18"/>
      <c r="BL957" s="54"/>
      <c r="BO957" s="18"/>
      <c r="BQ957" s="18"/>
      <c r="BS957" s="18"/>
      <c r="BT957" s="18"/>
      <c r="CA957" s="18"/>
      <c r="CD957" s="18"/>
      <c r="CI957" s="18"/>
      <c r="CN957" s="18"/>
      <c r="CP957" s="18"/>
      <c r="CT957" s="18"/>
      <c r="CV957" s="18"/>
      <c r="CX957" s="18"/>
      <c r="DI957" s="18"/>
    </row>
    <row r="958" spans="3:113" x14ac:dyDescent="0.3">
      <c r="C958" s="25"/>
      <c r="D958" s="12"/>
      <c r="E958" s="14"/>
      <c r="H958" s="16"/>
      <c r="I958" s="11"/>
      <c r="J958" s="39"/>
      <c r="K958" s="39"/>
      <c r="L958" s="39"/>
      <c r="M958" s="39"/>
      <c r="N958" s="42"/>
      <c r="O958" s="8"/>
      <c r="P958" s="9"/>
      <c r="Q958" s="9"/>
      <c r="R958" s="8"/>
      <c r="S958" s="9"/>
      <c r="T958" s="9"/>
      <c r="U958" s="8"/>
      <c r="V958" s="9"/>
      <c r="W958" s="9"/>
      <c r="X958" s="9"/>
      <c r="Y958" s="8"/>
      <c r="Z958" s="9"/>
      <c r="AA958" s="8"/>
      <c r="AC958" s="8"/>
      <c r="AP958" s="8"/>
      <c r="AR958" s="31"/>
      <c r="AU958" s="31"/>
      <c r="AV958" s="21"/>
      <c r="AW958" s="23"/>
      <c r="BJ958" s="18"/>
      <c r="BL958" s="54"/>
      <c r="BO958" s="18"/>
      <c r="BQ958" s="18"/>
      <c r="BS958" s="18"/>
      <c r="BT958" s="18"/>
      <c r="CA958" s="18"/>
      <c r="CD958" s="18"/>
      <c r="CI958" s="18"/>
      <c r="CN958" s="18"/>
      <c r="CP958" s="18"/>
      <c r="CT958" s="18"/>
      <c r="CV958" s="18"/>
      <c r="CX958" s="18"/>
      <c r="DI958" s="18"/>
    </row>
    <row r="959" spans="3:113" x14ac:dyDescent="0.3">
      <c r="C959" s="25"/>
      <c r="D959" s="12"/>
      <c r="E959" s="14"/>
      <c r="H959" s="16"/>
      <c r="I959" s="11"/>
      <c r="J959" s="39"/>
      <c r="K959" s="39"/>
      <c r="L959" s="39"/>
      <c r="M959" s="39"/>
      <c r="N959" s="42"/>
      <c r="O959" s="8"/>
      <c r="P959" s="9"/>
      <c r="Q959" s="9"/>
      <c r="R959" s="8"/>
      <c r="S959" s="9"/>
      <c r="T959" s="9"/>
      <c r="U959" s="8"/>
      <c r="V959" s="9"/>
      <c r="W959" s="9"/>
      <c r="X959" s="9"/>
      <c r="Y959" s="8"/>
      <c r="Z959" s="9"/>
      <c r="AA959" s="8"/>
      <c r="AC959" s="8"/>
      <c r="AP959" s="8"/>
      <c r="AR959" s="31"/>
      <c r="AU959" s="31"/>
      <c r="AV959" s="21"/>
      <c r="AW959" s="23"/>
      <c r="BJ959" s="18"/>
      <c r="BL959" s="54"/>
      <c r="BO959" s="18"/>
      <c r="BQ959" s="18"/>
      <c r="BS959" s="18"/>
      <c r="BT959" s="18"/>
      <c r="CA959" s="18"/>
      <c r="CD959" s="18"/>
      <c r="CI959" s="18"/>
      <c r="CN959" s="18"/>
      <c r="CP959" s="18"/>
      <c r="CT959" s="18"/>
      <c r="CV959" s="18"/>
      <c r="CX959" s="18"/>
      <c r="DI959" s="18"/>
    </row>
    <row r="960" spans="3:113" x14ac:dyDescent="0.3">
      <c r="C960" s="25"/>
      <c r="D960" s="12"/>
      <c r="E960" s="14"/>
      <c r="H960" s="16"/>
      <c r="I960" s="11"/>
      <c r="J960" s="39"/>
      <c r="K960" s="39"/>
      <c r="L960" s="39"/>
      <c r="M960" s="39"/>
      <c r="N960" s="42"/>
      <c r="O960" s="8"/>
      <c r="P960" s="9"/>
      <c r="Q960" s="9"/>
      <c r="R960" s="8"/>
      <c r="S960" s="9"/>
      <c r="T960" s="9"/>
      <c r="U960" s="8"/>
      <c r="V960" s="9"/>
      <c r="W960" s="9"/>
      <c r="X960" s="9"/>
      <c r="Y960" s="8"/>
      <c r="Z960" s="9"/>
      <c r="AA960" s="8"/>
      <c r="AC960" s="8"/>
      <c r="AP960" s="8"/>
      <c r="AR960" s="31"/>
      <c r="AU960" s="31"/>
      <c r="AV960" s="21"/>
      <c r="AW960" s="23"/>
      <c r="BJ960" s="18"/>
      <c r="BL960" s="54"/>
      <c r="BO960" s="18"/>
      <c r="BQ960" s="18"/>
      <c r="BS960" s="18"/>
      <c r="BT960" s="18"/>
      <c r="CA960" s="18"/>
      <c r="CD960" s="18"/>
      <c r="CI960" s="18"/>
      <c r="CN960" s="18"/>
      <c r="CP960" s="18"/>
      <c r="CT960" s="18"/>
      <c r="CV960" s="18"/>
      <c r="CX960" s="18"/>
      <c r="DI960" s="18"/>
    </row>
    <row r="961" spans="3:113" x14ac:dyDescent="0.3">
      <c r="C961" s="25"/>
      <c r="D961" s="12"/>
      <c r="E961" s="14"/>
      <c r="H961" s="16"/>
      <c r="I961" s="11"/>
      <c r="J961" s="39"/>
      <c r="K961" s="39"/>
      <c r="L961" s="39"/>
      <c r="M961" s="39"/>
      <c r="N961" s="42"/>
      <c r="O961" s="8"/>
      <c r="P961" s="9"/>
      <c r="Q961" s="9"/>
      <c r="R961" s="8"/>
      <c r="S961" s="9"/>
      <c r="T961" s="9"/>
      <c r="U961" s="8"/>
      <c r="V961" s="9"/>
      <c r="W961" s="9"/>
      <c r="X961" s="9"/>
      <c r="Y961" s="8"/>
      <c r="Z961" s="9"/>
      <c r="AA961" s="8"/>
      <c r="AC961" s="8"/>
      <c r="AP961" s="8"/>
      <c r="AR961" s="31"/>
      <c r="AU961" s="31"/>
      <c r="AV961" s="21"/>
      <c r="AW961" s="23"/>
      <c r="BJ961" s="18"/>
      <c r="BL961" s="54"/>
      <c r="BO961" s="18"/>
      <c r="BQ961" s="18"/>
      <c r="BS961" s="18"/>
      <c r="BT961" s="18"/>
      <c r="CA961" s="18"/>
      <c r="CD961" s="18"/>
      <c r="CI961" s="18"/>
      <c r="CN961" s="18"/>
      <c r="CP961" s="18"/>
      <c r="CT961" s="18"/>
      <c r="CV961" s="18"/>
      <c r="CX961" s="18"/>
      <c r="DI961" s="18"/>
    </row>
    <row r="962" spans="3:113" x14ac:dyDescent="0.3">
      <c r="C962" s="25"/>
      <c r="D962" s="12"/>
      <c r="E962" s="14"/>
      <c r="H962" s="16"/>
      <c r="I962" s="11"/>
      <c r="J962" s="39"/>
      <c r="K962" s="39"/>
      <c r="L962" s="39"/>
      <c r="M962" s="39"/>
      <c r="N962" s="42"/>
      <c r="O962" s="8"/>
      <c r="P962" s="9"/>
      <c r="Q962" s="9"/>
      <c r="R962" s="8"/>
      <c r="S962" s="9"/>
      <c r="T962" s="9"/>
      <c r="U962" s="8"/>
      <c r="V962" s="9"/>
      <c r="W962" s="9"/>
      <c r="X962" s="9"/>
      <c r="Y962" s="8"/>
      <c r="Z962" s="9"/>
      <c r="AA962" s="8"/>
      <c r="AC962" s="8"/>
      <c r="AP962" s="8"/>
      <c r="AR962" s="31"/>
      <c r="AU962" s="31"/>
      <c r="AV962" s="21"/>
      <c r="AW962" s="23"/>
      <c r="BJ962" s="18"/>
      <c r="BL962" s="54"/>
      <c r="BO962" s="18"/>
      <c r="BQ962" s="18"/>
      <c r="BS962" s="18"/>
      <c r="BT962" s="18"/>
      <c r="CA962" s="18"/>
      <c r="CD962" s="18"/>
      <c r="CI962" s="18"/>
      <c r="CN962" s="18"/>
      <c r="CP962" s="18"/>
      <c r="CT962" s="18"/>
      <c r="CV962" s="18"/>
      <c r="CX962" s="18"/>
      <c r="DI962" s="18"/>
    </row>
    <row r="963" spans="3:113" x14ac:dyDescent="0.3">
      <c r="C963" s="25"/>
      <c r="D963" s="12"/>
      <c r="E963" s="14"/>
      <c r="H963" s="16"/>
      <c r="I963" s="11"/>
      <c r="J963" s="39"/>
      <c r="K963" s="39"/>
      <c r="L963" s="39"/>
      <c r="M963" s="39"/>
      <c r="N963" s="42"/>
      <c r="O963" s="8"/>
      <c r="P963" s="9"/>
      <c r="Q963" s="9"/>
      <c r="R963" s="8"/>
      <c r="S963" s="9"/>
      <c r="T963" s="9"/>
      <c r="U963" s="8"/>
      <c r="V963" s="9"/>
      <c r="W963" s="9"/>
      <c r="X963" s="9"/>
      <c r="Y963" s="8"/>
      <c r="Z963" s="9"/>
      <c r="AA963" s="8"/>
      <c r="AC963" s="8"/>
      <c r="AP963" s="8"/>
      <c r="AR963" s="31"/>
      <c r="AU963" s="31"/>
      <c r="AV963" s="21"/>
      <c r="AW963" s="23"/>
      <c r="BJ963" s="18"/>
      <c r="BL963" s="54"/>
      <c r="BO963" s="18"/>
      <c r="BQ963" s="18"/>
      <c r="BS963" s="18"/>
      <c r="BT963" s="18"/>
      <c r="CA963" s="18"/>
      <c r="CD963" s="18"/>
      <c r="CI963" s="18"/>
      <c r="CN963" s="18"/>
      <c r="CP963" s="18"/>
      <c r="CT963" s="18"/>
      <c r="CV963" s="18"/>
      <c r="CX963" s="18"/>
      <c r="DI963" s="18"/>
    </row>
    <row r="964" spans="3:113" x14ac:dyDescent="0.3">
      <c r="C964" s="25"/>
      <c r="D964" s="12"/>
      <c r="E964" s="14"/>
      <c r="H964" s="16"/>
      <c r="I964" s="11"/>
      <c r="J964" s="39"/>
      <c r="K964" s="39"/>
      <c r="L964" s="39"/>
      <c r="M964" s="39"/>
      <c r="N964" s="42"/>
      <c r="O964" s="8"/>
      <c r="P964" s="9"/>
      <c r="Q964" s="9"/>
      <c r="R964" s="8"/>
      <c r="S964" s="9"/>
      <c r="T964" s="9"/>
      <c r="U964" s="8"/>
      <c r="V964" s="9"/>
      <c r="W964" s="9"/>
      <c r="X964" s="9"/>
      <c r="Y964" s="8"/>
      <c r="Z964" s="9"/>
      <c r="AA964" s="8"/>
      <c r="AC964" s="8"/>
      <c r="AP964" s="8"/>
      <c r="AR964" s="31"/>
      <c r="AU964" s="31"/>
      <c r="AV964" s="21"/>
      <c r="AW964" s="23"/>
      <c r="BJ964" s="18"/>
      <c r="BL964" s="54"/>
      <c r="BO964" s="18"/>
      <c r="BQ964" s="18"/>
      <c r="BS964" s="18"/>
      <c r="BT964" s="18"/>
      <c r="CA964" s="18"/>
      <c r="CD964" s="18"/>
      <c r="CI964" s="18"/>
      <c r="CN964" s="18"/>
      <c r="CP964" s="18"/>
      <c r="CT964" s="18"/>
      <c r="CV964" s="18"/>
      <c r="CX964" s="18"/>
      <c r="DI964" s="18"/>
    </row>
    <row r="965" spans="3:113" x14ac:dyDescent="0.3">
      <c r="C965" s="25"/>
      <c r="D965" s="12"/>
      <c r="E965" s="14"/>
      <c r="H965" s="16"/>
      <c r="I965" s="11"/>
      <c r="J965" s="39"/>
      <c r="K965" s="39"/>
      <c r="L965" s="39"/>
      <c r="M965" s="39"/>
      <c r="N965" s="42"/>
      <c r="O965" s="8"/>
      <c r="P965" s="9"/>
      <c r="Q965" s="9"/>
      <c r="R965" s="8"/>
      <c r="S965" s="9"/>
      <c r="T965" s="9"/>
      <c r="U965" s="8"/>
      <c r="V965" s="9"/>
      <c r="W965" s="9"/>
      <c r="X965" s="9"/>
      <c r="Y965" s="8"/>
      <c r="Z965" s="9"/>
      <c r="AA965" s="8"/>
      <c r="AC965" s="8"/>
      <c r="AP965" s="8"/>
      <c r="AR965" s="31"/>
      <c r="AU965" s="31"/>
      <c r="AV965" s="21"/>
      <c r="AW965" s="23"/>
      <c r="BJ965" s="18"/>
      <c r="BL965" s="54"/>
      <c r="BO965" s="18"/>
      <c r="BQ965" s="18"/>
      <c r="BS965" s="18"/>
      <c r="BT965" s="18"/>
      <c r="CA965" s="18"/>
      <c r="CD965" s="18"/>
      <c r="CI965" s="18"/>
      <c r="CN965" s="18"/>
      <c r="CP965" s="18"/>
      <c r="CT965" s="18"/>
      <c r="CV965" s="18"/>
      <c r="CX965" s="18"/>
      <c r="DI965" s="18"/>
    </row>
    <row r="966" spans="3:113" x14ac:dyDescent="0.3">
      <c r="C966" s="25"/>
      <c r="D966" s="12"/>
      <c r="E966" s="14"/>
      <c r="H966" s="16"/>
      <c r="I966" s="11"/>
      <c r="J966" s="39"/>
      <c r="K966" s="39"/>
      <c r="L966" s="39"/>
      <c r="M966" s="39"/>
      <c r="N966" s="42"/>
      <c r="O966" s="8"/>
      <c r="P966" s="9"/>
      <c r="Q966" s="9"/>
      <c r="R966" s="8"/>
      <c r="S966" s="9"/>
      <c r="T966" s="9"/>
      <c r="U966" s="8"/>
      <c r="V966" s="9"/>
      <c r="W966" s="9"/>
      <c r="X966" s="9"/>
      <c r="Y966" s="8"/>
      <c r="Z966" s="9"/>
      <c r="AA966" s="8"/>
      <c r="AC966" s="8"/>
      <c r="AP966" s="8"/>
      <c r="AR966" s="31"/>
      <c r="AU966" s="31"/>
      <c r="AV966" s="21"/>
      <c r="AW966" s="23"/>
      <c r="BJ966" s="18"/>
      <c r="BL966" s="54"/>
      <c r="BO966" s="18"/>
      <c r="BQ966" s="18"/>
      <c r="BS966" s="18"/>
      <c r="BT966" s="18"/>
      <c r="CA966" s="18"/>
      <c r="CD966" s="18"/>
      <c r="CI966" s="18"/>
      <c r="CN966" s="18"/>
      <c r="CP966" s="18"/>
      <c r="CT966" s="18"/>
      <c r="CV966" s="18"/>
      <c r="CX966" s="18"/>
      <c r="DI966" s="18"/>
    </row>
    <row r="967" spans="3:113" x14ac:dyDescent="0.3">
      <c r="C967" s="25"/>
      <c r="D967" s="12"/>
      <c r="E967" s="14"/>
      <c r="H967" s="16"/>
      <c r="I967" s="11"/>
      <c r="J967" s="39"/>
      <c r="K967" s="39"/>
      <c r="L967" s="39"/>
      <c r="M967" s="39"/>
      <c r="N967" s="42"/>
      <c r="O967" s="8"/>
      <c r="P967" s="9"/>
      <c r="Q967" s="9"/>
      <c r="R967" s="8"/>
      <c r="S967" s="9"/>
      <c r="T967" s="9"/>
      <c r="U967" s="8"/>
      <c r="V967" s="9"/>
      <c r="W967" s="9"/>
      <c r="X967" s="9"/>
      <c r="Y967" s="8"/>
      <c r="Z967" s="9"/>
      <c r="AA967" s="8"/>
      <c r="AC967" s="8"/>
      <c r="AP967" s="8"/>
      <c r="AR967" s="31"/>
      <c r="AU967" s="31"/>
      <c r="AV967" s="21"/>
      <c r="AW967" s="23"/>
      <c r="BJ967" s="18"/>
      <c r="BL967" s="54"/>
      <c r="BO967" s="18"/>
      <c r="BQ967" s="18"/>
      <c r="BS967" s="18"/>
      <c r="BT967" s="18"/>
      <c r="CA967" s="18"/>
      <c r="CD967" s="18"/>
      <c r="CI967" s="18"/>
      <c r="CN967" s="18"/>
      <c r="CP967" s="18"/>
      <c r="CT967" s="18"/>
      <c r="CV967" s="18"/>
      <c r="CX967" s="18"/>
      <c r="DI967" s="18"/>
    </row>
    <row r="968" spans="3:113" x14ac:dyDescent="0.3">
      <c r="C968" s="25"/>
      <c r="D968" s="12"/>
      <c r="E968" s="14"/>
      <c r="H968" s="16"/>
      <c r="I968" s="11"/>
      <c r="J968" s="39"/>
      <c r="K968" s="39"/>
      <c r="L968" s="39"/>
      <c r="M968" s="39"/>
      <c r="N968" s="42"/>
      <c r="O968" s="8"/>
      <c r="P968" s="9"/>
      <c r="Q968" s="9"/>
      <c r="R968" s="8"/>
      <c r="S968" s="9"/>
      <c r="T968" s="9"/>
      <c r="U968" s="8"/>
      <c r="V968" s="9"/>
      <c r="W968" s="9"/>
      <c r="X968" s="9"/>
      <c r="Y968" s="8"/>
      <c r="Z968" s="9"/>
      <c r="AA968" s="8"/>
      <c r="AC968" s="8"/>
      <c r="AP968" s="8"/>
      <c r="AR968" s="31"/>
      <c r="AU968" s="31"/>
      <c r="AV968" s="21"/>
      <c r="AW968" s="23"/>
      <c r="BJ968" s="18"/>
      <c r="BL968" s="54"/>
      <c r="BO968" s="18"/>
      <c r="BQ968" s="18"/>
      <c r="BS968" s="18"/>
      <c r="BT968" s="18"/>
      <c r="CA968" s="18"/>
      <c r="CD968" s="18"/>
      <c r="CI968" s="18"/>
      <c r="CN968" s="18"/>
      <c r="CP968" s="18"/>
      <c r="CT968" s="18"/>
      <c r="CV968" s="18"/>
      <c r="CX968" s="18"/>
      <c r="DI968" s="18"/>
    </row>
    <row r="969" spans="3:113" x14ac:dyDescent="0.3">
      <c r="C969" s="25"/>
      <c r="D969" s="12"/>
      <c r="E969" s="14"/>
      <c r="H969" s="16"/>
      <c r="I969" s="11"/>
      <c r="J969" s="39"/>
      <c r="K969" s="39"/>
      <c r="L969" s="39"/>
      <c r="M969" s="39"/>
      <c r="N969" s="42"/>
      <c r="O969" s="8"/>
      <c r="P969" s="9"/>
      <c r="Q969" s="9"/>
      <c r="R969" s="8"/>
      <c r="S969" s="9"/>
      <c r="T969" s="9"/>
      <c r="U969" s="8"/>
      <c r="V969" s="9"/>
      <c r="W969" s="9"/>
      <c r="X969" s="9"/>
      <c r="Y969" s="8"/>
      <c r="Z969" s="9"/>
      <c r="AA969" s="8"/>
      <c r="AC969" s="8"/>
      <c r="AP969" s="8"/>
      <c r="AR969" s="31"/>
      <c r="AU969" s="31"/>
      <c r="AV969" s="21"/>
      <c r="AW969" s="23"/>
      <c r="BJ969" s="18"/>
      <c r="BL969" s="54"/>
      <c r="BO969" s="18"/>
      <c r="BQ969" s="18"/>
      <c r="BS969" s="18"/>
      <c r="BT969" s="18"/>
      <c r="CA969" s="18"/>
      <c r="CD969" s="18"/>
      <c r="CI969" s="18"/>
      <c r="CN969" s="18"/>
      <c r="CP969" s="18"/>
      <c r="CT969" s="18"/>
      <c r="CV969" s="18"/>
      <c r="CX969" s="18"/>
      <c r="DI969" s="18"/>
    </row>
    <row r="970" spans="3:113" x14ac:dyDescent="0.3">
      <c r="C970" s="25"/>
      <c r="D970" s="12"/>
      <c r="E970" s="14"/>
      <c r="H970" s="16"/>
      <c r="I970" s="11"/>
      <c r="J970" s="39"/>
      <c r="K970" s="39"/>
      <c r="L970" s="39"/>
      <c r="M970" s="39"/>
      <c r="N970" s="42"/>
      <c r="O970" s="8"/>
      <c r="P970" s="9"/>
      <c r="Q970" s="9"/>
      <c r="R970" s="8"/>
      <c r="S970" s="9"/>
      <c r="T970" s="9"/>
      <c r="U970" s="8"/>
      <c r="V970" s="9"/>
      <c r="W970" s="9"/>
      <c r="X970" s="9"/>
      <c r="Y970" s="8"/>
      <c r="Z970" s="9"/>
      <c r="AA970" s="8"/>
      <c r="AC970" s="8"/>
      <c r="AP970" s="8"/>
      <c r="AR970" s="31"/>
      <c r="AU970" s="31"/>
      <c r="AV970" s="21"/>
      <c r="AW970" s="23"/>
      <c r="BJ970" s="18"/>
      <c r="BL970" s="54"/>
      <c r="BO970" s="18"/>
      <c r="BQ970" s="18"/>
      <c r="BS970" s="18"/>
      <c r="BT970" s="18"/>
      <c r="CA970" s="18"/>
      <c r="CD970" s="18"/>
      <c r="CI970" s="18"/>
      <c r="CN970" s="18"/>
      <c r="CP970" s="18"/>
      <c r="CT970" s="18"/>
      <c r="CV970" s="18"/>
      <c r="CX970" s="18"/>
      <c r="DI970" s="18"/>
    </row>
    <row r="971" spans="3:113" x14ac:dyDescent="0.3">
      <c r="C971" s="25"/>
      <c r="D971" s="12"/>
      <c r="E971" s="14"/>
      <c r="H971" s="16"/>
      <c r="I971" s="11"/>
      <c r="J971" s="39"/>
      <c r="K971" s="39"/>
      <c r="L971" s="39"/>
      <c r="M971" s="39"/>
      <c r="N971" s="42"/>
      <c r="O971" s="8"/>
      <c r="P971" s="9"/>
      <c r="Q971" s="9"/>
      <c r="R971" s="8"/>
      <c r="S971" s="9"/>
      <c r="T971" s="9"/>
      <c r="U971" s="8"/>
      <c r="V971" s="9"/>
      <c r="W971" s="9"/>
      <c r="X971" s="9"/>
      <c r="Y971" s="8"/>
      <c r="Z971" s="9"/>
      <c r="AA971" s="8"/>
      <c r="AC971" s="8"/>
      <c r="AP971" s="8"/>
      <c r="AR971" s="31"/>
      <c r="AU971" s="31"/>
      <c r="AV971" s="21"/>
      <c r="AW971" s="23"/>
      <c r="BJ971" s="18"/>
      <c r="BL971" s="54"/>
      <c r="BO971" s="18"/>
      <c r="BQ971" s="18"/>
      <c r="BS971" s="18"/>
      <c r="BT971" s="18"/>
      <c r="CA971" s="18"/>
      <c r="CD971" s="18"/>
      <c r="CI971" s="18"/>
      <c r="CN971" s="18"/>
      <c r="CP971" s="18"/>
      <c r="CT971" s="18"/>
      <c r="CV971" s="18"/>
      <c r="CX971" s="18"/>
      <c r="DI971" s="18"/>
    </row>
    <row r="972" spans="3:113" x14ac:dyDescent="0.3">
      <c r="C972" s="25"/>
      <c r="D972" s="12"/>
      <c r="E972" s="14"/>
      <c r="H972" s="16"/>
      <c r="I972" s="11"/>
      <c r="J972" s="39"/>
      <c r="K972" s="39"/>
      <c r="L972" s="39"/>
      <c r="M972" s="39"/>
      <c r="N972" s="42"/>
      <c r="O972" s="8"/>
      <c r="P972" s="9"/>
      <c r="Q972" s="9"/>
      <c r="R972" s="8"/>
      <c r="S972" s="9"/>
      <c r="T972" s="9"/>
      <c r="U972" s="8"/>
      <c r="V972" s="9"/>
      <c r="W972" s="9"/>
      <c r="X972" s="9"/>
      <c r="Y972" s="8"/>
      <c r="Z972" s="9"/>
      <c r="AA972" s="8"/>
      <c r="AC972" s="8"/>
      <c r="AP972" s="8"/>
      <c r="AR972" s="31"/>
      <c r="AU972" s="31"/>
      <c r="AV972" s="21"/>
      <c r="AW972" s="23"/>
      <c r="BJ972" s="18"/>
      <c r="BL972" s="54"/>
      <c r="BO972" s="18"/>
      <c r="BQ972" s="18"/>
      <c r="BS972" s="18"/>
      <c r="BT972" s="18"/>
      <c r="CA972" s="18"/>
      <c r="CD972" s="18"/>
      <c r="CI972" s="18"/>
      <c r="CN972" s="18"/>
      <c r="CP972" s="18"/>
      <c r="CT972" s="18"/>
      <c r="CV972" s="18"/>
      <c r="CX972" s="18"/>
      <c r="DI972" s="18"/>
    </row>
    <row r="973" spans="3:113" x14ac:dyDescent="0.3">
      <c r="C973" s="25"/>
      <c r="D973" s="12"/>
      <c r="E973" s="14"/>
      <c r="H973" s="16"/>
      <c r="I973" s="11"/>
      <c r="J973" s="39"/>
      <c r="K973" s="39"/>
      <c r="L973" s="39"/>
      <c r="M973" s="39"/>
      <c r="N973" s="42"/>
      <c r="O973" s="8"/>
      <c r="P973" s="9"/>
      <c r="Q973" s="9"/>
      <c r="R973" s="8"/>
      <c r="S973" s="9"/>
      <c r="T973" s="9"/>
      <c r="U973" s="8"/>
      <c r="V973" s="9"/>
      <c r="W973" s="9"/>
      <c r="X973" s="9"/>
      <c r="Y973" s="8"/>
      <c r="Z973" s="9"/>
      <c r="AA973" s="8"/>
      <c r="AC973" s="8"/>
      <c r="AP973" s="8"/>
      <c r="AR973" s="31"/>
      <c r="AU973" s="31"/>
      <c r="AV973" s="21"/>
      <c r="AW973" s="23"/>
      <c r="BJ973" s="18"/>
      <c r="BL973" s="54"/>
      <c r="BO973" s="18"/>
      <c r="BQ973" s="18"/>
      <c r="BS973" s="18"/>
      <c r="BT973" s="18"/>
      <c r="CA973" s="18"/>
      <c r="CD973" s="18"/>
      <c r="CI973" s="18"/>
      <c r="CN973" s="18"/>
      <c r="CP973" s="18"/>
      <c r="CT973" s="18"/>
      <c r="CV973" s="18"/>
      <c r="CX973" s="18"/>
      <c r="DI973" s="18"/>
    </row>
    <row r="974" spans="3:113" x14ac:dyDescent="0.3">
      <c r="C974" s="25"/>
      <c r="D974" s="12"/>
      <c r="E974" s="14"/>
      <c r="H974" s="16"/>
      <c r="I974" s="11"/>
      <c r="J974" s="39"/>
      <c r="K974" s="39"/>
      <c r="L974" s="39"/>
      <c r="M974" s="39"/>
      <c r="N974" s="42"/>
      <c r="O974" s="8"/>
      <c r="P974" s="9"/>
      <c r="Q974" s="9"/>
      <c r="R974" s="8"/>
      <c r="S974" s="9"/>
      <c r="T974" s="9"/>
      <c r="U974" s="8"/>
      <c r="V974" s="9"/>
      <c r="W974" s="9"/>
      <c r="X974" s="9"/>
      <c r="Y974" s="8"/>
      <c r="Z974" s="9"/>
      <c r="AA974" s="8"/>
      <c r="AC974" s="8"/>
      <c r="AP974" s="8"/>
      <c r="AR974" s="31"/>
      <c r="AU974" s="31"/>
      <c r="AV974" s="21"/>
      <c r="AW974" s="23"/>
      <c r="BJ974" s="18"/>
      <c r="BL974" s="54"/>
      <c r="BO974" s="18"/>
      <c r="BQ974" s="18"/>
      <c r="BS974" s="18"/>
      <c r="BT974" s="18"/>
      <c r="CA974" s="18"/>
      <c r="CD974" s="18"/>
      <c r="CI974" s="18"/>
      <c r="CN974" s="18"/>
      <c r="CP974" s="18"/>
      <c r="CT974" s="18"/>
      <c r="CV974" s="18"/>
      <c r="CX974" s="18"/>
      <c r="DI974" s="18"/>
    </row>
    <row r="975" spans="3:113" x14ac:dyDescent="0.3">
      <c r="C975" s="25"/>
      <c r="D975" s="12"/>
      <c r="E975" s="14"/>
      <c r="H975" s="16"/>
      <c r="I975" s="11"/>
      <c r="J975" s="39"/>
      <c r="K975" s="39"/>
      <c r="L975" s="39"/>
      <c r="M975" s="39"/>
      <c r="N975" s="42"/>
      <c r="O975" s="8"/>
      <c r="P975" s="9"/>
      <c r="Q975" s="9"/>
      <c r="R975" s="8"/>
      <c r="S975" s="9"/>
      <c r="T975" s="9"/>
      <c r="U975" s="8"/>
      <c r="V975" s="9"/>
      <c r="W975" s="9"/>
      <c r="X975" s="9"/>
      <c r="Y975" s="8"/>
      <c r="Z975" s="9"/>
      <c r="AA975" s="8"/>
      <c r="AC975" s="8"/>
      <c r="AP975" s="8"/>
      <c r="AR975" s="31"/>
      <c r="AU975" s="31"/>
      <c r="AV975" s="21"/>
      <c r="AW975" s="23"/>
      <c r="BJ975" s="18"/>
      <c r="BL975" s="54"/>
      <c r="BO975" s="18"/>
      <c r="BQ975" s="18"/>
      <c r="BS975" s="18"/>
      <c r="BT975" s="18"/>
      <c r="CA975" s="18"/>
      <c r="CD975" s="18"/>
      <c r="CI975" s="18"/>
      <c r="CN975" s="18"/>
      <c r="CP975" s="18"/>
      <c r="CT975" s="18"/>
      <c r="CV975" s="18"/>
      <c r="CX975" s="18"/>
      <c r="DI975" s="18"/>
    </row>
    <row r="976" spans="3:113" x14ac:dyDescent="0.3">
      <c r="C976" s="25"/>
      <c r="D976" s="12"/>
      <c r="E976" s="14"/>
      <c r="H976" s="16"/>
      <c r="I976" s="11"/>
      <c r="J976" s="39"/>
      <c r="K976" s="39"/>
      <c r="L976" s="39"/>
      <c r="M976" s="39"/>
      <c r="N976" s="42"/>
      <c r="O976" s="8"/>
      <c r="P976" s="9"/>
      <c r="Q976" s="9"/>
      <c r="R976" s="8"/>
      <c r="S976" s="9"/>
      <c r="T976" s="9"/>
      <c r="U976" s="8"/>
      <c r="V976" s="9"/>
      <c r="W976" s="9"/>
      <c r="X976" s="9"/>
      <c r="Y976" s="8"/>
      <c r="Z976" s="9"/>
      <c r="AA976" s="8"/>
      <c r="AC976" s="8"/>
      <c r="AP976" s="8"/>
      <c r="AR976" s="31"/>
      <c r="AU976" s="31"/>
      <c r="AV976" s="21"/>
      <c r="AW976" s="23"/>
      <c r="BJ976" s="18"/>
      <c r="BL976" s="54"/>
      <c r="BO976" s="18"/>
      <c r="BQ976" s="18"/>
      <c r="BS976" s="18"/>
      <c r="BT976" s="18"/>
      <c r="CA976" s="18"/>
      <c r="CD976" s="18"/>
      <c r="CI976" s="18"/>
      <c r="CN976" s="18"/>
      <c r="CP976" s="18"/>
      <c r="CT976" s="18"/>
      <c r="CV976" s="18"/>
      <c r="CX976" s="18"/>
      <c r="DI976" s="18"/>
    </row>
    <row r="977" spans="3:113" x14ac:dyDescent="0.3">
      <c r="C977" s="25"/>
      <c r="D977" s="12"/>
      <c r="E977" s="14"/>
      <c r="H977" s="16"/>
      <c r="I977" s="11"/>
      <c r="J977" s="39"/>
      <c r="K977" s="39"/>
      <c r="L977" s="39"/>
      <c r="M977" s="39"/>
      <c r="N977" s="42"/>
      <c r="O977" s="8"/>
      <c r="P977" s="9"/>
      <c r="Q977" s="9"/>
      <c r="R977" s="8"/>
      <c r="S977" s="9"/>
      <c r="T977" s="9"/>
      <c r="U977" s="8"/>
      <c r="V977" s="9"/>
      <c r="W977" s="9"/>
      <c r="X977" s="9"/>
      <c r="Y977" s="8"/>
      <c r="Z977" s="9"/>
      <c r="AA977" s="8"/>
      <c r="AC977" s="8"/>
      <c r="AP977" s="8"/>
      <c r="AR977" s="31"/>
      <c r="AU977" s="31"/>
      <c r="AV977" s="21"/>
      <c r="AW977" s="23"/>
      <c r="BJ977" s="18"/>
      <c r="BL977" s="54"/>
      <c r="BO977" s="18"/>
      <c r="BQ977" s="18"/>
      <c r="BS977" s="18"/>
      <c r="BT977" s="18"/>
      <c r="CA977" s="18"/>
      <c r="CD977" s="18"/>
      <c r="CI977" s="18"/>
      <c r="CN977" s="18"/>
      <c r="CP977" s="18"/>
      <c r="CT977" s="18"/>
      <c r="CV977" s="18"/>
      <c r="CX977" s="18"/>
      <c r="DI977" s="18"/>
    </row>
    <row r="978" spans="3:113" x14ac:dyDescent="0.3">
      <c r="C978" s="25"/>
      <c r="D978" s="12"/>
      <c r="E978" s="14"/>
      <c r="H978" s="16"/>
      <c r="I978" s="11"/>
      <c r="J978" s="39"/>
      <c r="K978" s="39"/>
      <c r="L978" s="39"/>
      <c r="M978" s="39"/>
      <c r="N978" s="42"/>
      <c r="O978" s="8"/>
      <c r="P978" s="9"/>
      <c r="Q978" s="9"/>
      <c r="R978" s="8"/>
      <c r="S978" s="9"/>
      <c r="T978" s="9"/>
      <c r="U978" s="8"/>
      <c r="V978" s="9"/>
      <c r="W978" s="9"/>
      <c r="X978" s="9"/>
      <c r="Y978" s="8"/>
      <c r="Z978" s="9"/>
      <c r="AA978" s="8"/>
      <c r="AC978" s="8"/>
      <c r="AP978" s="8"/>
      <c r="AR978" s="31"/>
      <c r="AU978" s="31"/>
      <c r="AV978" s="21"/>
      <c r="AW978" s="23"/>
      <c r="BJ978" s="18"/>
      <c r="BL978" s="54"/>
      <c r="BO978" s="18"/>
      <c r="BQ978" s="18"/>
      <c r="BS978" s="18"/>
      <c r="BT978" s="18"/>
      <c r="CA978" s="18"/>
      <c r="CD978" s="18"/>
      <c r="CI978" s="18"/>
      <c r="CN978" s="18"/>
      <c r="CP978" s="18"/>
      <c r="CT978" s="18"/>
      <c r="CV978" s="18"/>
      <c r="CX978" s="18"/>
      <c r="DI978" s="18"/>
    </row>
    <row r="979" spans="3:113" x14ac:dyDescent="0.3">
      <c r="C979" s="25"/>
      <c r="D979" s="12"/>
      <c r="E979" s="14"/>
      <c r="H979" s="16"/>
      <c r="I979" s="11"/>
      <c r="J979" s="39"/>
      <c r="K979" s="39"/>
      <c r="L979" s="39"/>
      <c r="M979" s="39"/>
      <c r="N979" s="42"/>
      <c r="O979" s="8"/>
      <c r="P979" s="9"/>
      <c r="Q979" s="9"/>
      <c r="R979" s="8"/>
      <c r="S979" s="9"/>
      <c r="T979" s="9"/>
      <c r="U979" s="8"/>
      <c r="V979" s="9"/>
      <c r="W979" s="9"/>
      <c r="X979" s="9"/>
      <c r="Y979" s="8"/>
      <c r="Z979" s="9"/>
      <c r="AA979" s="8"/>
      <c r="AC979" s="8"/>
      <c r="AP979" s="8"/>
      <c r="AR979" s="31"/>
      <c r="AU979" s="31"/>
      <c r="AV979" s="21"/>
      <c r="AW979" s="23"/>
      <c r="BJ979" s="18"/>
      <c r="BL979" s="54"/>
      <c r="BO979" s="18"/>
      <c r="BQ979" s="18"/>
      <c r="BS979" s="18"/>
      <c r="BT979" s="18"/>
      <c r="CA979" s="18"/>
      <c r="CD979" s="18"/>
      <c r="CI979" s="18"/>
      <c r="CN979" s="18"/>
      <c r="CP979" s="18"/>
      <c r="CT979" s="18"/>
      <c r="CV979" s="18"/>
      <c r="CX979" s="18"/>
      <c r="DI979" s="18"/>
    </row>
    <row r="980" spans="3:113" x14ac:dyDescent="0.3">
      <c r="C980" s="25"/>
      <c r="D980" s="12"/>
      <c r="E980" s="14"/>
      <c r="H980" s="16"/>
      <c r="I980" s="11"/>
      <c r="J980" s="39"/>
      <c r="K980" s="39"/>
      <c r="L980" s="39"/>
      <c r="M980" s="39"/>
      <c r="N980" s="42"/>
      <c r="O980" s="8"/>
      <c r="P980" s="9"/>
      <c r="Q980" s="9"/>
      <c r="R980" s="8"/>
      <c r="S980" s="9"/>
      <c r="T980" s="9"/>
      <c r="U980" s="8"/>
      <c r="V980" s="9"/>
      <c r="W980" s="9"/>
      <c r="X980" s="9"/>
      <c r="Y980" s="8"/>
      <c r="Z980" s="9"/>
      <c r="AA980" s="8"/>
      <c r="AC980" s="8"/>
      <c r="AP980" s="8"/>
      <c r="AR980" s="31"/>
      <c r="AU980" s="31"/>
      <c r="AV980" s="21"/>
      <c r="AW980" s="23"/>
      <c r="BJ980" s="18"/>
      <c r="BL980" s="54"/>
      <c r="BO980" s="18"/>
      <c r="BQ980" s="18"/>
      <c r="BS980" s="18"/>
      <c r="BT980" s="18"/>
      <c r="CA980" s="18"/>
      <c r="CD980" s="18"/>
      <c r="CI980" s="18"/>
      <c r="CN980" s="18"/>
      <c r="CP980" s="18"/>
      <c r="CT980" s="18"/>
      <c r="CV980" s="18"/>
      <c r="CX980" s="18"/>
      <c r="DI980" s="18"/>
    </row>
    <row r="981" spans="3:113" x14ac:dyDescent="0.3">
      <c r="C981" s="25"/>
      <c r="D981" s="12"/>
      <c r="E981" s="14"/>
      <c r="H981" s="16"/>
      <c r="I981" s="11"/>
      <c r="J981" s="39"/>
      <c r="K981" s="39"/>
      <c r="L981" s="39"/>
      <c r="M981" s="39"/>
      <c r="N981" s="42"/>
      <c r="O981" s="8"/>
      <c r="P981" s="9"/>
      <c r="Q981" s="9"/>
      <c r="R981" s="8"/>
      <c r="S981" s="9"/>
      <c r="T981" s="9"/>
      <c r="U981" s="8"/>
      <c r="V981" s="9"/>
      <c r="W981" s="9"/>
      <c r="X981" s="9"/>
      <c r="Y981" s="8"/>
      <c r="Z981" s="9"/>
      <c r="AA981" s="8"/>
      <c r="AC981" s="8"/>
      <c r="AP981" s="8"/>
      <c r="AR981" s="31"/>
      <c r="AU981" s="31"/>
      <c r="AV981" s="21"/>
      <c r="AW981" s="23"/>
      <c r="BJ981" s="18"/>
      <c r="BL981" s="54"/>
      <c r="BO981" s="18"/>
      <c r="BQ981" s="18"/>
      <c r="BS981" s="18"/>
      <c r="BT981" s="18"/>
      <c r="CA981" s="18"/>
      <c r="CD981" s="18"/>
      <c r="CI981" s="18"/>
      <c r="CN981" s="18"/>
      <c r="CP981" s="18"/>
      <c r="CT981" s="18"/>
      <c r="CV981" s="18"/>
      <c r="CX981" s="18"/>
      <c r="DI981" s="18"/>
    </row>
    <row r="982" spans="3:113" x14ac:dyDescent="0.3">
      <c r="C982" s="25"/>
      <c r="D982" s="12"/>
      <c r="E982" s="14"/>
      <c r="H982" s="16"/>
      <c r="I982" s="11"/>
      <c r="J982" s="39"/>
      <c r="K982" s="39"/>
      <c r="L982" s="39"/>
      <c r="M982" s="39"/>
      <c r="N982" s="42"/>
      <c r="O982" s="8"/>
      <c r="P982" s="9"/>
      <c r="Q982" s="9"/>
      <c r="R982" s="8"/>
      <c r="S982" s="9"/>
      <c r="T982" s="9"/>
      <c r="U982" s="8"/>
      <c r="V982" s="9"/>
      <c r="W982" s="9"/>
      <c r="X982" s="9"/>
      <c r="Y982" s="8"/>
      <c r="Z982" s="9"/>
      <c r="AA982" s="8"/>
      <c r="AC982" s="8"/>
      <c r="AP982" s="8"/>
      <c r="AR982" s="31"/>
      <c r="AU982" s="31"/>
      <c r="AV982" s="21"/>
      <c r="AW982" s="23"/>
      <c r="BJ982" s="18"/>
      <c r="BL982" s="54"/>
      <c r="BO982" s="18"/>
      <c r="BQ982" s="18"/>
      <c r="BS982" s="18"/>
      <c r="BT982" s="18"/>
      <c r="CA982" s="18"/>
      <c r="CD982" s="18"/>
      <c r="CI982" s="18"/>
      <c r="CN982" s="18"/>
      <c r="CP982" s="18"/>
      <c r="CT982" s="18"/>
      <c r="CV982" s="18"/>
      <c r="CX982" s="18"/>
      <c r="DI982" s="18"/>
    </row>
    <row r="983" spans="3:113" x14ac:dyDescent="0.3">
      <c r="C983" s="25"/>
      <c r="D983" s="12"/>
      <c r="E983" s="14"/>
      <c r="H983" s="16"/>
      <c r="I983" s="11"/>
      <c r="J983" s="39"/>
      <c r="K983" s="39"/>
      <c r="L983" s="39"/>
      <c r="M983" s="39"/>
      <c r="N983" s="42"/>
      <c r="O983" s="8"/>
      <c r="P983" s="9"/>
      <c r="Q983" s="9"/>
      <c r="R983" s="8"/>
      <c r="S983" s="9"/>
      <c r="T983" s="9"/>
      <c r="U983" s="8"/>
      <c r="V983" s="9"/>
      <c r="W983" s="9"/>
      <c r="X983" s="9"/>
      <c r="Y983" s="8"/>
      <c r="Z983" s="9"/>
      <c r="AA983" s="8"/>
      <c r="AC983" s="8"/>
      <c r="AP983" s="8"/>
      <c r="AR983" s="31"/>
      <c r="AU983" s="31"/>
      <c r="AV983" s="21"/>
      <c r="AW983" s="23"/>
      <c r="BJ983" s="18"/>
      <c r="BL983" s="54"/>
      <c r="BO983" s="18"/>
      <c r="BQ983" s="18"/>
      <c r="BS983" s="18"/>
      <c r="BT983" s="18"/>
      <c r="CA983" s="18"/>
      <c r="CD983" s="18"/>
      <c r="CI983" s="18"/>
      <c r="CN983" s="18"/>
      <c r="CP983" s="18"/>
      <c r="CT983" s="18"/>
      <c r="CV983" s="18"/>
      <c r="CX983" s="18"/>
      <c r="DI983" s="18"/>
    </row>
    <row r="984" spans="3:113" x14ac:dyDescent="0.3">
      <c r="C984" s="25"/>
      <c r="D984" s="12"/>
      <c r="E984" s="14"/>
      <c r="H984" s="16"/>
      <c r="I984" s="11"/>
      <c r="J984" s="39"/>
      <c r="K984" s="39"/>
      <c r="L984" s="39"/>
      <c r="M984" s="39"/>
      <c r="N984" s="42"/>
      <c r="O984" s="8"/>
      <c r="P984" s="9"/>
      <c r="Q984" s="9"/>
      <c r="R984" s="8"/>
      <c r="S984" s="9"/>
      <c r="T984" s="9"/>
      <c r="U984" s="8"/>
      <c r="V984" s="9"/>
      <c r="W984" s="9"/>
      <c r="X984" s="9"/>
      <c r="Y984" s="8"/>
      <c r="Z984" s="9"/>
      <c r="AA984" s="8"/>
      <c r="AC984" s="8"/>
      <c r="AP984" s="8"/>
      <c r="AR984" s="31"/>
      <c r="AU984" s="31"/>
      <c r="AV984" s="21"/>
      <c r="AW984" s="23"/>
      <c r="BJ984" s="18"/>
      <c r="BL984" s="54"/>
      <c r="BO984" s="18"/>
      <c r="BQ984" s="18"/>
      <c r="BS984" s="18"/>
      <c r="BT984" s="18"/>
      <c r="CA984" s="18"/>
      <c r="CD984" s="18"/>
      <c r="CI984" s="18"/>
      <c r="CN984" s="18"/>
      <c r="CP984" s="18"/>
      <c r="CT984" s="18"/>
      <c r="CV984" s="18"/>
      <c r="CX984" s="18"/>
      <c r="DI984" s="18"/>
    </row>
    <row r="985" spans="3:113" x14ac:dyDescent="0.3">
      <c r="C985" s="25"/>
      <c r="D985" s="12"/>
      <c r="E985" s="14"/>
      <c r="H985" s="16"/>
      <c r="I985" s="11"/>
      <c r="J985" s="39"/>
      <c r="K985" s="39"/>
      <c r="L985" s="39"/>
      <c r="M985" s="39"/>
      <c r="N985" s="42"/>
      <c r="O985" s="8"/>
      <c r="P985" s="9"/>
      <c r="Q985" s="9"/>
      <c r="R985" s="8"/>
      <c r="S985" s="9"/>
      <c r="T985" s="9"/>
      <c r="U985" s="8"/>
      <c r="V985" s="9"/>
      <c r="W985" s="9"/>
      <c r="X985" s="9"/>
      <c r="Y985" s="8"/>
      <c r="Z985" s="9"/>
      <c r="AA985" s="8"/>
      <c r="AC985" s="8"/>
      <c r="AP985" s="8"/>
      <c r="AR985" s="31"/>
      <c r="AU985" s="31"/>
      <c r="AV985" s="21"/>
      <c r="AW985" s="23"/>
      <c r="BJ985" s="18"/>
      <c r="BL985" s="54"/>
      <c r="BO985" s="18"/>
      <c r="BQ985" s="18"/>
      <c r="BS985" s="18"/>
      <c r="BT985" s="18"/>
      <c r="CA985" s="18"/>
      <c r="CD985" s="18"/>
      <c r="CI985" s="18"/>
      <c r="CN985" s="18"/>
      <c r="CP985" s="18"/>
      <c r="CT985" s="18"/>
      <c r="CV985" s="18"/>
      <c r="CX985" s="18"/>
      <c r="DI985" s="18"/>
    </row>
    <row r="986" spans="3:113" x14ac:dyDescent="0.3">
      <c r="C986" s="25"/>
      <c r="D986" s="12"/>
      <c r="E986" s="14"/>
      <c r="H986" s="16"/>
      <c r="I986" s="11"/>
      <c r="J986" s="39"/>
      <c r="K986" s="39"/>
      <c r="L986" s="39"/>
      <c r="M986" s="39"/>
      <c r="N986" s="42"/>
      <c r="O986" s="8"/>
      <c r="P986" s="9"/>
      <c r="Q986" s="9"/>
      <c r="R986" s="8"/>
      <c r="S986" s="9"/>
      <c r="T986" s="9"/>
      <c r="U986" s="8"/>
      <c r="V986" s="9"/>
      <c r="W986" s="9"/>
      <c r="X986" s="9"/>
      <c r="Y986" s="8"/>
      <c r="Z986" s="9"/>
      <c r="AA986" s="8"/>
      <c r="AC986" s="8"/>
      <c r="AP986" s="8"/>
      <c r="AR986" s="31"/>
      <c r="AU986" s="31"/>
      <c r="AV986" s="21"/>
      <c r="AW986" s="23"/>
      <c r="BJ986" s="18"/>
      <c r="BL986" s="54"/>
      <c r="BO986" s="18"/>
      <c r="BQ986" s="18"/>
      <c r="BS986" s="18"/>
      <c r="BT986" s="18"/>
      <c r="CA986" s="18"/>
      <c r="CD986" s="18"/>
      <c r="CI986" s="18"/>
      <c r="CN986" s="18"/>
      <c r="CP986" s="18"/>
      <c r="CT986" s="18"/>
      <c r="CV986" s="18"/>
      <c r="CX986" s="18"/>
      <c r="DI986" s="18"/>
    </row>
    <row r="987" spans="3:113" x14ac:dyDescent="0.3">
      <c r="C987" s="25"/>
      <c r="D987" s="12"/>
      <c r="E987" s="14"/>
      <c r="H987" s="16"/>
      <c r="I987" s="11"/>
      <c r="J987" s="39"/>
      <c r="K987" s="39"/>
      <c r="L987" s="39"/>
      <c r="M987" s="39"/>
      <c r="N987" s="42"/>
      <c r="O987" s="8"/>
      <c r="P987" s="9"/>
      <c r="Q987" s="9"/>
      <c r="R987" s="8"/>
      <c r="S987" s="9"/>
      <c r="T987" s="9"/>
      <c r="U987" s="8"/>
      <c r="V987" s="9"/>
      <c r="W987" s="9"/>
      <c r="X987" s="9"/>
      <c r="Y987" s="8"/>
      <c r="Z987" s="9"/>
      <c r="AA987" s="8"/>
      <c r="AC987" s="8"/>
      <c r="AP987" s="8"/>
      <c r="AR987" s="31"/>
      <c r="AU987" s="31"/>
      <c r="AV987" s="21"/>
      <c r="AW987" s="23"/>
      <c r="BJ987" s="18"/>
      <c r="BL987" s="54"/>
      <c r="BO987" s="18"/>
      <c r="BQ987" s="18"/>
      <c r="BS987" s="18"/>
      <c r="BT987" s="18"/>
      <c r="CA987" s="18"/>
      <c r="CD987" s="18"/>
      <c r="CI987" s="18"/>
      <c r="CN987" s="18"/>
      <c r="CP987" s="18"/>
      <c r="CT987" s="18"/>
      <c r="CV987" s="18"/>
      <c r="CX987" s="18"/>
      <c r="DI987" s="18"/>
    </row>
    <row r="988" spans="3:113" x14ac:dyDescent="0.3">
      <c r="C988" s="25"/>
      <c r="D988" s="12"/>
      <c r="E988" s="14"/>
      <c r="H988" s="16"/>
      <c r="I988" s="11"/>
      <c r="J988" s="39"/>
      <c r="K988" s="39"/>
      <c r="L988" s="39"/>
      <c r="M988" s="39"/>
      <c r="N988" s="42"/>
      <c r="O988" s="8"/>
      <c r="P988" s="9"/>
      <c r="Q988" s="9"/>
      <c r="R988" s="8"/>
      <c r="S988" s="9"/>
      <c r="T988" s="9"/>
      <c r="U988" s="8"/>
      <c r="V988" s="9"/>
      <c r="W988" s="9"/>
      <c r="X988" s="9"/>
      <c r="Y988" s="8"/>
      <c r="Z988" s="9"/>
      <c r="AA988" s="8"/>
      <c r="AC988" s="8"/>
      <c r="AP988" s="8"/>
      <c r="AR988" s="31"/>
      <c r="AU988" s="31"/>
      <c r="AV988" s="21"/>
      <c r="AW988" s="23"/>
      <c r="BJ988" s="18"/>
      <c r="BL988" s="54"/>
      <c r="BO988" s="18"/>
      <c r="BQ988" s="18"/>
      <c r="BS988" s="18"/>
      <c r="BT988" s="18"/>
      <c r="CA988" s="18"/>
      <c r="CD988" s="18"/>
      <c r="CI988" s="18"/>
      <c r="CN988" s="18"/>
      <c r="CP988" s="18"/>
      <c r="CT988" s="18"/>
      <c r="CV988" s="18"/>
      <c r="CX988" s="18"/>
      <c r="DI988" s="18"/>
    </row>
    <row r="989" spans="3:113" x14ac:dyDescent="0.3">
      <c r="C989" s="25"/>
      <c r="D989" s="12"/>
      <c r="E989" s="14"/>
      <c r="H989" s="16"/>
      <c r="I989" s="11"/>
      <c r="J989" s="39"/>
      <c r="K989" s="39"/>
      <c r="L989" s="39"/>
      <c r="M989" s="39"/>
      <c r="N989" s="42"/>
      <c r="O989" s="8"/>
      <c r="P989" s="9"/>
      <c r="Q989" s="9"/>
      <c r="R989" s="8"/>
      <c r="S989" s="9"/>
      <c r="T989" s="9"/>
      <c r="U989" s="8"/>
      <c r="V989" s="9"/>
      <c r="W989" s="9"/>
      <c r="X989" s="9"/>
      <c r="Y989" s="8"/>
      <c r="Z989" s="9"/>
      <c r="AA989" s="8"/>
      <c r="AC989" s="8"/>
      <c r="AP989" s="8"/>
      <c r="AR989" s="31"/>
      <c r="AU989" s="31"/>
      <c r="AV989" s="21"/>
      <c r="AW989" s="23"/>
      <c r="BJ989" s="18"/>
      <c r="BL989" s="54"/>
      <c r="BO989" s="18"/>
      <c r="BQ989" s="18"/>
      <c r="BS989" s="18"/>
      <c r="BT989" s="18"/>
      <c r="CA989" s="18"/>
      <c r="CD989" s="18"/>
      <c r="CI989" s="18"/>
      <c r="CN989" s="18"/>
      <c r="CP989" s="18"/>
      <c r="CT989" s="18"/>
      <c r="CV989" s="18"/>
      <c r="CX989" s="18"/>
      <c r="DI989" s="18"/>
    </row>
    <row r="990" spans="3:113" x14ac:dyDescent="0.3">
      <c r="C990" s="25"/>
      <c r="D990" s="12"/>
      <c r="E990" s="14"/>
      <c r="H990" s="16"/>
      <c r="I990" s="11"/>
      <c r="J990" s="39"/>
      <c r="K990" s="39"/>
      <c r="L990" s="39"/>
      <c r="M990" s="39"/>
      <c r="N990" s="42"/>
      <c r="O990" s="8"/>
      <c r="P990" s="9"/>
      <c r="Q990" s="9"/>
      <c r="R990" s="8"/>
      <c r="S990" s="9"/>
      <c r="T990" s="9"/>
      <c r="U990" s="8"/>
      <c r="V990" s="9"/>
      <c r="W990" s="9"/>
      <c r="X990" s="9"/>
      <c r="Y990" s="8"/>
      <c r="Z990" s="9"/>
      <c r="AA990" s="8"/>
      <c r="AC990" s="8"/>
      <c r="AP990" s="8"/>
      <c r="AR990" s="31"/>
      <c r="AU990" s="31"/>
      <c r="AV990" s="21"/>
      <c r="AW990" s="23"/>
      <c r="BJ990" s="18"/>
      <c r="BL990" s="54"/>
      <c r="BO990" s="18"/>
      <c r="BQ990" s="18"/>
      <c r="BS990" s="18"/>
      <c r="BT990" s="18"/>
      <c r="CA990" s="18"/>
      <c r="CD990" s="18"/>
      <c r="CI990" s="18"/>
      <c r="CN990" s="18"/>
      <c r="CP990" s="18"/>
      <c r="CT990" s="18"/>
      <c r="CV990" s="18"/>
      <c r="CX990" s="18"/>
      <c r="DI990" s="18"/>
    </row>
    <row r="991" spans="3:113" x14ac:dyDescent="0.3">
      <c r="C991" s="25"/>
      <c r="D991" s="12"/>
      <c r="E991" s="14"/>
      <c r="H991" s="16"/>
      <c r="I991" s="11"/>
      <c r="J991" s="39"/>
      <c r="K991" s="39"/>
      <c r="L991" s="39"/>
      <c r="M991" s="39"/>
      <c r="N991" s="42"/>
      <c r="O991" s="8"/>
      <c r="P991" s="9"/>
      <c r="Q991" s="9"/>
      <c r="R991" s="8"/>
      <c r="S991" s="9"/>
      <c r="T991" s="9"/>
      <c r="U991" s="8"/>
      <c r="V991" s="9"/>
      <c r="W991" s="9"/>
      <c r="X991" s="9"/>
      <c r="Y991" s="8"/>
      <c r="Z991" s="9"/>
      <c r="AA991" s="8"/>
      <c r="AC991" s="8"/>
      <c r="AP991" s="8"/>
      <c r="AR991" s="31"/>
      <c r="AU991" s="31"/>
      <c r="AV991" s="21"/>
      <c r="AW991" s="23"/>
      <c r="BJ991" s="18"/>
      <c r="BL991" s="54"/>
      <c r="BO991" s="18"/>
      <c r="BQ991" s="18"/>
      <c r="BS991" s="18"/>
      <c r="BT991" s="18"/>
      <c r="CA991" s="18"/>
      <c r="CD991" s="18"/>
      <c r="CI991" s="18"/>
      <c r="CN991" s="18"/>
      <c r="CP991" s="18"/>
      <c r="CT991" s="18"/>
      <c r="CV991" s="18"/>
      <c r="CX991" s="18"/>
      <c r="DI991" s="18"/>
    </row>
    <row r="992" spans="3:113" x14ac:dyDescent="0.3">
      <c r="C992" s="25"/>
      <c r="D992" s="12"/>
      <c r="E992" s="14"/>
      <c r="H992" s="16"/>
      <c r="I992" s="11"/>
      <c r="J992" s="39"/>
      <c r="K992" s="39"/>
      <c r="L992" s="39"/>
      <c r="M992" s="39"/>
      <c r="N992" s="42"/>
      <c r="O992" s="8"/>
      <c r="P992" s="9"/>
      <c r="Q992" s="9"/>
      <c r="R992" s="8"/>
      <c r="S992" s="9"/>
      <c r="T992" s="9"/>
      <c r="U992" s="8"/>
      <c r="V992" s="9"/>
      <c r="W992" s="9"/>
      <c r="X992" s="9"/>
      <c r="Y992" s="8"/>
      <c r="Z992" s="9"/>
      <c r="AA992" s="8"/>
      <c r="AC992" s="8"/>
      <c r="AP992" s="8"/>
      <c r="AR992" s="31"/>
      <c r="AU992" s="31"/>
      <c r="AV992" s="21"/>
      <c r="AW992" s="23"/>
      <c r="BJ992" s="18"/>
      <c r="BL992" s="54"/>
      <c r="BO992" s="18"/>
      <c r="BQ992" s="18"/>
      <c r="BS992" s="18"/>
      <c r="BT992" s="18"/>
      <c r="CA992" s="18"/>
      <c r="CD992" s="18"/>
      <c r="CI992" s="18"/>
      <c r="CN992" s="18"/>
      <c r="CP992" s="18"/>
      <c r="CT992" s="18"/>
      <c r="CV992" s="18"/>
      <c r="CX992" s="18"/>
      <c r="DI992" s="18"/>
    </row>
    <row r="993" spans="3:113" x14ac:dyDescent="0.3">
      <c r="C993" s="25"/>
      <c r="D993" s="12"/>
      <c r="E993" s="14"/>
      <c r="H993" s="16"/>
      <c r="I993" s="11"/>
      <c r="J993" s="39"/>
      <c r="K993" s="39"/>
      <c r="L993" s="39"/>
      <c r="M993" s="39"/>
      <c r="N993" s="42"/>
      <c r="O993" s="8"/>
      <c r="P993" s="9"/>
      <c r="Q993" s="9"/>
      <c r="R993" s="8"/>
      <c r="S993" s="9"/>
      <c r="T993" s="9"/>
      <c r="U993" s="8"/>
      <c r="V993" s="9"/>
      <c r="W993" s="9"/>
      <c r="X993" s="9"/>
      <c r="Y993" s="8"/>
      <c r="Z993" s="9"/>
      <c r="AA993" s="8"/>
      <c r="AC993" s="8"/>
      <c r="AP993" s="8"/>
      <c r="AR993" s="31"/>
      <c r="AU993" s="31"/>
      <c r="AV993" s="21"/>
      <c r="AW993" s="23"/>
      <c r="BJ993" s="18"/>
      <c r="BL993" s="54"/>
      <c r="BO993" s="18"/>
      <c r="BQ993" s="18"/>
      <c r="BS993" s="18"/>
      <c r="BT993" s="18"/>
      <c r="CA993" s="18"/>
      <c r="CD993" s="18"/>
      <c r="CI993" s="18"/>
      <c r="CN993" s="18"/>
      <c r="CP993" s="18"/>
      <c r="CT993" s="18"/>
      <c r="CV993" s="18"/>
      <c r="CX993" s="18"/>
      <c r="DI993" s="18"/>
    </row>
    <row r="994" spans="3:113" x14ac:dyDescent="0.3">
      <c r="C994" s="25"/>
      <c r="D994" s="12"/>
      <c r="E994" s="14"/>
      <c r="H994" s="16"/>
      <c r="I994" s="11"/>
      <c r="J994" s="39"/>
      <c r="K994" s="39"/>
      <c r="L994" s="39"/>
      <c r="M994" s="39"/>
      <c r="N994" s="42"/>
      <c r="O994" s="8"/>
      <c r="P994" s="9"/>
      <c r="Q994" s="9"/>
      <c r="R994" s="8"/>
      <c r="S994" s="9"/>
      <c r="T994" s="9"/>
      <c r="U994" s="8"/>
      <c r="V994" s="9"/>
      <c r="W994" s="9"/>
      <c r="X994" s="9"/>
      <c r="Y994" s="8"/>
      <c r="Z994" s="9"/>
      <c r="AA994" s="8"/>
      <c r="AC994" s="8"/>
      <c r="AP994" s="8"/>
      <c r="AR994" s="31"/>
      <c r="AU994" s="31"/>
      <c r="AV994" s="21"/>
      <c r="AW994" s="23"/>
      <c r="BJ994" s="18"/>
      <c r="BL994" s="54"/>
      <c r="BO994" s="18"/>
      <c r="BQ994" s="18"/>
      <c r="BS994" s="18"/>
      <c r="BT994" s="18"/>
      <c r="CA994" s="18"/>
      <c r="CD994" s="18"/>
      <c r="CI994" s="18"/>
      <c r="CN994" s="18"/>
      <c r="CP994" s="18"/>
      <c r="CT994" s="18"/>
      <c r="CV994" s="18"/>
      <c r="CX994" s="18"/>
      <c r="DI994" s="18"/>
    </row>
    <row r="995" spans="3:113" x14ac:dyDescent="0.3">
      <c r="C995" s="25"/>
      <c r="D995" s="12"/>
      <c r="E995" s="14"/>
      <c r="H995" s="16"/>
      <c r="I995" s="11"/>
      <c r="J995" s="39"/>
      <c r="K995" s="39"/>
      <c r="L995" s="39"/>
      <c r="M995" s="39"/>
      <c r="N995" s="42"/>
      <c r="O995" s="8"/>
      <c r="P995" s="9"/>
      <c r="Q995" s="9"/>
      <c r="R995" s="8"/>
      <c r="S995" s="9"/>
      <c r="T995" s="9"/>
      <c r="U995" s="8"/>
      <c r="V995" s="9"/>
      <c r="W995" s="9"/>
      <c r="X995" s="9"/>
      <c r="Y995" s="8"/>
      <c r="Z995" s="9"/>
      <c r="AA995" s="8"/>
      <c r="AC995" s="8"/>
      <c r="AP995" s="8"/>
      <c r="AR995" s="31"/>
      <c r="AU995" s="31"/>
      <c r="AV995" s="21"/>
      <c r="AW995" s="23"/>
      <c r="BJ995" s="18"/>
      <c r="BL995" s="54"/>
      <c r="BO995" s="18"/>
      <c r="BQ995" s="18"/>
      <c r="BS995" s="18"/>
      <c r="BT995" s="18"/>
      <c r="CA995" s="18"/>
      <c r="CD995" s="18"/>
      <c r="CI995" s="18"/>
      <c r="CN995" s="18"/>
      <c r="CP995" s="18"/>
      <c r="CT995" s="18"/>
      <c r="CV995" s="18"/>
      <c r="CX995" s="18"/>
      <c r="DI995" s="18"/>
    </row>
    <row r="996" spans="3:113" x14ac:dyDescent="0.3">
      <c r="C996" s="25"/>
      <c r="D996" s="12"/>
      <c r="E996" s="14"/>
      <c r="H996" s="16"/>
      <c r="I996" s="11"/>
      <c r="J996" s="39"/>
      <c r="K996" s="39"/>
      <c r="L996" s="39"/>
      <c r="M996" s="39"/>
      <c r="N996" s="42"/>
      <c r="O996" s="8"/>
      <c r="P996" s="9"/>
      <c r="Q996" s="9"/>
      <c r="R996" s="8"/>
      <c r="S996" s="9"/>
      <c r="T996" s="9"/>
      <c r="U996" s="8"/>
      <c r="V996" s="9"/>
      <c r="W996" s="9"/>
      <c r="X996" s="9"/>
      <c r="Y996" s="8"/>
      <c r="Z996" s="9"/>
      <c r="AA996" s="8"/>
      <c r="AC996" s="8"/>
      <c r="AP996" s="8"/>
      <c r="AR996" s="31"/>
      <c r="AU996" s="31"/>
      <c r="AV996" s="21"/>
      <c r="AW996" s="23"/>
      <c r="BJ996" s="18"/>
      <c r="BL996" s="54"/>
      <c r="BO996" s="18"/>
      <c r="BQ996" s="18"/>
      <c r="BS996" s="18"/>
      <c r="BT996" s="18"/>
      <c r="CA996" s="18"/>
      <c r="CD996" s="18"/>
      <c r="CI996" s="18"/>
      <c r="CN996" s="18"/>
      <c r="CP996" s="18"/>
      <c r="CT996" s="18"/>
      <c r="CV996" s="18"/>
      <c r="CX996" s="18"/>
      <c r="DI996" s="18"/>
    </row>
    <row r="997" spans="3:113" x14ac:dyDescent="0.3">
      <c r="C997" s="25"/>
      <c r="D997" s="12"/>
      <c r="E997" s="14"/>
      <c r="H997" s="16"/>
      <c r="I997" s="11"/>
      <c r="J997" s="39"/>
      <c r="K997" s="39"/>
      <c r="L997" s="39"/>
      <c r="M997" s="39"/>
      <c r="N997" s="42"/>
      <c r="O997" s="8"/>
      <c r="P997" s="9"/>
      <c r="Q997" s="9"/>
      <c r="R997" s="8"/>
      <c r="S997" s="9"/>
      <c r="T997" s="9"/>
      <c r="U997" s="8"/>
      <c r="V997" s="9"/>
      <c r="W997" s="9"/>
      <c r="X997" s="9"/>
      <c r="Y997" s="8"/>
      <c r="Z997" s="9"/>
      <c r="AA997" s="8"/>
      <c r="AC997" s="8"/>
      <c r="AP997" s="8"/>
      <c r="AR997" s="31"/>
      <c r="AU997" s="31"/>
      <c r="AV997" s="21"/>
      <c r="AW997" s="23"/>
      <c r="BJ997" s="18"/>
      <c r="BL997" s="54"/>
      <c r="BO997" s="18"/>
      <c r="BQ997" s="18"/>
      <c r="BS997" s="18"/>
      <c r="BT997" s="18"/>
      <c r="CA997" s="18"/>
      <c r="CD997" s="18"/>
      <c r="CI997" s="18"/>
      <c r="CN997" s="18"/>
      <c r="CP997" s="18"/>
      <c r="CT997" s="18"/>
      <c r="CV997" s="18"/>
      <c r="CX997" s="18"/>
      <c r="DI997" s="18"/>
    </row>
    <row r="998" spans="3:113" x14ac:dyDescent="0.3">
      <c r="C998" s="25"/>
      <c r="D998" s="12"/>
      <c r="E998" s="14"/>
      <c r="H998" s="16"/>
      <c r="I998" s="11"/>
      <c r="J998" s="39"/>
      <c r="K998" s="39"/>
      <c r="L998" s="39"/>
      <c r="M998" s="39"/>
      <c r="N998" s="42"/>
      <c r="O998" s="8"/>
      <c r="P998" s="9"/>
      <c r="Q998" s="9"/>
      <c r="R998" s="8"/>
      <c r="S998" s="9"/>
      <c r="T998" s="9"/>
      <c r="U998" s="8"/>
      <c r="V998" s="9"/>
      <c r="W998" s="9"/>
      <c r="X998" s="9"/>
      <c r="Y998" s="8"/>
      <c r="Z998" s="9"/>
      <c r="AA998" s="8"/>
      <c r="AC998" s="8"/>
      <c r="AP998" s="8"/>
      <c r="AR998" s="31"/>
      <c r="AU998" s="31"/>
      <c r="AV998" s="21"/>
      <c r="AW998" s="23"/>
      <c r="BJ998" s="18"/>
      <c r="BL998" s="54"/>
      <c r="BO998" s="18"/>
      <c r="BQ998" s="18"/>
      <c r="BS998" s="18"/>
      <c r="BT998" s="18"/>
      <c r="CA998" s="18"/>
      <c r="CD998" s="18"/>
      <c r="CI998" s="18"/>
      <c r="CN998" s="18"/>
      <c r="CP998" s="18"/>
      <c r="CT998" s="18"/>
      <c r="CV998" s="18"/>
      <c r="CX998" s="18"/>
      <c r="DI998" s="18"/>
    </row>
    <row r="999" spans="3:113" x14ac:dyDescent="0.3">
      <c r="C999" s="25"/>
      <c r="D999" s="12"/>
      <c r="E999" s="14"/>
      <c r="H999" s="16"/>
      <c r="I999" s="11"/>
      <c r="J999" s="39"/>
      <c r="K999" s="39"/>
      <c r="L999" s="39"/>
      <c r="M999" s="39"/>
      <c r="N999" s="42"/>
      <c r="O999" s="8"/>
      <c r="P999" s="9"/>
      <c r="Q999" s="9"/>
      <c r="R999" s="8"/>
      <c r="S999" s="9"/>
      <c r="T999" s="9"/>
      <c r="U999" s="8"/>
      <c r="V999" s="9"/>
      <c r="W999" s="9"/>
      <c r="X999" s="9"/>
      <c r="Y999" s="8"/>
      <c r="Z999" s="9"/>
      <c r="AA999" s="8"/>
      <c r="AC999" s="8"/>
      <c r="AP999" s="8"/>
      <c r="AR999" s="31"/>
      <c r="AU999" s="31"/>
      <c r="AV999" s="21"/>
      <c r="AW999" s="23"/>
      <c r="BJ999" s="18"/>
      <c r="BL999" s="54"/>
      <c r="BO999" s="18"/>
      <c r="BQ999" s="18"/>
      <c r="BS999" s="18"/>
      <c r="BT999" s="18"/>
      <c r="CA999" s="18"/>
      <c r="CD999" s="18"/>
      <c r="CI999" s="18"/>
      <c r="CN999" s="18"/>
      <c r="CP999" s="18"/>
      <c r="CT999" s="18"/>
      <c r="CV999" s="18"/>
      <c r="CX999" s="18"/>
      <c r="DI999" s="18"/>
    </row>
    <row r="1000" spans="3:113" x14ac:dyDescent="0.3">
      <c r="C1000" s="25"/>
      <c r="D1000" s="12"/>
      <c r="E1000" s="14"/>
      <c r="H1000" s="16"/>
      <c r="I1000" s="11"/>
      <c r="J1000" s="39"/>
      <c r="K1000" s="39"/>
      <c r="L1000" s="39"/>
      <c r="M1000" s="39"/>
      <c r="N1000" s="42"/>
      <c r="O1000" s="8"/>
      <c r="P1000" s="9"/>
      <c r="Q1000" s="9"/>
      <c r="R1000" s="8"/>
      <c r="S1000" s="9"/>
      <c r="T1000" s="9"/>
      <c r="U1000" s="8"/>
      <c r="V1000" s="9"/>
      <c r="W1000" s="9"/>
      <c r="X1000" s="9"/>
      <c r="Y1000" s="8"/>
      <c r="Z1000" s="9"/>
      <c r="AA1000" s="8"/>
      <c r="AC1000" s="8"/>
      <c r="AP1000" s="8"/>
      <c r="AR1000" s="31"/>
      <c r="AU1000" s="31"/>
      <c r="AV1000" s="21"/>
      <c r="AW1000" s="23"/>
      <c r="BJ1000" s="18"/>
      <c r="BL1000" s="54"/>
      <c r="BO1000" s="18"/>
      <c r="BQ1000" s="18"/>
      <c r="BS1000" s="18"/>
      <c r="BT1000" s="18"/>
      <c r="CA1000" s="18"/>
      <c r="CD1000" s="18"/>
      <c r="CI1000" s="18"/>
      <c r="CN1000" s="18"/>
      <c r="CP1000" s="18"/>
      <c r="CT1000" s="18"/>
      <c r="CV1000" s="18"/>
      <c r="CX1000" s="18"/>
      <c r="DI1000" s="18"/>
    </row>
    <row r="1001" spans="3:113" x14ac:dyDescent="0.3">
      <c r="C1001" s="25"/>
      <c r="D1001" s="12"/>
      <c r="E1001" s="14"/>
      <c r="H1001" s="16"/>
      <c r="I1001" s="11"/>
      <c r="J1001" s="39"/>
      <c r="K1001" s="39"/>
      <c r="L1001" s="39"/>
      <c r="M1001" s="39"/>
      <c r="N1001" s="42"/>
      <c r="O1001" s="8"/>
      <c r="P1001" s="9"/>
      <c r="Q1001" s="9"/>
      <c r="R1001" s="8"/>
      <c r="S1001" s="9"/>
      <c r="T1001" s="9"/>
      <c r="U1001" s="8"/>
      <c r="V1001" s="9"/>
      <c r="W1001" s="9"/>
      <c r="X1001" s="9"/>
      <c r="Y1001" s="8"/>
      <c r="Z1001" s="9"/>
      <c r="AA1001" s="8"/>
      <c r="AC1001" s="8"/>
      <c r="AP1001" s="8"/>
      <c r="AR1001" s="31"/>
      <c r="AU1001" s="31"/>
      <c r="AV1001" s="21"/>
      <c r="AW1001" s="23"/>
      <c r="BJ1001" s="18"/>
      <c r="BL1001" s="54"/>
      <c r="BO1001" s="18"/>
      <c r="BQ1001" s="18"/>
      <c r="BS1001" s="18"/>
      <c r="BT1001" s="18"/>
      <c r="CA1001" s="18"/>
      <c r="CD1001" s="18"/>
      <c r="CI1001" s="18"/>
      <c r="CN1001" s="18"/>
      <c r="CP1001" s="18"/>
      <c r="CT1001" s="18"/>
      <c r="CV1001" s="18"/>
      <c r="CX1001" s="18"/>
      <c r="DI1001" s="18"/>
    </row>
    <row r="1002" spans="3:113" x14ac:dyDescent="0.3">
      <c r="C1002" s="25"/>
      <c r="D1002" s="12"/>
      <c r="E1002" s="14"/>
      <c r="H1002" s="16"/>
      <c r="I1002" s="11"/>
      <c r="J1002" s="39"/>
      <c r="K1002" s="39"/>
      <c r="L1002" s="39"/>
      <c r="M1002" s="39"/>
      <c r="N1002" s="42"/>
      <c r="O1002" s="8"/>
      <c r="P1002" s="9"/>
      <c r="Q1002" s="9"/>
      <c r="R1002" s="8"/>
      <c r="S1002" s="9"/>
      <c r="T1002" s="9"/>
      <c r="U1002" s="8"/>
      <c r="V1002" s="9"/>
      <c r="W1002" s="9"/>
      <c r="X1002" s="9"/>
      <c r="Y1002" s="8"/>
      <c r="Z1002" s="9"/>
      <c r="AA1002" s="8"/>
      <c r="AC1002" s="8"/>
      <c r="AP1002" s="8"/>
      <c r="AR1002" s="31"/>
      <c r="AU1002" s="31"/>
      <c r="AV1002" s="21"/>
      <c r="AW1002" s="23"/>
      <c r="BJ1002" s="18"/>
      <c r="BL1002" s="54"/>
      <c r="BO1002" s="18"/>
      <c r="BQ1002" s="18"/>
      <c r="BS1002" s="18"/>
      <c r="BT1002" s="18"/>
      <c r="CA1002" s="18"/>
      <c r="CD1002" s="18"/>
      <c r="CI1002" s="18"/>
      <c r="CN1002" s="18"/>
      <c r="CP1002" s="18"/>
      <c r="CT1002" s="18"/>
      <c r="CV1002" s="18"/>
      <c r="CX1002" s="18"/>
      <c r="DI1002" s="18"/>
    </row>
    <row r="1003" spans="3:113" x14ac:dyDescent="0.3">
      <c r="C1003" s="25"/>
      <c r="D1003" s="12"/>
      <c r="E1003" s="14"/>
      <c r="H1003" s="16"/>
      <c r="I1003" s="11"/>
      <c r="J1003" s="39"/>
      <c r="K1003" s="39"/>
      <c r="L1003" s="39"/>
      <c r="M1003" s="39"/>
      <c r="N1003" s="42"/>
      <c r="O1003" s="8"/>
      <c r="P1003" s="9"/>
      <c r="Q1003" s="9"/>
      <c r="R1003" s="8"/>
      <c r="S1003" s="9"/>
      <c r="T1003" s="9"/>
      <c r="U1003" s="8"/>
      <c r="V1003" s="9"/>
      <c r="W1003" s="9"/>
      <c r="X1003" s="9"/>
      <c r="Y1003" s="8"/>
      <c r="Z1003" s="9"/>
      <c r="AA1003" s="8"/>
      <c r="AC1003" s="8"/>
      <c r="AP1003" s="8"/>
      <c r="AR1003" s="31"/>
      <c r="AU1003" s="31"/>
      <c r="AV1003" s="21"/>
      <c r="AW1003" s="23"/>
      <c r="BJ1003" s="18"/>
      <c r="BL1003" s="54"/>
      <c r="BO1003" s="18"/>
      <c r="BQ1003" s="18"/>
      <c r="BS1003" s="18"/>
      <c r="BT1003" s="18"/>
      <c r="CA1003" s="18"/>
      <c r="CD1003" s="18"/>
      <c r="CI1003" s="18"/>
      <c r="CN1003" s="18"/>
      <c r="CP1003" s="18"/>
      <c r="CT1003" s="18"/>
      <c r="CV1003" s="18"/>
      <c r="CX1003" s="18"/>
      <c r="DI1003" s="18"/>
    </row>
    <row r="1004" spans="3:113" x14ac:dyDescent="0.3">
      <c r="C1004" s="25"/>
      <c r="D1004" s="12"/>
      <c r="E1004" s="14"/>
      <c r="H1004" s="16"/>
      <c r="I1004" s="11"/>
      <c r="J1004" s="39"/>
      <c r="K1004" s="39"/>
      <c r="L1004" s="39"/>
      <c r="M1004" s="39"/>
      <c r="N1004" s="42"/>
      <c r="O1004" s="8"/>
      <c r="P1004" s="9"/>
      <c r="Q1004" s="9"/>
      <c r="R1004" s="8"/>
      <c r="S1004" s="9"/>
      <c r="T1004" s="9"/>
      <c r="U1004" s="8"/>
      <c r="V1004" s="9"/>
      <c r="W1004" s="9"/>
      <c r="X1004" s="9"/>
      <c r="Y1004" s="8"/>
      <c r="Z1004" s="9"/>
      <c r="AA1004" s="8"/>
      <c r="AC1004" s="8"/>
      <c r="AP1004" s="8"/>
      <c r="AR1004" s="31"/>
      <c r="AU1004" s="31"/>
      <c r="AV1004" s="21"/>
      <c r="AW1004" s="23"/>
      <c r="BJ1004" s="18"/>
      <c r="BL1004" s="54"/>
      <c r="BO1004" s="18"/>
      <c r="BQ1004" s="18"/>
      <c r="BS1004" s="18"/>
      <c r="BT1004" s="18"/>
      <c r="CA1004" s="18"/>
      <c r="CD1004" s="18"/>
      <c r="CI1004" s="18"/>
      <c r="CN1004" s="18"/>
      <c r="CP1004" s="18"/>
      <c r="CT1004" s="18"/>
      <c r="CV1004" s="18"/>
      <c r="CX1004" s="18"/>
      <c r="DI1004" s="18"/>
    </row>
    <row r="1005" spans="3:113" x14ac:dyDescent="0.3">
      <c r="C1005" s="25"/>
      <c r="D1005" s="12"/>
      <c r="E1005" s="14"/>
      <c r="H1005" s="16"/>
      <c r="I1005" s="11"/>
      <c r="J1005" s="39"/>
      <c r="K1005" s="39"/>
      <c r="L1005" s="39"/>
      <c r="M1005" s="39"/>
      <c r="N1005" s="42"/>
      <c r="O1005" s="8"/>
      <c r="P1005" s="9"/>
      <c r="Q1005" s="9"/>
      <c r="R1005" s="8"/>
      <c r="S1005" s="9"/>
      <c r="T1005" s="9"/>
      <c r="U1005" s="8"/>
      <c r="V1005" s="9"/>
      <c r="W1005" s="9"/>
      <c r="X1005" s="9"/>
      <c r="Y1005" s="8"/>
      <c r="Z1005" s="9"/>
      <c r="AA1005" s="8"/>
      <c r="AC1005" s="8"/>
      <c r="AP1005" s="8"/>
      <c r="AR1005" s="31"/>
      <c r="AU1005" s="31"/>
      <c r="AV1005" s="21"/>
      <c r="AW1005" s="23"/>
      <c r="BJ1005" s="18"/>
      <c r="BL1005" s="54"/>
      <c r="BO1005" s="18"/>
      <c r="BQ1005" s="18"/>
      <c r="BS1005" s="18"/>
      <c r="BT1005" s="18"/>
      <c r="CA1005" s="18"/>
      <c r="CD1005" s="18"/>
      <c r="CI1005" s="18"/>
      <c r="CN1005" s="18"/>
      <c r="CP1005" s="18"/>
      <c r="CT1005" s="18"/>
      <c r="CV1005" s="18"/>
      <c r="CX1005" s="18"/>
      <c r="DI1005" s="18"/>
    </row>
    <row r="1006" spans="3:113" x14ac:dyDescent="0.3">
      <c r="C1006" s="25"/>
      <c r="D1006" s="12"/>
      <c r="E1006" s="14"/>
      <c r="H1006" s="16"/>
      <c r="I1006" s="11"/>
      <c r="J1006" s="39"/>
      <c r="K1006" s="39"/>
      <c r="L1006" s="39"/>
      <c r="M1006" s="39"/>
      <c r="N1006" s="42"/>
      <c r="O1006" s="8"/>
      <c r="P1006" s="9"/>
      <c r="Q1006" s="9"/>
      <c r="R1006" s="8"/>
      <c r="S1006" s="9"/>
      <c r="T1006" s="9"/>
      <c r="U1006" s="8"/>
      <c r="V1006" s="9"/>
      <c r="W1006" s="9"/>
      <c r="X1006" s="9"/>
      <c r="Y1006" s="8"/>
      <c r="Z1006" s="9"/>
      <c r="AA1006" s="8"/>
      <c r="AC1006" s="8"/>
      <c r="AP1006" s="8"/>
      <c r="AR1006" s="31"/>
      <c r="AU1006" s="31"/>
      <c r="AV1006" s="21"/>
      <c r="AW1006" s="23"/>
      <c r="BJ1006" s="18"/>
      <c r="BL1006" s="54"/>
      <c r="BO1006" s="18"/>
      <c r="BQ1006" s="18"/>
      <c r="BS1006" s="18"/>
      <c r="BT1006" s="18"/>
      <c r="CA1006" s="18"/>
      <c r="CD1006" s="18"/>
      <c r="CI1006" s="18"/>
      <c r="CN1006" s="18"/>
      <c r="CP1006" s="18"/>
      <c r="CT1006" s="18"/>
      <c r="CV1006" s="18"/>
      <c r="CX1006" s="18"/>
      <c r="DI1006" s="18"/>
    </row>
    <row r="1007" spans="3:113" x14ac:dyDescent="0.3">
      <c r="C1007" s="25"/>
      <c r="D1007" s="12"/>
      <c r="E1007" s="14"/>
      <c r="H1007" s="16"/>
      <c r="I1007" s="11"/>
      <c r="J1007" s="39"/>
      <c r="K1007" s="39"/>
      <c r="L1007" s="39"/>
      <c r="M1007" s="39"/>
      <c r="N1007" s="42"/>
      <c r="O1007" s="8"/>
      <c r="P1007" s="9"/>
      <c r="Q1007" s="9"/>
      <c r="R1007" s="8"/>
      <c r="S1007" s="9"/>
      <c r="T1007" s="9"/>
      <c r="U1007" s="8"/>
      <c r="V1007" s="9"/>
      <c r="W1007" s="9"/>
      <c r="X1007" s="9"/>
      <c r="Y1007" s="8"/>
      <c r="Z1007" s="9"/>
      <c r="AA1007" s="8"/>
      <c r="AC1007" s="8"/>
      <c r="AP1007" s="8"/>
      <c r="AR1007" s="31"/>
      <c r="AU1007" s="31"/>
      <c r="AV1007" s="21"/>
      <c r="AW1007" s="23"/>
      <c r="BJ1007" s="18"/>
      <c r="BL1007" s="54"/>
      <c r="BO1007" s="18"/>
      <c r="BQ1007" s="18"/>
      <c r="BS1007" s="18"/>
      <c r="BT1007" s="18"/>
      <c r="CA1007" s="18"/>
      <c r="CD1007" s="18"/>
      <c r="CI1007" s="18"/>
      <c r="CN1007" s="18"/>
      <c r="CP1007" s="18"/>
      <c r="CT1007" s="18"/>
      <c r="CV1007" s="18"/>
      <c r="CX1007" s="18"/>
      <c r="DI1007" s="18"/>
    </row>
    <row r="1008" spans="3:113" x14ac:dyDescent="0.3">
      <c r="C1008" s="25"/>
      <c r="D1008" s="12"/>
      <c r="E1008" s="14"/>
      <c r="H1008" s="16"/>
      <c r="I1008" s="11"/>
      <c r="J1008" s="39"/>
      <c r="K1008" s="39"/>
      <c r="L1008" s="39"/>
      <c r="M1008" s="39"/>
      <c r="N1008" s="42"/>
      <c r="O1008" s="8"/>
      <c r="P1008" s="9"/>
      <c r="Q1008" s="9"/>
      <c r="R1008" s="8"/>
      <c r="S1008" s="9"/>
      <c r="T1008" s="9"/>
      <c r="U1008" s="8"/>
      <c r="V1008" s="9"/>
      <c r="W1008" s="9"/>
      <c r="X1008" s="9"/>
      <c r="Y1008" s="8"/>
      <c r="Z1008" s="9"/>
      <c r="AA1008" s="8"/>
      <c r="AC1008" s="8"/>
      <c r="AP1008" s="8"/>
      <c r="AR1008" s="31"/>
      <c r="AU1008" s="31"/>
      <c r="AV1008" s="21"/>
      <c r="AW1008" s="23"/>
      <c r="BJ1008" s="18"/>
      <c r="BL1008" s="54"/>
      <c r="BO1008" s="18"/>
      <c r="BQ1008" s="18"/>
      <c r="BS1008" s="18"/>
      <c r="BT1008" s="18"/>
      <c r="CA1008" s="18"/>
      <c r="CD1008" s="18"/>
      <c r="CI1008" s="18"/>
      <c r="CN1008" s="18"/>
      <c r="CP1008" s="18"/>
      <c r="CT1008" s="18"/>
      <c r="CV1008" s="18"/>
      <c r="CX1008" s="18"/>
      <c r="DI1008" s="18"/>
    </row>
    <row r="1009" spans="3:113" x14ac:dyDescent="0.3">
      <c r="C1009" s="25"/>
      <c r="D1009" s="12"/>
      <c r="E1009" s="14"/>
      <c r="H1009" s="16"/>
      <c r="I1009" s="11"/>
      <c r="J1009" s="39"/>
      <c r="K1009" s="39"/>
      <c r="L1009" s="39"/>
      <c r="M1009" s="39"/>
      <c r="N1009" s="42"/>
      <c r="O1009" s="8"/>
      <c r="P1009" s="9"/>
      <c r="Q1009" s="9"/>
      <c r="R1009" s="8"/>
      <c r="S1009" s="9"/>
      <c r="T1009" s="9"/>
      <c r="U1009" s="8"/>
      <c r="V1009" s="9"/>
      <c r="W1009" s="9"/>
      <c r="X1009" s="9"/>
      <c r="Y1009" s="8"/>
      <c r="Z1009" s="9"/>
      <c r="AA1009" s="8"/>
      <c r="AC1009" s="8"/>
      <c r="AP1009" s="8"/>
      <c r="AR1009" s="31"/>
      <c r="AU1009" s="31"/>
      <c r="AV1009" s="21"/>
      <c r="AW1009" s="23"/>
      <c r="BJ1009" s="18"/>
      <c r="BL1009" s="54"/>
      <c r="BO1009" s="18"/>
      <c r="BQ1009" s="18"/>
      <c r="BS1009" s="18"/>
      <c r="BT1009" s="18"/>
      <c r="CA1009" s="18"/>
      <c r="CD1009" s="18"/>
      <c r="CI1009" s="18"/>
      <c r="CN1009" s="18"/>
      <c r="CP1009" s="18"/>
      <c r="CT1009" s="18"/>
      <c r="CV1009" s="18"/>
      <c r="CX1009" s="18"/>
      <c r="DI1009" s="18"/>
    </row>
    <row r="1010" spans="3:113" x14ac:dyDescent="0.3">
      <c r="C1010" s="25"/>
      <c r="D1010" s="12"/>
      <c r="E1010" s="14"/>
      <c r="H1010" s="16"/>
      <c r="I1010" s="11"/>
      <c r="J1010" s="39"/>
      <c r="K1010" s="39"/>
      <c r="L1010" s="39"/>
      <c r="M1010" s="39"/>
      <c r="N1010" s="42"/>
      <c r="O1010" s="8"/>
      <c r="P1010" s="9"/>
      <c r="Q1010" s="9"/>
      <c r="R1010" s="8"/>
      <c r="S1010" s="9"/>
      <c r="T1010" s="9"/>
      <c r="U1010" s="8"/>
      <c r="V1010" s="9"/>
      <c r="W1010" s="9"/>
      <c r="X1010" s="9"/>
      <c r="Y1010" s="8"/>
      <c r="Z1010" s="9"/>
      <c r="AA1010" s="8"/>
      <c r="AC1010" s="8"/>
      <c r="AP1010" s="8"/>
      <c r="AR1010" s="31"/>
      <c r="AU1010" s="31"/>
      <c r="AV1010" s="21"/>
      <c r="AW1010" s="23"/>
      <c r="BJ1010" s="18"/>
      <c r="BL1010" s="54"/>
      <c r="BO1010" s="18"/>
      <c r="BQ1010" s="18"/>
      <c r="BS1010" s="18"/>
      <c r="BT1010" s="18"/>
      <c r="CA1010" s="18"/>
      <c r="CD1010" s="18"/>
      <c r="CI1010" s="18"/>
      <c r="CN1010" s="18"/>
      <c r="CP1010" s="18"/>
      <c r="CT1010" s="18"/>
      <c r="CV1010" s="18"/>
      <c r="CX1010" s="18"/>
      <c r="DI1010" s="18"/>
    </row>
    <row r="1011" spans="3:113" x14ac:dyDescent="0.3">
      <c r="C1011" s="25"/>
      <c r="D1011" s="12"/>
      <c r="E1011" s="14"/>
      <c r="H1011" s="16"/>
      <c r="I1011" s="11"/>
      <c r="J1011" s="39"/>
      <c r="K1011" s="39"/>
      <c r="L1011" s="39"/>
      <c r="M1011" s="39"/>
      <c r="N1011" s="42"/>
      <c r="O1011" s="8"/>
      <c r="P1011" s="9"/>
      <c r="Q1011" s="9"/>
      <c r="R1011" s="8"/>
      <c r="S1011" s="9"/>
      <c r="T1011" s="9"/>
      <c r="U1011" s="8"/>
      <c r="V1011" s="9"/>
      <c r="W1011" s="9"/>
      <c r="X1011" s="9"/>
      <c r="Y1011" s="8"/>
      <c r="Z1011" s="9"/>
      <c r="AA1011" s="8"/>
      <c r="AC1011" s="8"/>
      <c r="AP1011" s="8"/>
      <c r="AR1011" s="31"/>
      <c r="AU1011" s="31"/>
      <c r="AV1011" s="21"/>
      <c r="AW1011" s="23"/>
      <c r="BJ1011" s="18"/>
      <c r="BL1011" s="54"/>
      <c r="BO1011" s="18"/>
      <c r="BQ1011" s="18"/>
      <c r="BS1011" s="18"/>
      <c r="BT1011" s="18"/>
      <c r="CA1011" s="18"/>
      <c r="CD1011" s="18"/>
      <c r="CI1011" s="18"/>
      <c r="CN1011" s="18"/>
      <c r="CP1011" s="18"/>
      <c r="CT1011" s="18"/>
      <c r="CV1011" s="18"/>
      <c r="CX1011" s="18"/>
      <c r="DI1011" s="18"/>
    </row>
    <row r="1012" spans="3:113" x14ac:dyDescent="0.3">
      <c r="C1012" s="25"/>
      <c r="D1012" s="12"/>
      <c r="E1012" s="14"/>
      <c r="H1012" s="16"/>
      <c r="I1012" s="11"/>
      <c r="J1012" s="39"/>
      <c r="K1012" s="39"/>
      <c r="L1012" s="39"/>
      <c r="M1012" s="39"/>
      <c r="N1012" s="42"/>
      <c r="O1012" s="8"/>
      <c r="P1012" s="9"/>
      <c r="Q1012" s="9"/>
      <c r="R1012" s="8"/>
      <c r="S1012" s="9"/>
      <c r="T1012" s="9"/>
      <c r="U1012" s="8"/>
      <c r="V1012" s="9"/>
      <c r="W1012" s="9"/>
      <c r="X1012" s="9"/>
      <c r="Y1012" s="8"/>
      <c r="Z1012" s="9"/>
      <c r="AA1012" s="8"/>
      <c r="AC1012" s="8"/>
      <c r="AP1012" s="8"/>
      <c r="AR1012" s="31"/>
      <c r="AU1012" s="31"/>
      <c r="AV1012" s="21"/>
      <c r="AW1012" s="23"/>
      <c r="BJ1012" s="18"/>
      <c r="BL1012" s="54"/>
      <c r="BO1012" s="18"/>
      <c r="BQ1012" s="18"/>
      <c r="BS1012" s="18"/>
      <c r="BT1012" s="18"/>
      <c r="CA1012" s="18"/>
      <c r="CD1012" s="18"/>
      <c r="CI1012" s="18"/>
      <c r="CN1012" s="18"/>
      <c r="CP1012" s="18"/>
      <c r="CT1012" s="18"/>
      <c r="CV1012" s="18"/>
      <c r="CX1012" s="18"/>
      <c r="DI1012" s="18"/>
    </row>
    <row r="1013" spans="3:113" x14ac:dyDescent="0.3">
      <c r="C1013" s="25"/>
      <c r="D1013" s="12"/>
      <c r="E1013" s="14"/>
      <c r="H1013" s="16"/>
      <c r="I1013" s="11"/>
      <c r="J1013" s="39"/>
      <c r="K1013" s="39"/>
      <c r="L1013" s="39"/>
      <c r="M1013" s="39"/>
      <c r="N1013" s="42"/>
      <c r="O1013" s="8"/>
      <c r="P1013" s="9"/>
      <c r="Q1013" s="9"/>
      <c r="R1013" s="8"/>
      <c r="S1013" s="9"/>
      <c r="T1013" s="9"/>
      <c r="U1013" s="8"/>
      <c r="V1013" s="9"/>
      <c r="W1013" s="9"/>
      <c r="X1013" s="9"/>
      <c r="Y1013" s="8"/>
      <c r="Z1013" s="9"/>
      <c r="AA1013" s="8"/>
      <c r="AC1013" s="8"/>
      <c r="AP1013" s="8"/>
      <c r="AR1013" s="31"/>
      <c r="AU1013" s="31"/>
      <c r="AV1013" s="21"/>
      <c r="AW1013" s="23"/>
      <c r="BJ1013" s="18"/>
      <c r="BL1013" s="54"/>
      <c r="BO1013" s="18"/>
      <c r="BQ1013" s="18"/>
      <c r="BS1013" s="18"/>
      <c r="BT1013" s="18"/>
      <c r="CA1013" s="18"/>
      <c r="CD1013" s="18"/>
      <c r="CI1013" s="18"/>
      <c r="CN1013" s="18"/>
      <c r="CP1013" s="18"/>
      <c r="CT1013" s="18"/>
      <c r="CV1013" s="18"/>
      <c r="CX1013" s="18"/>
      <c r="DI1013" s="18"/>
    </row>
    <row r="1014" spans="3:113" x14ac:dyDescent="0.3">
      <c r="C1014" s="25"/>
      <c r="D1014" s="12"/>
      <c r="E1014" s="14"/>
      <c r="H1014" s="16"/>
      <c r="I1014" s="11"/>
      <c r="J1014" s="39"/>
      <c r="K1014" s="39"/>
      <c r="L1014" s="39"/>
      <c r="M1014" s="39"/>
      <c r="N1014" s="42"/>
      <c r="O1014" s="8"/>
      <c r="P1014" s="9"/>
      <c r="Q1014" s="9"/>
      <c r="R1014" s="8"/>
      <c r="S1014" s="9"/>
      <c r="T1014" s="9"/>
      <c r="U1014" s="8"/>
      <c r="V1014" s="9"/>
      <c r="W1014" s="9"/>
      <c r="X1014" s="9"/>
      <c r="Y1014" s="8"/>
      <c r="Z1014" s="9"/>
      <c r="AA1014" s="8"/>
      <c r="AC1014" s="8"/>
      <c r="AP1014" s="8"/>
      <c r="AR1014" s="31"/>
      <c r="AU1014" s="31"/>
      <c r="AV1014" s="21"/>
      <c r="AW1014" s="23"/>
      <c r="BJ1014" s="18"/>
      <c r="BL1014" s="54"/>
      <c r="BO1014" s="18"/>
      <c r="BQ1014" s="18"/>
      <c r="BS1014" s="18"/>
      <c r="BT1014" s="18"/>
      <c r="CA1014" s="18"/>
      <c r="CD1014" s="18"/>
      <c r="CI1014" s="18"/>
      <c r="CN1014" s="18"/>
      <c r="CP1014" s="18"/>
      <c r="CT1014" s="18"/>
      <c r="CV1014" s="18"/>
      <c r="CX1014" s="18"/>
      <c r="DI1014" s="18"/>
    </row>
    <row r="1015" spans="3:113" x14ac:dyDescent="0.3">
      <c r="C1015" s="25"/>
      <c r="D1015" s="12"/>
      <c r="E1015" s="14"/>
      <c r="H1015" s="16"/>
      <c r="I1015" s="11"/>
      <c r="J1015" s="39"/>
      <c r="K1015" s="39"/>
      <c r="L1015" s="39"/>
      <c r="M1015" s="39"/>
      <c r="N1015" s="42"/>
      <c r="O1015" s="8"/>
      <c r="P1015" s="9"/>
      <c r="Q1015" s="9"/>
      <c r="R1015" s="8"/>
      <c r="S1015" s="9"/>
      <c r="T1015" s="9"/>
      <c r="U1015" s="8"/>
      <c r="V1015" s="9"/>
      <c r="W1015" s="9"/>
      <c r="X1015" s="9"/>
      <c r="Y1015" s="8"/>
      <c r="Z1015" s="9"/>
      <c r="AA1015" s="8"/>
      <c r="AC1015" s="8"/>
      <c r="AP1015" s="8"/>
      <c r="AR1015" s="31"/>
      <c r="AU1015" s="31"/>
      <c r="AV1015" s="21"/>
      <c r="AW1015" s="23"/>
      <c r="BJ1015" s="18"/>
      <c r="BL1015" s="54"/>
      <c r="BO1015" s="18"/>
      <c r="BQ1015" s="18"/>
      <c r="BS1015" s="18"/>
      <c r="BT1015" s="18"/>
      <c r="CA1015" s="18"/>
      <c r="CD1015" s="18"/>
      <c r="CI1015" s="18"/>
      <c r="CN1015" s="18"/>
      <c r="CP1015" s="18"/>
      <c r="CT1015" s="18"/>
      <c r="CV1015" s="18"/>
      <c r="CX1015" s="18"/>
      <c r="DI1015" s="18"/>
    </row>
    <row r="1016" spans="3:113" x14ac:dyDescent="0.3">
      <c r="C1016" s="25"/>
      <c r="D1016" s="12"/>
      <c r="E1016" s="14"/>
      <c r="H1016" s="16"/>
      <c r="I1016" s="11"/>
      <c r="J1016" s="39"/>
      <c r="K1016" s="39"/>
      <c r="L1016" s="39"/>
      <c r="M1016" s="39"/>
      <c r="N1016" s="42"/>
      <c r="O1016" s="8"/>
      <c r="P1016" s="9"/>
      <c r="Q1016" s="9"/>
      <c r="R1016" s="8"/>
      <c r="S1016" s="9"/>
      <c r="T1016" s="9"/>
      <c r="U1016" s="8"/>
      <c r="V1016" s="9"/>
      <c r="W1016" s="9"/>
      <c r="X1016" s="9"/>
      <c r="Y1016" s="8"/>
      <c r="Z1016" s="9"/>
      <c r="AA1016" s="8"/>
      <c r="AC1016" s="8"/>
      <c r="AP1016" s="8"/>
      <c r="AR1016" s="31"/>
      <c r="AU1016" s="31"/>
      <c r="AV1016" s="21"/>
      <c r="AW1016" s="23"/>
      <c r="BJ1016" s="18"/>
      <c r="BL1016" s="54"/>
      <c r="BO1016" s="18"/>
      <c r="BQ1016" s="18"/>
      <c r="BS1016" s="18"/>
      <c r="BT1016" s="18"/>
      <c r="CA1016" s="18"/>
      <c r="CD1016" s="18"/>
      <c r="CI1016" s="18"/>
      <c r="CN1016" s="18"/>
      <c r="CP1016" s="18"/>
      <c r="CT1016" s="18"/>
      <c r="CV1016" s="18"/>
      <c r="CX1016" s="18"/>
      <c r="DI1016" s="18"/>
    </row>
    <row r="1017" spans="3:113" x14ac:dyDescent="0.3">
      <c r="C1017" s="25"/>
      <c r="D1017" s="12"/>
      <c r="E1017" s="14"/>
      <c r="H1017" s="16"/>
      <c r="I1017" s="11"/>
      <c r="J1017" s="39"/>
      <c r="K1017" s="39"/>
      <c r="L1017" s="39"/>
      <c r="M1017" s="39"/>
      <c r="N1017" s="42"/>
      <c r="O1017" s="8"/>
      <c r="P1017" s="9"/>
      <c r="Q1017" s="9"/>
      <c r="R1017" s="8"/>
      <c r="S1017" s="9"/>
      <c r="T1017" s="9"/>
      <c r="U1017" s="8"/>
      <c r="V1017" s="9"/>
      <c r="W1017" s="9"/>
      <c r="X1017" s="9"/>
      <c r="Y1017" s="8"/>
      <c r="Z1017" s="9"/>
      <c r="AA1017" s="8"/>
      <c r="AC1017" s="8"/>
      <c r="AP1017" s="8"/>
      <c r="AR1017" s="31"/>
      <c r="AU1017" s="31"/>
      <c r="AV1017" s="21"/>
      <c r="AW1017" s="23"/>
      <c r="BJ1017" s="18"/>
      <c r="BL1017" s="54"/>
      <c r="BO1017" s="18"/>
      <c r="BQ1017" s="18"/>
      <c r="BS1017" s="18"/>
      <c r="BT1017" s="18"/>
      <c r="CA1017" s="18"/>
      <c r="CD1017" s="18"/>
      <c r="CI1017" s="18"/>
      <c r="CN1017" s="18"/>
      <c r="CP1017" s="18"/>
      <c r="CT1017" s="18"/>
      <c r="CV1017" s="18"/>
      <c r="CX1017" s="18"/>
      <c r="DI1017" s="18"/>
    </row>
    <row r="1018" spans="3:113" x14ac:dyDescent="0.3">
      <c r="C1018" s="25"/>
      <c r="D1018" s="12"/>
      <c r="E1018" s="14"/>
      <c r="H1018" s="16"/>
      <c r="I1018" s="11"/>
      <c r="J1018" s="39"/>
      <c r="K1018" s="39"/>
      <c r="L1018" s="39"/>
      <c r="M1018" s="39"/>
      <c r="N1018" s="42"/>
      <c r="O1018" s="8"/>
      <c r="P1018" s="9"/>
      <c r="Q1018" s="9"/>
      <c r="R1018" s="8"/>
      <c r="S1018" s="9"/>
      <c r="T1018" s="9"/>
      <c r="U1018" s="8"/>
      <c r="V1018" s="9"/>
      <c r="W1018" s="9"/>
      <c r="X1018" s="9"/>
      <c r="Y1018" s="8"/>
      <c r="Z1018" s="9"/>
      <c r="AA1018" s="8"/>
      <c r="AC1018" s="8"/>
      <c r="AP1018" s="8"/>
      <c r="AR1018" s="31"/>
      <c r="AU1018" s="31"/>
      <c r="AV1018" s="21"/>
      <c r="AW1018" s="23"/>
      <c r="BJ1018" s="18"/>
      <c r="BL1018" s="54"/>
      <c r="BO1018" s="18"/>
      <c r="BQ1018" s="18"/>
      <c r="BS1018" s="18"/>
      <c r="BT1018" s="18"/>
      <c r="CA1018" s="18"/>
      <c r="CD1018" s="18"/>
      <c r="CI1018" s="18"/>
      <c r="CN1018" s="18"/>
      <c r="CP1018" s="18"/>
      <c r="CT1018" s="18"/>
      <c r="CV1018" s="18"/>
      <c r="CX1018" s="18"/>
      <c r="DI1018" s="18"/>
    </row>
    <row r="1019" spans="3:113" x14ac:dyDescent="0.3">
      <c r="C1019" s="25"/>
      <c r="D1019" s="12"/>
      <c r="E1019" s="14"/>
      <c r="H1019" s="16"/>
      <c r="I1019" s="11"/>
      <c r="J1019" s="39"/>
      <c r="K1019" s="39"/>
      <c r="L1019" s="39"/>
      <c r="M1019" s="39"/>
      <c r="N1019" s="42"/>
      <c r="O1019" s="8"/>
      <c r="P1019" s="9"/>
      <c r="Q1019" s="9"/>
      <c r="R1019" s="8"/>
      <c r="S1019" s="9"/>
      <c r="T1019" s="9"/>
      <c r="U1019" s="8"/>
      <c r="V1019" s="9"/>
      <c r="W1019" s="9"/>
      <c r="X1019" s="9"/>
      <c r="Y1019" s="8"/>
      <c r="Z1019" s="9"/>
      <c r="AA1019" s="8"/>
      <c r="AC1019" s="8"/>
      <c r="AP1019" s="8"/>
      <c r="AR1019" s="31"/>
      <c r="AU1019" s="31"/>
      <c r="AV1019" s="21"/>
      <c r="AW1019" s="23"/>
      <c r="BJ1019" s="18"/>
      <c r="BL1019" s="54"/>
      <c r="BO1019" s="18"/>
      <c r="BQ1019" s="18"/>
      <c r="BS1019" s="18"/>
      <c r="BT1019" s="18"/>
      <c r="CA1019" s="18"/>
      <c r="CD1019" s="18"/>
      <c r="CI1019" s="18"/>
      <c r="CN1019" s="18"/>
      <c r="CP1019" s="18"/>
      <c r="CT1019" s="18"/>
      <c r="CV1019" s="18"/>
      <c r="CX1019" s="18"/>
      <c r="DI1019" s="18"/>
    </row>
    <row r="1020" spans="3:113" x14ac:dyDescent="0.3">
      <c r="C1020" s="25"/>
      <c r="D1020" s="12"/>
      <c r="E1020" s="14"/>
      <c r="H1020" s="16"/>
      <c r="I1020" s="11"/>
      <c r="J1020" s="39"/>
      <c r="K1020" s="39"/>
      <c r="L1020" s="39"/>
      <c r="M1020" s="39"/>
      <c r="N1020" s="42"/>
      <c r="O1020" s="8"/>
      <c r="P1020" s="9"/>
      <c r="Q1020" s="9"/>
      <c r="R1020" s="8"/>
      <c r="S1020" s="9"/>
      <c r="T1020" s="9"/>
      <c r="U1020" s="8"/>
      <c r="V1020" s="9"/>
      <c r="W1020" s="9"/>
      <c r="X1020" s="9"/>
      <c r="Y1020" s="8"/>
      <c r="Z1020" s="9"/>
      <c r="AA1020" s="8"/>
      <c r="AC1020" s="8"/>
      <c r="AP1020" s="8"/>
      <c r="AR1020" s="31"/>
      <c r="AU1020" s="31"/>
      <c r="AV1020" s="21"/>
      <c r="AW1020" s="23"/>
      <c r="BJ1020" s="18"/>
      <c r="BL1020" s="54"/>
      <c r="BO1020" s="18"/>
      <c r="BQ1020" s="18"/>
      <c r="BS1020" s="18"/>
      <c r="BT1020" s="18"/>
      <c r="CA1020" s="18"/>
      <c r="CD1020" s="18"/>
      <c r="CI1020" s="18"/>
      <c r="CN1020" s="18"/>
      <c r="CP1020" s="18"/>
      <c r="CT1020" s="18"/>
      <c r="CV1020" s="18"/>
      <c r="CX1020" s="18"/>
      <c r="DI1020" s="18"/>
    </row>
    <row r="1021" spans="3:113" x14ac:dyDescent="0.3">
      <c r="C1021" s="25"/>
      <c r="D1021" s="12"/>
      <c r="E1021" s="14"/>
      <c r="H1021" s="16"/>
      <c r="I1021" s="11"/>
      <c r="J1021" s="39"/>
      <c r="K1021" s="39"/>
      <c r="L1021" s="39"/>
      <c r="M1021" s="39"/>
      <c r="N1021" s="42"/>
      <c r="O1021" s="8"/>
      <c r="P1021" s="9"/>
      <c r="Q1021" s="9"/>
      <c r="R1021" s="8"/>
      <c r="S1021" s="9"/>
      <c r="T1021" s="9"/>
      <c r="U1021" s="8"/>
      <c r="V1021" s="9"/>
      <c r="W1021" s="9"/>
      <c r="X1021" s="9"/>
      <c r="Y1021" s="8"/>
      <c r="Z1021" s="9"/>
      <c r="AA1021" s="8"/>
      <c r="AC1021" s="8"/>
      <c r="AP1021" s="8"/>
      <c r="AR1021" s="31"/>
      <c r="AU1021" s="31"/>
      <c r="AV1021" s="21"/>
      <c r="AW1021" s="23"/>
      <c r="BJ1021" s="18"/>
      <c r="BL1021" s="54"/>
      <c r="BO1021" s="18"/>
      <c r="BQ1021" s="18"/>
      <c r="BS1021" s="18"/>
      <c r="BT1021" s="18"/>
      <c r="CA1021" s="18"/>
      <c r="CD1021" s="18"/>
      <c r="CI1021" s="18"/>
      <c r="CN1021" s="18"/>
      <c r="CP1021" s="18"/>
      <c r="CT1021" s="18"/>
      <c r="CV1021" s="18"/>
      <c r="CX1021" s="18"/>
      <c r="DI1021" s="18"/>
    </row>
    <row r="1022" spans="3:113" x14ac:dyDescent="0.3">
      <c r="C1022" s="25"/>
      <c r="D1022" s="12"/>
      <c r="E1022" s="14"/>
      <c r="H1022" s="16"/>
      <c r="I1022" s="11"/>
      <c r="J1022" s="39"/>
      <c r="K1022" s="39"/>
      <c r="L1022" s="39"/>
      <c r="M1022" s="39"/>
      <c r="N1022" s="42"/>
      <c r="O1022" s="8"/>
      <c r="P1022" s="9"/>
      <c r="Q1022" s="9"/>
      <c r="R1022" s="8"/>
      <c r="S1022" s="9"/>
      <c r="T1022" s="9"/>
      <c r="U1022" s="8"/>
      <c r="V1022" s="9"/>
      <c r="W1022" s="9"/>
      <c r="X1022" s="9"/>
      <c r="Y1022" s="8"/>
      <c r="Z1022" s="9"/>
      <c r="AA1022" s="8"/>
      <c r="AC1022" s="8"/>
      <c r="AP1022" s="8"/>
      <c r="AR1022" s="31"/>
      <c r="AU1022" s="31"/>
      <c r="AV1022" s="21"/>
      <c r="AW1022" s="23"/>
      <c r="BJ1022" s="18"/>
      <c r="BL1022" s="54"/>
      <c r="BO1022" s="18"/>
      <c r="BQ1022" s="18"/>
      <c r="BS1022" s="18"/>
      <c r="BT1022" s="18"/>
      <c r="CA1022" s="18"/>
      <c r="CD1022" s="18"/>
      <c r="CI1022" s="18"/>
      <c r="CN1022" s="18"/>
      <c r="CP1022" s="18"/>
      <c r="CT1022" s="18"/>
      <c r="CV1022" s="18"/>
      <c r="CX1022" s="18"/>
      <c r="DI1022" s="18"/>
    </row>
    <row r="1023" spans="3:113" x14ac:dyDescent="0.3">
      <c r="C1023" s="25"/>
      <c r="D1023" s="12"/>
      <c r="E1023" s="14"/>
      <c r="H1023" s="16"/>
      <c r="I1023" s="11"/>
      <c r="J1023" s="39"/>
      <c r="K1023" s="39"/>
      <c r="L1023" s="39"/>
      <c r="M1023" s="39"/>
      <c r="N1023" s="42"/>
      <c r="O1023" s="8"/>
      <c r="P1023" s="9"/>
      <c r="Q1023" s="9"/>
      <c r="R1023" s="8"/>
      <c r="S1023" s="9"/>
      <c r="T1023" s="9"/>
      <c r="U1023" s="8"/>
      <c r="V1023" s="9"/>
      <c r="W1023" s="9"/>
      <c r="X1023" s="9"/>
      <c r="Y1023" s="8"/>
      <c r="Z1023" s="9"/>
      <c r="AA1023" s="8"/>
      <c r="AC1023" s="8"/>
      <c r="AP1023" s="8"/>
      <c r="AR1023" s="31"/>
      <c r="AU1023" s="31"/>
      <c r="AV1023" s="21"/>
      <c r="AW1023" s="23"/>
      <c r="BJ1023" s="18"/>
      <c r="BL1023" s="54"/>
      <c r="BO1023" s="18"/>
      <c r="BQ1023" s="18"/>
      <c r="BS1023" s="18"/>
      <c r="BT1023" s="18"/>
      <c r="CA1023" s="18"/>
      <c r="CD1023" s="18"/>
      <c r="CI1023" s="18"/>
      <c r="CN1023" s="18"/>
      <c r="CP1023" s="18"/>
      <c r="CT1023" s="18"/>
      <c r="CV1023" s="18"/>
      <c r="CX1023" s="18"/>
      <c r="DI1023" s="18"/>
    </row>
    <row r="1024" spans="3:113" x14ac:dyDescent="0.3">
      <c r="C1024" s="25"/>
      <c r="D1024" s="12"/>
      <c r="E1024" s="14"/>
      <c r="H1024" s="16"/>
      <c r="I1024" s="11"/>
      <c r="J1024" s="39"/>
      <c r="K1024" s="39"/>
      <c r="L1024" s="39"/>
      <c r="M1024" s="39"/>
      <c r="N1024" s="42"/>
      <c r="O1024" s="8"/>
      <c r="P1024" s="9"/>
      <c r="Q1024" s="9"/>
      <c r="R1024" s="8"/>
      <c r="S1024" s="9"/>
      <c r="T1024" s="9"/>
      <c r="U1024" s="8"/>
      <c r="V1024" s="9"/>
      <c r="W1024" s="9"/>
      <c r="X1024" s="9"/>
      <c r="Y1024" s="8"/>
      <c r="Z1024" s="9"/>
      <c r="AA1024" s="8"/>
      <c r="AC1024" s="8"/>
      <c r="AP1024" s="8"/>
      <c r="AR1024" s="31"/>
      <c r="AU1024" s="31"/>
      <c r="AV1024" s="21"/>
      <c r="AW1024" s="23"/>
      <c r="BJ1024" s="18"/>
      <c r="BL1024" s="54"/>
      <c r="BO1024" s="18"/>
      <c r="BQ1024" s="18"/>
      <c r="BS1024" s="18"/>
      <c r="BT1024" s="18"/>
      <c r="CA1024" s="18"/>
      <c r="CD1024" s="18"/>
      <c r="CI1024" s="18"/>
      <c r="CN1024" s="18"/>
      <c r="CP1024" s="18"/>
      <c r="CT1024" s="18"/>
      <c r="CV1024" s="18"/>
      <c r="CX1024" s="18"/>
      <c r="DI1024" s="18"/>
    </row>
    <row r="1025" spans="3:113" x14ac:dyDescent="0.3">
      <c r="C1025" s="25"/>
      <c r="D1025" s="12"/>
      <c r="E1025" s="14"/>
      <c r="H1025" s="16"/>
      <c r="I1025" s="11"/>
      <c r="J1025" s="39"/>
      <c r="K1025" s="39"/>
      <c r="L1025" s="39"/>
      <c r="M1025" s="39"/>
      <c r="N1025" s="42"/>
      <c r="O1025" s="8"/>
      <c r="P1025" s="9"/>
      <c r="Q1025" s="9"/>
      <c r="R1025" s="8"/>
      <c r="S1025" s="9"/>
      <c r="T1025" s="9"/>
      <c r="U1025" s="8"/>
      <c r="V1025" s="9"/>
      <c r="W1025" s="9"/>
      <c r="X1025" s="9"/>
      <c r="Y1025" s="8"/>
      <c r="Z1025" s="9"/>
      <c r="AA1025" s="8"/>
      <c r="AC1025" s="8"/>
      <c r="AP1025" s="8"/>
      <c r="AR1025" s="31"/>
      <c r="AU1025" s="31"/>
      <c r="AV1025" s="21"/>
      <c r="AW1025" s="23"/>
      <c r="BJ1025" s="18"/>
      <c r="BL1025" s="54"/>
      <c r="BO1025" s="18"/>
      <c r="BQ1025" s="18"/>
      <c r="BS1025" s="18"/>
      <c r="BT1025" s="18"/>
      <c r="CA1025" s="18"/>
      <c r="CD1025" s="18"/>
      <c r="CI1025" s="18"/>
      <c r="CN1025" s="18"/>
      <c r="CP1025" s="18"/>
      <c r="CT1025" s="18"/>
      <c r="CV1025" s="18"/>
      <c r="CX1025" s="18"/>
      <c r="DI1025" s="18"/>
    </row>
    <row r="1026" spans="3:113" x14ac:dyDescent="0.3">
      <c r="C1026" s="25"/>
      <c r="D1026" s="12"/>
      <c r="E1026" s="14"/>
      <c r="H1026" s="16"/>
      <c r="I1026" s="11"/>
      <c r="J1026" s="39"/>
      <c r="K1026" s="39"/>
      <c r="L1026" s="39"/>
      <c r="M1026" s="39"/>
      <c r="N1026" s="42"/>
      <c r="O1026" s="8"/>
      <c r="P1026" s="9"/>
      <c r="Q1026" s="9"/>
      <c r="R1026" s="8"/>
      <c r="S1026" s="9"/>
      <c r="T1026" s="9"/>
      <c r="U1026" s="8"/>
      <c r="V1026" s="9"/>
      <c r="W1026" s="9"/>
      <c r="X1026" s="9"/>
      <c r="Y1026" s="8"/>
      <c r="Z1026" s="9"/>
      <c r="AA1026" s="8"/>
      <c r="AC1026" s="8"/>
      <c r="AP1026" s="8"/>
      <c r="AR1026" s="31"/>
      <c r="AU1026" s="31"/>
      <c r="AV1026" s="21"/>
      <c r="AW1026" s="23"/>
      <c r="BJ1026" s="18"/>
      <c r="BL1026" s="54"/>
      <c r="BO1026" s="18"/>
      <c r="BQ1026" s="18"/>
      <c r="BS1026" s="18"/>
      <c r="BT1026" s="18"/>
      <c r="CA1026" s="18"/>
      <c r="CD1026" s="18"/>
      <c r="CI1026" s="18"/>
      <c r="CN1026" s="18"/>
      <c r="CP1026" s="18"/>
      <c r="CT1026" s="18"/>
      <c r="CV1026" s="18"/>
      <c r="CX1026" s="18"/>
      <c r="DI1026" s="18"/>
    </row>
    <row r="1027" spans="3:113" x14ac:dyDescent="0.3">
      <c r="C1027" s="25"/>
      <c r="D1027" s="12"/>
      <c r="E1027" s="14"/>
      <c r="H1027" s="16"/>
      <c r="I1027" s="11"/>
      <c r="J1027" s="39"/>
      <c r="K1027" s="39"/>
      <c r="L1027" s="39"/>
      <c r="M1027" s="39"/>
      <c r="N1027" s="42"/>
      <c r="O1027" s="8"/>
      <c r="P1027" s="9"/>
      <c r="Q1027" s="9"/>
      <c r="R1027" s="8"/>
      <c r="S1027" s="9"/>
      <c r="T1027" s="9"/>
      <c r="U1027" s="8"/>
      <c r="V1027" s="9"/>
      <c r="W1027" s="9"/>
      <c r="X1027" s="9"/>
      <c r="Y1027" s="8"/>
      <c r="Z1027" s="9"/>
      <c r="AA1027" s="8"/>
      <c r="AC1027" s="8"/>
      <c r="AP1027" s="8"/>
      <c r="AR1027" s="31"/>
      <c r="AU1027" s="31"/>
      <c r="AV1027" s="21"/>
      <c r="AW1027" s="23"/>
      <c r="BJ1027" s="18"/>
      <c r="BL1027" s="54"/>
      <c r="BO1027" s="18"/>
      <c r="BQ1027" s="18"/>
      <c r="BS1027" s="18"/>
      <c r="BT1027" s="18"/>
      <c r="CA1027" s="18"/>
      <c r="CD1027" s="18"/>
      <c r="CI1027" s="18"/>
      <c r="CN1027" s="18"/>
      <c r="CP1027" s="18"/>
      <c r="CT1027" s="18"/>
      <c r="CV1027" s="18"/>
      <c r="CX1027" s="18"/>
      <c r="DI1027" s="18"/>
    </row>
    <row r="1028" spans="3:113" x14ac:dyDescent="0.3">
      <c r="C1028" s="25"/>
      <c r="D1028" s="12"/>
      <c r="E1028" s="14"/>
      <c r="H1028" s="16"/>
      <c r="I1028" s="11"/>
      <c r="J1028" s="39"/>
      <c r="K1028" s="39"/>
      <c r="L1028" s="39"/>
      <c r="M1028" s="39"/>
      <c r="N1028" s="42"/>
      <c r="O1028" s="8"/>
      <c r="P1028" s="9"/>
      <c r="Q1028" s="9"/>
      <c r="R1028" s="8"/>
      <c r="S1028" s="9"/>
      <c r="T1028" s="9"/>
      <c r="U1028" s="8"/>
      <c r="V1028" s="9"/>
      <c r="W1028" s="9"/>
      <c r="X1028" s="9"/>
      <c r="Y1028" s="8"/>
      <c r="Z1028" s="9"/>
      <c r="AA1028" s="8"/>
      <c r="AC1028" s="8"/>
      <c r="AP1028" s="8"/>
      <c r="AR1028" s="31"/>
      <c r="AU1028" s="31"/>
      <c r="AV1028" s="21"/>
      <c r="AW1028" s="23"/>
      <c r="BJ1028" s="18"/>
      <c r="BL1028" s="54"/>
      <c r="BO1028" s="18"/>
      <c r="BQ1028" s="18"/>
      <c r="BS1028" s="18"/>
      <c r="BT1028" s="18"/>
      <c r="CA1028" s="18"/>
      <c r="CD1028" s="18"/>
      <c r="CI1028" s="18"/>
      <c r="CN1028" s="18"/>
      <c r="CP1028" s="18"/>
      <c r="CT1028" s="18"/>
      <c r="CV1028" s="18"/>
      <c r="CX1028" s="18"/>
      <c r="DI1028" s="18"/>
    </row>
    <row r="1029" spans="3:113" x14ac:dyDescent="0.3">
      <c r="C1029" s="25"/>
      <c r="D1029" s="12"/>
      <c r="E1029" s="14"/>
      <c r="H1029" s="16"/>
      <c r="I1029" s="11"/>
      <c r="J1029" s="39"/>
      <c r="K1029" s="39"/>
      <c r="L1029" s="39"/>
      <c r="M1029" s="39"/>
      <c r="N1029" s="42"/>
      <c r="O1029" s="8"/>
      <c r="P1029" s="9"/>
      <c r="Q1029" s="9"/>
      <c r="R1029" s="8"/>
      <c r="S1029" s="9"/>
      <c r="T1029" s="9"/>
      <c r="U1029" s="8"/>
      <c r="V1029" s="9"/>
      <c r="W1029" s="9"/>
      <c r="X1029" s="9"/>
      <c r="Y1029" s="8"/>
      <c r="Z1029" s="9"/>
      <c r="AA1029" s="8"/>
      <c r="AC1029" s="8"/>
      <c r="AP1029" s="8"/>
      <c r="AR1029" s="31"/>
      <c r="AU1029" s="31"/>
      <c r="AV1029" s="21"/>
      <c r="AW1029" s="23"/>
      <c r="BJ1029" s="18"/>
      <c r="BL1029" s="54"/>
      <c r="BO1029" s="18"/>
      <c r="BQ1029" s="18"/>
      <c r="BS1029" s="18"/>
      <c r="BT1029" s="18"/>
      <c r="CA1029" s="18"/>
      <c r="CD1029" s="18"/>
      <c r="CI1029" s="18"/>
      <c r="CN1029" s="18"/>
      <c r="CP1029" s="18"/>
      <c r="CT1029" s="18"/>
      <c r="CV1029" s="18"/>
      <c r="CX1029" s="18"/>
      <c r="DI1029" s="18"/>
    </row>
    <row r="1030" spans="3:113" x14ac:dyDescent="0.3">
      <c r="C1030" s="25"/>
      <c r="D1030" s="12"/>
      <c r="E1030" s="14"/>
      <c r="H1030" s="16"/>
      <c r="I1030" s="11"/>
      <c r="J1030" s="39"/>
      <c r="K1030" s="39"/>
      <c r="L1030" s="39"/>
      <c r="M1030" s="39"/>
      <c r="N1030" s="42"/>
      <c r="O1030" s="8"/>
      <c r="P1030" s="9"/>
      <c r="Q1030" s="9"/>
      <c r="R1030" s="8"/>
      <c r="S1030" s="9"/>
      <c r="T1030" s="9"/>
      <c r="U1030" s="8"/>
      <c r="V1030" s="9"/>
      <c r="W1030" s="9"/>
      <c r="X1030" s="9"/>
      <c r="Y1030" s="8"/>
      <c r="Z1030" s="9"/>
      <c r="AA1030" s="8"/>
      <c r="AC1030" s="8"/>
      <c r="AP1030" s="8"/>
      <c r="AR1030" s="31"/>
      <c r="AU1030" s="31"/>
      <c r="AV1030" s="21"/>
      <c r="AW1030" s="23"/>
      <c r="BJ1030" s="18"/>
      <c r="BL1030" s="54"/>
      <c r="BO1030" s="18"/>
      <c r="BQ1030" s="18"/>
      <c r="BS1030" s="18"/>
      <c r="BT1030" s="18"/>
      <c r="CA1030" s="18"/>
      <c r="CD1030" s="18"/>
      <c r="CI1030" s="18"/>
      <c r="CN1030" s="18"/>
      <c r="CP1030" s="18"/>
      <c r="CT1030" s="18"/>
      <c r="CV1030" s="18"/>
      <c r="CX1030" s="18"/>
      <c r="DI1030" s="18"/>
    </row>
    <row r="1031" spans="3:113" x14ac:dyDescent="0.3">
      <c r="C1031" s="25"/>
      <c r="D1031" s="12"/>
      <c r="E1031" s="14"/>
      <c r="H1031" s="16"/>
      <c r="I1031" s="11"/>
      <c r="J1031" s="39"/>
      <c r="K1031" s="39"/>
      <c r="L1031" s="39"/>
      <c r="M1031" s="39"/>
      <c r="N1031" s="42"/>
      <c r="O1031" s="8"/>
      <c r="P1031" s="9"/>
      <c r="Q1031" s="9"/>
      <c r="R1031" s="8"/>
      <c r="S1031" s="9"/>
      <c r="T1031" s="9"/>
      <c r="U1031" s="8"/>
      <c r="V1031" s="9"/>
      <c r="W1031" s="9"/>
      <c r="X1031" s="9"/>
      <c r="Y1031" s="8"/>
      <c r="Z1031" s="9"/>
      <c r="AA1031" s="8"/>
      <c r="AC1031" s="8"/>
      <c r="AP1031" s="8"/>
      <c r="AR1031" s="31"/>
      <c r="AU1031" s="31"/>
      <c r="AV1031" s="21"/>
      <c r="AW1031" s="23"/>
      <c r="BJ1031" s="18"/>
      <c r="BL1031" s="54"/>
      <c r="BO1031" s="18"/>
      <c r="BQ1031" s="18"/>
      <c r="BS1031" s="18"/>
      <c r="BT1031" s="18"/>
      <c r="CA1031" s="18"/>
      <c r="CD1031" s="18"/>
      <c r="CI1031" s="18"/>
      <c r="CN1031" s="18"/>
      <c r="CP1031" s="18"/>
      <c r="CT1031" s="18"/>
      <c r="CV1031" s="18"/>
      <c r="CX1031" s="18"/>
      <c r="DI1031" s="18"/>
    </row>
    <row r="1032" spans="3:113" x14ac:dyDescent="0.3">
      <c r="C1032" s="25"/>
      <c r="D1032" s="12"/>
      <c r="E1032" s="14"/>
      <c r="H1032" s="16"/>
      <c r="I1032" s="11"/>
      <c r="J1032" s="39"/>
      <c r="K1032" s="39"/>
      <c r="L1032" s="39"/>
      <c r="M1032" s="39"/>
      <c r="N1032" s="42"/>
      <c r="O1032" s="8"/>
      <c r="P1032" s="9"/>
      <c r="Q1032" s="9"/>
      <c r="R1032" s="8"/>
      <c r="S1032" s="9"/>
      <c r="T1032" s="9"/>
      <c r="U1032" s="8"/>
      <c r="V1032" s="9"/>
      <c r="W1032" s="9"/>
      <c r="X1032" s="9"/>
      <c r="Y1032" s="8"/>
      <c r="Z1032" s="9"/>
      <c r="AA1032" s="8"/>
      <c r="AC1032" s="8"/>
      <c r="AP1032" s="8"/>
      <c r="AR1032" s="31"/>
      <c r="AU1032" s="31"/>
      <c r="AV1032" s="21"/>
      <c r="AW1032" s="23"/>
      <c r="BJ1032" s="18"/>
      <c r="BL1032" s="54"/>
      <c r="BO1032" s="18"/>
      <c r="BQ1032" s="18"/>
      <c r="BS1032" s="18"/>
      <c r="BT1032" s="18"/>
      <c r="CA1032" s="18"/>
      <c r="CD1032" s="18"/>
      <c r="CI1032" s="18"/>
      <c r="CN1032" s="18"/>
      <c r="CP1032" s="18"/>
      <c r="CT1032" s="18"/>
      <c r="CV1032" s="18"/>
      <c r="CX1032" s="18"/>
      <c r="DI1032" s="18"/>
    </row>
    <row r="1033" spans="3:113" x14ac:dyDescent="0.3">
      <c r="C1033" s="25"/>
      <c r="D1033" s="12"/>
      <c r="E1033" s="14"/>
      <c r="H1033" s="16"/>
      <c r="I1033" s="11"/>
      <c r="J1033" s="39"/>
      <c r="K1033" s="39"/>
      <c r="L1033" s="39"/>
      <c r="M1033" s="39"/>
      <c r="N1033" s="42"/>
      <c r="O1033" s="8"/>
      <c r="P1033" s="9"/>
      <c r="Q1033" s="9"/>
      <c r="R1033" s="8"/>
      <c r="S1033" s="9"/>
      <c r="T1033" s="9"/>
      <c r="U1033" s="8"/>
      <c r="V1033" s="9"/>
      <c r="W1033" s="9"/>
      <c r="X1033" s="9"/>
      <c r="Y1033" s="8"/>
      <c r="Z1033" s="9"/>
      <c r="AA1033" s="8"/>
      <c r="AC1033" s="8"/>
      <c r="AP1033" s="8"/>
      <c r="AR1033" s="31"/>
      <c r="AU1033" s="31"/>
      <c r="AV1033" s="21"/>
      <c r="AW1033" s="23"/>
      <c r="BJ1033" s="18"/>
      <c r="BL1033" s="54"/>
      <c r="BO1033" s="18"/>
      <c r="BQ1033" s="18"/>
      <c r="BS1033" s="18"/>
      <c r="BT1033" s="18"/>
      <c r="CA1033" s="18"/>
      <c r="CD1033" s="18"/>
      <c r="CI1033" s="18"/>
      <c r="CN1033" s="18"/>
      <c r="CP1033" s="18"/>
      <c r="CT1033" s="18"/>
      <c r="CV1033" s="18"/>
      <c r="CX1033" s="18"/>
      <c r="DI1033" s="18"/>
    </row>
    <row r="1034" spans="3:113" x14ac:dyDescent="0.3">
      <c r="C1034" s="25"/>
      <c r="D1034" s="12"/>
      <c r="E1034" s="14"/>
      <c r="H1034" s="16"/>
      <c r="I1034" s="11"/>
      <c r="J1034" s="39"/>
      <c r="K1034" s="39"/>
      <c r="L1034" s="39"/>
      <c r="M1034" s="39"/>
      <c r="N1034" s="42"/>
      <c r="O1034" s="8"/>
      <c r="P1034" s="9"/>
      <c r="Q1034" s="9"/>
      <c r="R1034" s="8"/>
      <c r="S1034" s="9"/>
      <c r="T1034" s="9"/>
      <c r="U1034" s="8"/>
      <c r="V1034" s="9"/>
      <c r="W1034" s="9"/>
      <c r="X1034" s="9"/>
      <c r="Y1034" s="8"/>
      <c r="Z1034" s="9"/>
      <c r="AA1034" s="8"/>
      <c r="AC1034" s="8"/>
      <c r="AP1034" s="8"/>
      <c r="AR1034" s="31"/>
      <c r="AU1034" s="31"/>
      <c r="AV1034" s="21"/>
      <c r="AW1034" s="23"/>
      <c r="BJ1034" s="18"/>
      <c r="BL1034" s="54"/>
      <c r="BO1034" s="18"/>
      <c r="BQ1034" s="18"/>
      <c r="BS1034" s="18"/>
      <c r="BT1034" s="18"/>
      <c r="CA1034" s="18"/>
      <c r="CD1034" s="18"/>
      <c r="CI1034" s="18"/>
      <c r="CN1034" s="18"/>
      <c r="CP1034" s="18"/>
      <c r="CT1034" s="18"/>
      <c r="CV1034" s="18"/>
      <c r="CX1034" s="18"/>
      <c r="DI1034" s="18"/>
    </row>
    <row r="1035" spans="3:113" x14ac:dyDescent="0.3">
      <c r="C1035" s="25"/>
      <c r="D1035" s="12"/>
      <c r="E1035" s="14"/>
      <c r="H1035" s="16"/>
      <c r="I1035" s="11"/>
      <c r="J1035" s="39"/>
      <c r="K1035" s="39"/>
      <c r="L1035" s="39"/>
      <c r="M1035" s="39"/>
      <c r="N1035" s="42"/>
      <c r="O1035" s="8"/>
      <c r="P1035" s="9"/>
      <c r="Q1035" s="9"/>
      <c r="R1035" s="8"/>
      <c r="S1035" s="9"/>
      <c r="T1035" s="9"/>
      <c r="U1035" s="8"/>
      <c r="V1035" s="9"/>
      <c r="W1035" s="9"/>
      <c r="X1035" s="9"/>
      <c r="Y1035" s="8"/>
      <c r="Z1035" s="9"/>
      <c r="AA1035" s="8"/>
      <c r="AC1035" s="8"/>
      <c r="AP1035" s="8"/>
      <c r="AR1035" s="31"/>
      <c r="AU1035" s="31"/>
      <c r="AV1035" s="21"/>
      <c r="AW1035" s="23"/>
      <c r="BJ1035" s="18"/>
      <c r="BL1035" s="54"/>
      <c r="BO1035" s="18"/>
      <c r="BQ1035" s="18"/>
      <c r="BS1035" s="18"/>
      <c r="BT1035" s="18"/>
      <c r="CA1035" s="18"/>
      <c r="CD1035" s="18"/>
      <c r="CI1035" s="18"/>
      <c r="CN1035" s="18"/>
      <c r="CP1035" s="18"/>
      <c r="CT1035" s="18"/>
      <c r="CV1035" s="18"/>
      <c r="CX1035" s="18"/>
      <c r="DI1035" s="18"/>
    </row>
    <row r="1036" spans="3:113" x14ac:dyDescent="0.3">
      <c r="C1036" s="25"/>
      <c r="D1036" s="12"/>
      <c r="E1036" s="14"/>
      <c r="H1036" s="16"/>
      <c r="I1036" s="11"/>
      <c r="J1036" s="39"/>
      <c r="K1036" s="39"/>
      <c r="L1036" s="39"/>
      <c r="M1036" s="39"/>
      <c r="N1036" s="42"/>
      <c r="O1036" s="8"/>
      <c r="P1036" s="9"/>
      <c r="Q1036" s="9"/>
      <c r="R1036" s="8"/>
      <c r="S1036" s="9"/>
      <c r="T1036" s="9"/>
      <c r="U1036" s="8"/>
      <c r="V1036" s="9"/>
      <c r="W1036" s="9"/>
      <c r="X1036" s="9"/>
      <c r="Y1036" s="8"/>
      <c r="Z1036" s="9"/>
      <c r="AA1036" s="8"/>
      <c r="AC1036" s="8"/>
      <c r="AP1036" s="8"/>
      <c r="AR1036" s="31"/>
      <c r="AU1036" s="31"/>
      <c r="AV1036" s="21"/>
      <c r="AW1036" s="23"/>
      <c r="BJ1036" s="18"/>
      <c r="BL1036" s="54"/>
      <c r="BO1036" s="18"/>
      <c r="BQ1036" s="18"/>
      <c r="BS1036" s="18"/>
      <c r="BT1036" s="18"/>
      <c r="CA1036" s="18"/>
      <c r="CD1036" s="18"/>
      <c r="CI1036" s="18"/>
      <c r="CN1036" s="18"/>
      <c r="CP1036" s="18"/>
      <c r="CT1036" s="18"/>
      <c r="CV1036" s="18"/>
      <c r="CX1036" s="18"/>
      <c r="DI1036" s="18"/>
    </row>
    <row r="1037" spans="3:113" x14ac:dyDescent="0.3">
      <c r="C1037" s="25"/>
      <c r="D1037" s="12"/>
      <c r="E1037" s="14"/>
      <c r="H1037" s="16"/>
      <c r="I1037" s="11"/>
      <c r="J1037" s="39"/>
      <c r="K1037" s="39"/>
      <c r="L1037" s="39"/>
      <c r="M1037" s="39"/>
      <c r="N1037" s="42"/>
      <c r="O1037" s="8"/>
      <c r="P1037" s="9"/>
      <c r="Q1037" s="9"/>
      <c r="R1037" s="8"/>
      <c r="S1037" s="9"/>
      <c r="T1037" s="9"/>
      <c r="U1037" s="8"/>
      <c r="V1037" s="9"/>
      <c r="W1037" s="9"/>
      <c r="X1037" s="9"/>
      <c r="Y1037" s="8"/>
      <c r="Z1037" s="9"/>
      <c r="AA1037" s="8"/>
      <c r="AC1037" s="8"/>
      <c r="AP1037" s="8"/>
      <c r="AR1037" s="31"/>
      <c r="AU1037" s="31"/>
      <c r="AV1037" s="21"/>
      <c r="AW1037" s="23"/>
      <c r="BJ1037" s="18"/>
      <c r="BL1037" s="54"/>
      <c r="BO1037" s="18"/>
      <c r="BQ1037" s="18"/>
      <c r="BS1037" s="18"/>
      <c r="BT1037" s="18"/>
      <c r="CA1037" s="18"/>
      <c r="CD1037" s="18"/>
      <c r="CI1037" s="18"/>
      <c r="CN1037" s="18"/>
      <c r="CP1037" s="18"/>
      <c r="CT1037" s="18"/>
      <c r="CV1037" s="18"/>
      <c r="CX1037" s="18"/>
      <c r="DI1037" s="18"/>
    </row>
    <row r="1038" spans="3:113" x14ac:dyDescent="0.3">
      <c r="C1038" s="25"/>
      <c r="D1038" s="12"/>
      <c r="E1038" s="14"/>
      <c r="H1038" s="16"/>
      <c r="I1038" s="11"/>
      <c r="J1038" s="39"/>
      <c r="K1038" s="39"/>
      <c r="L1038" s="39"/>
      <c r="M1038" s="39"/>
      <c r="N1038" s="42"/>
      <c r="O1038" s="8"/>
      <c r="P1038" s="9"/>
      <c r="Q1038" s="9"/>
      <c r="R1038" s="8"/>
      <c r="S1038" s="9"/>
      <c r="T1038" s="9"/>
      <c r="U1038" s="8"/>
      <c r="V1038" s="9"/>
      <c r="W1038" s="9"/>
      <c r="X1038" s="9"/>
      <c r="Y1038" s="8"/>
      <c r="Z1038" s="9"/>
      <c r="AA1038" s="8"/>
      <c r="AC1038" s="8"/>
      <c r="AP1038" s="8"/>
      <c r="AR1038" s="31"/>
      <c r="AU1038" s="31"/>
      <c r="AV1038" s="21"/>
      <c r="AW1038" s="23"/>
      <c r="BJ1038" s="18"/>
      <c r="BL1038" s="54"/>
      <c r="BO1038" s="18"/>
      <c r="BQ1038" s="18"/>
      <c r="BS1038" s="18"/>
      <c r="BT1038" s="18"/>
      <c r="CA1038" s="18"/>
      <c r="CD1038" s="18"/>
      <c r="CI1038" s="18"/>
      <c r="CN1038" s="18"/>
      <c r="CP1038" s="18"/>
      <c r="CT1038" s="18"/>
      <c r="CV1038" s="18"/>
      <c r="CX1038" s="18"/>
      <c r="DI1038" s="18"/>
    </row>
    <row r="1039" spans="3:113" x14ac:dyDescent="0.3">
      <c r="C1039" s="25"/>
      <c r="D1039" s="12"/>
      <c r="E1039" s="14"/>
      <c r="H1039" s="16"/>
      <c r="I1039" s="11"/>
      <c r="J1039" s="39"/>
      <c r="K1039" s="39"/>
      <c r="L1039" s="39"/>
      <c r="M1039" s="39"/>
      <c r="N1039" s="42"/>
      <c r="O1039" s="8"/>
      <c r="P1039" s="9"/>
      <c r="Q1039" s="9"/>
      <c r="R1039" s="8"/>
      <c r="S1039" s="9"/>
      <c r="T1039" s="9"/>
      <c r="U1039" s="8"/>
      <c r="V1039" s="9"/>
      <c r="W1039" s="9"/>
      <c r="X1039" s="9"/>
      <c r="Y1039" s="8"/>
      <c r="Z1039" s="9"/>
      <c r="AA1039" s="8"/>
      <c r="AC1039" s="8"/>
      <c r="AP1039" s="8"/>
      <c r="AR1039" s="31"/>
      <c r="AU1039" s="31"/>
      <c r="AV1039" s="21"/>
      <c r="AW1039" s="23"/>
      <c r="BJ1039" s="18"/>
      <c r="BL1039" s="54"/>
      <c r="BO1039" s="18"/>
      <c r="BQ1039" s="18"/>
      <c r="BS1039" s="18"/>
      <c r="BT1039" s="18"/>
      <c r="CA1039" s="18"/>
      <c r="CD1039" s="18"/>
      <c r="CI1039" s="18"/>
      <c r="CN1039" s="18"/>
      <c r="CP1039" s="18"/>
      <c r="CT1039" s="18"/>
      <c r="CV1039" s="18"/>
      <c r="CX1039" s="18"/>
      <c r="DI1039" s="18"/>
    </row>
    <row r="1040" spans="3:113" x14ac:dyDescent="0.3">
      <c r="C1040" s="25"/>
      <c r="D1040" s="12"/>
      <c r="E1040" s="14"/>
      <c r="H1040" s="16"/>
      <c r="I1040" s="11"/>
      <c r="J1040" s="39"/>
      <c r="K1040" s="39"/>
      <c r="L1040" s="39"/>
      <c r="M1040" s="39"/>
      <c r="N1040" s="42"/>
      <c r="O1040" s="8"/>
      <c r="P1040" s="9"/>
      <c r="Q1040" s="9"/>
      <c r="R1040" s="8"/>
      <c r="S1040" s="9"/>
      <c r="T1040" s="9"/>
      <c r="U1040" s="8"/>
      <c r="V1040" s="9"/>
      <c r="W1040" s="9"/>
      <c r="X1040" s="9"/>
      <c r="Y1040" s="8"/>
      <c r="Z1040" s="9"/>
      <c r="AA1040" s="8"/>
      <c r="AC1040" s="8"/>
      <c r="AP1040" s="8"/>
      <c r="AR1040" s="31"/>
      <c r="AU1040" s="31"/>
      <c r="AV1040" s="21"/>
      <c r="AW1040" s="23"/>
      <c r="BJ1040" s="18"/>
      <c r="BL1040" s="54"/>
      <c r="BO1040" s="18"/>
      <c r="BQ1040" s="18"/>
      <c r="BS1040" s="18"/>
      <c r="BT1040" s="18"/>
      <c r="CA1040" s="18"/>
      <c r="CD1040" s="18"/>
      <c r="CI1040" s="18"/>
      <c r="CN1040" s="18"/>
      <c r="CP1040" s="18"/>
      <c r="CT1040" s="18"/>
      <c r="CV1040" s="18"/>
      <c r="CX1040" s="18"/>
      <c r="DI1040" s="18"/>
    </row>
    <row r="1041" spans="3:113" x14ac:dyDescent="0.3">
      <c r="C1041" s="25"/>
      <c r="D1041" s="12"/>
      <c r="E1041" s="14"/>
      <c r="H1041" s="16"/>
      <c r="I1041" s="11"/>
      <c r="J1041" s="39"/>
      <c r="K1041" s="39"/>
      <c r="L1041" s="39"/>
      <c r="M1041" s="39"/>
      <c r="N1041" s="42"/>
      <c r="O1041" s="8"/>
      <c r="P1041" s="9"/>
      <c r="Q1041" s="9"/>
      <c r="R1041" s="8"/>
      <c r="S1041" s="9"/>
      <c r="T1041" s="9"/>
      <c r="U1041" s="8"/>
      <c r="V1041" s="9"/>
      <c r="W1041" s="9"/>
      <c r="X1041" s="9"/>
      <c r="Y1041" s="8"/>
      <c r="Z1041" s="9"/>
      <c r="AA1041" s="8"/>
      <c r="AC1041" s="8"/>
      <c r="AP1041" s="8"/>
      <c r="AR1041" s="31"/>
      <c r="AU1041" s="31"/>
      <c r="AV1041" s="21"/>
      <c r="AW1041" s="23"/>
      <c r="BJ1041" s="18"/>
      <c r="BL1041" s="54"/>
      <c r="BO1041" s="18"/>
      <c r="BQ1041" s="18"/>
      <c r="BS1041" s="18"/>
      <c r="BT1041" s="18"/>
      <c r="CA1041" s="18"/>
      <c r="CD1041" s="18"/>
      <c r="CI1041" s="18"/>
      <c r="CN1041" s="18"/>
      <c r="CP1041" s="18"/>
      <c r="CT1041" s="18"/>
      <c r="CV1041" s="18"/>
      <c r="CX1041" s="18"/>
      <c r="DI1041" s="18"/>
    </row>
    <row r="1042" spans="3:113" x14ac:dyDescent="0.3">
      <c r="C1042" s="25"/>
      <c r="D1042" s="12"/>
      <c r="E1042" s="14"/>
      <c r="H1042" s="16"/>
      <c r="I1042" s="11"/>
      <c r="J1042" s="39"/>
      <c r="K1042" s="39"/>
      <c r="L1042" s="39"/>
      <c r="M1042" s="39"/>
      <c r="N1042" s="42"/>
      <c r="O1042" s="8"/>
      <c r="P1042" s="9"/>
      <c r="Q1042" s="9"/>
      <c r="R1042" s="8"/>
      <c r="S1042" s="9"/>
      <c r="T1042" s="9"/>
      <c r="U1042" s="8"/>
      <c r="V1042" s="9"/>
      <c r="W1042" s="9"/>
      <c r="X1042" s="9"/>
      <c r="Y1042" s="8"/>
      <c r="Z1042" s="9"/>
      <c r="AA1042" s="8"/>
      <c r="AC1042" s="8"/>
      <c r="AP1042" s="8"/>
      <c r="AR1042" s="31"/>
      <c r="AU1042" s="31"/>
      <c r="AV1042" s="21"/>
      <c r="AW1042" s="23"/>
      <c r="BJ1042" s="18"/>
      <c r="BL1042" s="54"/>
      <c r="BO1042" s="18"/>
      <c r="BQ1042" s="18"/>
      <c r="BS1042" s="18"/>
      <c r="BT1042" s="18"/>
      <c r="CA1042" s="18"/>
      <c r="CD1042" s="18"/>
      <c r="CI1042" s="18"/>
      <c r="CN1042" s="18"/>
      <c r="CP1042" s="18"/>
      <c r="CT1042" s="18"/>
      <c r="CV1042" s="18"/>
      <c r="CX1042" s="18"/>
      <c r="DI1042" s="18"/>
    </row>
    <row r="1043" spans="3:113" x14ac:dyDescent="0.3">
      <c r="C1043" s="25"/>
      <c r="D1043" s="12"/>
      <c r="E1043" s="14"/>
      <c r="H1043" s="16"/>
      <c r="I1043" s="11"/>
      <c r="J1043" s="39"/>
      <c r="K1043" s="39"/>
      <c r="L1043" s="39"/>
      <c r="M1043" s="39"/>
      <c r="N1043" s="42"/>
      <c r="O1043" s="8"/>
      <c r="P1043" s="9"/>
      <c r="Q1043" s="9"/>
      <c r="R1043" s="8"/>
      <c r="S1043" s="9"/>
      <c r="T1043" s="9"/>
      <c r="U1043" s="8"/>
      <c r="V1043" s="9"/>
      <c r="W1043" s="9"/>
      <c r="X1043" s="9"/>
      <c r="Y1043" s="8"/>
      <c r="Z1043" s="9"/>
      <c r="AA1043" s="8"/>
      <c r="AC1043" s="8"/>
      <c r="AP1043" s="8"/>
      <c r="AR1043" s="31"/>
      <c r="AU1043" s="31"/>
      <c r="AV1043" s="21"/>
      <c r="AW1043" s="23"/>
      <c r="BJ1043" s="18"/>
      <c r="BL1043" s="54"/>
      <c r="BO1043" s="18"/>
      <c r="BQ1043" s="18"/>
      <c r="BS1043" s="18"/>
      <c r="BT1043" s="18"/>
      <c r="CA1043" s="18"/>
      <c r="CD1043" s="18"/>
      <c r="CI1043" s="18"/>
      <c r="CN1043" s="18"/>
      <c r="CP1043" s="18"/>
      <c r="CT1043" s="18"/>
      <c r="CV1043" s="18"/>
      <c r="CX1043" s="18"/>
      <c r="DI1043" s="18"/>
    </row>
    <row r="1044" spans="3:113" x14ac:dyDescent="0.3">
      <c r="C1044" s="25"/>
      <c r="D1044" s="12"/>
      <c r="E1044" s="14"/>
      <c r="H1044" s="16"/>
      <c r="I1044" s="11"/>
      <c r="J1044" s="39"/>
      <c r="K1044" s="39"/>
      <c r="L1044" s="39"/>
      <c r="M1044" s="39"/>
      <c r="N1044" s="42"/>
      <c r="O1044" s="8"/>
      <c r="P1044" s="9"/>
      <c r="Q1044" s="9"/>
      <c r="R1044" s="8"/>
      <c r="S1044" s="9"/>
      <c r="T1044" s="9"/>
      <c r="U1044" s="8"/>
      <c r="V1044" s="9"/>
      <c r="W1044" s="9"/>
      <c r="X1044" s="9"/>
      <c r="Y1044" s="8"/>
      <c r="Z1044" s="9"/>
      <c r="AA1044" s="8"/>
      <c r="AC1044" s="8"/>
      <c r="AP1044" s="8"/>
      <c r="AR1044" s="31"/>
      <c r="AU1044" s="31"/>
      <c r="AV1044" s="21"/>
      <c r="AW1044" s="23"/>
      <c r="BJ1044" s="18"/>
      <c r="BL1044" s="54"/>
      <c r="BO1044" s="18"/>
      <c r="BQ1044" s="18"/>
      <c r="BS1044" s="18"/>
      <c r="BT1044" s="18"/>
      <c r="CA1044" s="18"/>
      <c r="CD1044" s="18"/>
      <c r="CI1044" s="18"/>
      <c r="CN1044" s="18"/>
      <c r="CP1044" s="18"/>
      <c r="CT1044" s="18"/>
      <c r="CV1044" s="18"/>
      <c r="CX1044" s="18"/>
      <c r="DI1044" s="18"/>
    </row>
    <row r="1045" spans="3:113" x14ac:dyDescent="0.3">
      <c r="C1045" s="25"/>
      <c r="D1045" s="12"/>
      <c r="E1045" s="14"/>
      <c r="H1045" s="16"/>
      <c r="I1045" s="11"/>
      <c r="J1045" s="39"/>
      <c r="K1045" s="39"/>
      <c r="L1045" s="39"/>
      <c r="M1045" s="39"/>
      <c r="N1045" s="42"/>
      <c r="O1045" s="8"/>
      <c r="P1045" s="9"/>
      <c r="Q1045" s="9"/>
      <c r="R1045" s="8"/>
      <c r="S1045" s="9"/>
      <c r="T1045" s="9"/>
      <c r="U1045" s="8"/>
      <c r="V1045" s="9"/>
      <c r="W1045" s="9"/>
      <c r="X1045" s="9"/>
      <c r="Y1045" s="8"/>
      <c r="Z1045" s="9"/>
      <c r="AA1045" s="8"/>
      <c r="AC1045" s="8"/>
      <c r="AP1045" s="8"/>
      <c r="AR1045" s="31"/>
      <c r="AU1045" s="31"/>
      <c r="AV1045" s="21"/>
      <c r="AW1045" s="23"/>
      <c r="BJ1045" s="18"/>
      <c r="BL1045" s="54"/>
      <c r="BO1045" s="18"/>
      <c r="BQ1045" s="18"/>
      <c r="BS1045" s="18"/>
      <c r="BT1045" s="18"/>
      <c r="CA1045" s="18"/>
      <c r="CD1045" s="18"/>
      <c r="CI1045" s="18"/>
      <c r="CN1045" s="18"/>
      <c r="CP1045" s="18"/>
      <c r="CT1045" s="18"/>
      <c r="CV1045" s="18"/>
      <c r="CX1045" s="18"/>
      <c r="DI1045" s="18"/>
    </row>
    <row r="1046" spans="3:113" x14ac:dyDescent="0.3">
      <c r="C1046" s="25"/>
      <c r="D1046" s="12"/>
      <c r="E1046" s="14"/>
      <c r="H1046" s="16"/>
      <c r="I1046" s="11"/>
      <c r="J1046" s="39"/>
      <c r="K1046" s="39"/>
      <c r="L1046" s="39"/>
      <c r="M1046" s="39"/>
      <c r="N1046" s="42"/>
      <c r="O1046" s="8"/>
      <c r="P1046" s="9"/>
      <c r="Q1046" s="9"/>
      <c r="R1046" s="8"/>
      <c r="S1046" s="9"/>
      <c r="T1046" s="9"/>
      <c r="U1046" s="8"/>
      <c r="V1046" s="9"/>
      <c r="W1046" s="9"/>
      <c r="X1046" s="9"/>
      <c r="Y1046" s="8"/>
      <c r="Z1046" s="9"/>
      <c r="AA1046" s="8"/>
      <c r="AC1046" s="8"/>
      <c r="AP1046" s="8"/>
      <c r="AR1046" s="31"/>
      <c r="AU1046" s="31"/>
      <c r="AV1046" s="21"/>
      <c r="AW1046" s="23"/>
      <c r="BJ1046" s="18"/>
      <c r="BL1046" s="54"/>
      <c r="BO1046" s="18"/>
      <c r="BQ1046" s="18"/>
      <c r="BS1046" s="18"/>
      <c r="BT1046" s="18"/>
      <c r="CA1046" s="18"/>
      <c r="CD1046" s="18"/>
      <c r="CI1046" s="18"/>
      <c r="CN1046" s="18"/>
      <c r="CP1046" s="18"/>
      <c r="CT1046" s="18"/>
      <c r="CV1046" s="18"/>
      <c r="CX1046" s="18"/>
      <c r="DI1046" s="18"/>
    </row>
    <row r="1047" spans="3:113" x14ac:dyDescent="0.3">
      <c r="C1047" s="25"/>
      <c r="D1047" s="12"/>
      <c r="E1047" s="14"/>
      <c r="H1047" s="16"/>
      <c r="I1047" s="11"/>
      <c r="J1047" s="39"/>
      <c r="K1047" s="39"/>
      <c r="L1047" s="39"/>
      <c r="M1047" s="39"/>
      <c r="N1047" s="42"/>
      <c r="O1047" s="8"/>
      <c r="P1047" s="9"/>
      <c r="Q1047" s="9"/>
      <c r="R1047" s="8"/>
      <c r="S1047" s="9"/>
      <c r="T1047" s="9"/>
      <c r="U1047" s="8"/>
      <c r="V1047" s="9"/>
      <c r="W1047" s="9"/>
      <c r="X1047" s="9"/>
      <c r="Y1047" s="8"/>
      <c r="Z1047" s="9"/>
      <c r="AA1047" s="8"/>
      <c r="AC1047" s="8"/>
      <c r="AP1047" s="8"/>
      <c r="AR1047" s="31"/>
      <c r="AU1047" s="31"/>
      <c r="AV1047" s="21"/>
      <c r="AW1047" s="23"/>
      <c r="BJ1047" s="18"/>
      <c r="BL1047" s="54"/>
      <c r="BO1047" s="18"/>
      <c r="BQ1047" s="18"/>
      <c r="BS1047" s="18"/>
      <c r="BT1047" s="18"/>
      <c r="CA1047" s="18"/>
      <c r="CD1047" s="18"/>
      <c r="CI1047" s="18"/>
      <c r="CN1047" s="18"/>
      <c r="CP1047" s="18"/>
      <c r="CT1047" s="18"/>
      <c r="CV1047" s="18"/>
      <c r="CX1047" s="18"/>
      <c r="DI1047" s="18"/>
    </row>
    <row r="1048" spans="3:113" x14ac:dyDescent="0.3">
      <c r="C1048" s="25"/>
      <c r="D1048" s="12"/>
      <c r="E1048" s="14"/>
      <c r="H1048" s="16"/>
      <c r="I1048" s="11"/>
      <c r="J1048" s="39"/>
      <c r="K1048" s="39"/>
      <c r="L1048" s="39"/>
      <c r="M1048" s="39"/>
      <c r="N1048" s="42"/>
      <c r="O1048" s="8"/>
      <c r="P1048" s="9"/>
      <c r="Q1048" s="9"/>
      <c r="R1048" s="8"/>
      <c r="S1048" s="9"/>
      <c r="T1048" s="9"/>
      <c r="U1048" s="8"/>
      <c r="V1048" s="9"/>
      <c r="W1048" s="9"/>
      <c r="X1048" s="9"/>
      <c r="Y1048" s="8"/>
      <c r="Z1048" s="9"/>
      <c r="AA1048" s="8"/>
      <c r="AC1048" s="8"/>
      <c r="AP1048" s="8"/>
      <c r="AR1048" s="31"/>
      <c r="AU1048" s="31"/>
      <c r="AV1048" s="21"/>
      <c r="AW1048" s="23"/>
      <c r="BJ1048" s="18"/>
      <c r="BL1048" s="54"/>
      <c r="BO1048" s="18"/>
      <c r="BQ1048" s="18"/>
      <c r="BS1048" s="18"/>
      <c r="BT1048" s="18"/>
      <c r="CA1048" s="18"/>
      <c r="CD1048" s="18"/>
      <c r="CI1048" s="18"/>
      <c r="CN1048" s="18"/>
      <c r="CP1048" s="18"/>
      <c r="CT1048" s="18"/>
      <c r="CV1048" s="18"/>
      <c r="CX1048" s="18"/>
      <c r="DI1048" s="18"/>
    </row>
    <row r="1049" spans="3:113" x14ac:dyDescent="0.3">
      <c r="C1049" s="25"/>
      <c r="D1049" s="12"/>
      <c r="E1049" s="14"/>
      <c r="H1049" s="16"/>
      <c r="I1049" s="11"/>
      <c r="J1049" s="39"/>
      <c r="K1049" s="39"/>
      <c r="L1049" s="39"/>
      <c r="M1049" s="39"/>
      <c r="N1049" s="42"/>
      <c r="O1049" s="8"/>
      <c r="P1049" s="9"/>
      <c r="Q1049" s="9"/>
      <c r="R1049" s="8"/>
      <c r="S1049" s="9"/>
      <c r="T1049" s="9"/>
      <c r="U1049" s="8"/>
      <c r="V1049" s="9"/>
      <c r="W1049" s="9"/>
      <c r="X1049" s="9"/>
      <c r="Y1049" s="8"/>
      <c r="Z1049" s="9"/>
      <c r="AA1049" s="8"/>
      <c r="AC1049" s="8"/>
      <c r="AP1049" s="8"/>
      <c r="AR1049" s="31"/>
      <c r="AU1049" s="31"/>
      <c r="AV1049" s="21"/>
      <c r="AW1049" s="23"/>
      <c r="BJ1049" s="18"/>
      <c r="BL1049" s="54"/>
      <c r="BO1049" s="18"/>
      <c r="BQ1049" s="18"/>
      <c r="BS1049" s="18"/>
      <c r="BT1049" s="18"/>
      <c r="CA1049" s="18"/>
      <c r="CD1049" s="18"/>
      <c r="CI1049" s="18"/>
      <c r="CN1049" s="18"/>
      <c r="CP1049" s="18"/>
      <c r="CT1049" s="18"/>
      <c r="CV1049" s="18"/>
      <c r="CX1049" s="18"/>
      <c r="DI1049" s="18"/>
    </row>
    <row r="1050" spans="3:113" x14ac:dyDescent="0.3">
      <c r="C1050" s="25"/>
      <c r="D1050" s="12"/>
      <c r="E1050" s="14"/>
      <c r="H1050" s="16"/>
      <c r="I1050" s="11"/>
      <c r="J1050" s="39"/>
      <c r="K1050" s="39"/>
      <c r="L1050" s="39"/>
      <c r="M1050" s="39"/>
      <c r="N1050" s="42"/>
      <c r="O1050" s="8"/>
      <c r="P1050" s="9"/>
      <c r="Q1050" s="9"/>
      <c r="R1050" s="8"/>
      <c r="S1050" s="9"/>
      <c r="T1050" s="9"/>
      <c r="U1050" s="8"/>
      <c r="V1050" s="9"/>
      <c r="W1050" s="9"/>
      <c r="X1050" s="9"/>
      <c r="Y1050" s="8"/>
      <c r="Z1050" s="9"/>
      <c r="AA1050" s="8"/>
      <c r="AC1050" s="8"/>
      <c r="AP1050" s="8"/>
      <c r="AR1050" s="31"/>
      <c r="AU1050" s="31"/>
      <c r="AV1050" s="21"/>
      <c r="AW1050" s="23"/>
      <c r="BJ1050" s="18"/>
      <c r="BL1050" s="54"/>
      <c r="BO1050" s="18"/>
      <c r="BQ1050" s="18"/>
      <c r="BS1050" s="18"/>
      <c r="BT1050" s="18"/>
      <c r="CA1050" s="18"/>
      <c r="CD1050" s="18"/>
      <c r="CI1050" s="18"/>
      <c r="CN1050" s="18"/>
      <c r="CP1050" s="18"/>
      <c r="CT1050" s="18"/>
      <c r="CV1050" s="18"/>
      <c r="CX1050" s="18"/>
      <c r="DI1050" s="18"/>
    </row>
    <row r="1051" spans="3:113" x14ac:dyDescent="0.3">
      <c r="C1051" s="25"/>
      <c r="D1051" s="12"/>
      <c r="E1051" s="14"/>
      <c r="H1051" s="16"/>
      <c r="I1051" s="11"/>
      <c r="J1051" s="39"/>
      <c r="K1051" s="39"/>
      <c r="L1051" s="39"/>
      <c r="M1051" s="39"/>
      <c r="N1051" s="42"/>
      <c r="O1051" s="8"/>
      <c r="P1051" s="9"/>
      <c r="Q1051" s="9"/>
      <c r="R1051" s="8"/>
      <c r="S1051" s="9"/>
      <c r="T1051" s="9"/>
      <c r="U1051" s="8"/>
      <c r="V1051" s="9"/>
      <c r="W1051" s="9"/>
      <c r="X1051" s="9"/>
      <c r="Y1051" s="8"/>
      <c r="Z1051" s="9"/>
      <c r="AA1051" s="8"/>
      <c r="AC1051" s="8"/>
      <c r="AP1051" s="8"/>
      <c r="AR1051" s="31"/>
      <c r="AU1051" s="31"/>
      <c r="AV1051" s="21"/>
      <c r="AW1051" s="23"/>
      <c r="BJ1051" s="18"/>
      <c r="BL1051" s="54"/>
      <c r="BO1051" s="18"/>
      <c r="BQ1051" s="18"/>
      <c r="BS1051" s="18"/>
      <c r="BT1051" s="18"/>
      <c r="CA1051" s="18"/>
      <c r="CD1051" s="18"/>
      <c r="CI1051" s="18"/>
      <c r="CN1051" s="18"/>
      <c r="CP1051" s="18"/>
      <c r="CT1051" s="18"/>
      <c r="CV1051" s="18"/>
      <c r="CX1051" s="18"/>
      <c r="DI1051" s="18"/>
    </row>
    <row r="1052" spans="3:113" x14ac:dyDescent="0.3">
      <c r="C1052" s="25"/>
      <c r="D1052" s="12"/>
      <c r="E1052" s="14"/>
      <c r="H1052" s="16"/>
      <c r="I1052" s="11"/>
      <c r="J1052" s="39"/>
      <c r="K1052" s="39"/>
      <c r="L1052" s="39"/>
      <c r="M1052" s="39"/>
      <c r="N1052" s="42"/>
      <c r="O1052" s="8"/>
      <c r="P1052" s="9"/>
      <c r="Q1052" s="9"/>
      <c r="R1052" s="8"/>
      <c r="S1052" s="9"/>
      <c r="T1052" s="9"/>
      <c r="U1052" s="8"/>
      <c r="V1052" s="9"/>
      <c r="W1052" s="9"/>
      <c r="X1052" s="9"/>
      <c r="Y1052" s="8"/>
      <c r="Z1052" s="9"/>
      <c r="AA1052" s="8"/>
      <c r="AC1052" s="8"/>
      <c r="AP1052" s="8"/>
      <c r="AR1052" s="31"/>
      <c r="AU1052" s="31"/>
      <c r="AV1052" s="21"/>
      <c r="AW1052" s="23"/>
      <c r="BJ1052" s="18"/>
      <c r="BL1052" s="54"/>
      <c r="BO1052" s="18"/>
      <c r="BQ1052" s="18"/>
      <c r="BS1052" s="18"/>
      <c r="BT1052" s="18"/>
      <c r="CA1052" s="18"/>
      <c r="CD1052" s="18"/>
      <c r="CI1052" s="18"/>
      <c r="CN1052" s="18"/>
      <c r="CP1052" s="18"/>
      <c r="CT1052" s="18"/>
      <c r="CV1052" s="18"/>
      <c r="CX1052" s="18"/>
      <c r="DI1052" s="18"/>
    </row>
    <row r="1053" spans="3:113" x14ac:dyDescent="0.3">
      <c r="C1053" s="25"/>
      <c r="D1053" s="12"/>
      <c r="E1053" s="14"/>
      <c r="H1053" s="16"/>
      <c r="I1053" s="11"/>
      <c r="J1053" s="39"/>
      <c r="K1053" s="39"/>
      <c r="L1053" s="39"/>
      <c r="M1053" s="39"/>
      <c r="N1053" s="42"/>
      <c r="O1053" s="8"/>
      <c r="P1053" s="9"/>
      <c r="Q1053" s="9"/>
      <c r="R1053" s="8"/>
      <c r="S1053" s="9"/>
      <c r="T1053" s="9"/>
      <c r="U1053" s="8"/>
      <c r="V1053" s="9"/>
      <c r="W1053" s="9"/>
      <c r="X1053" s="9"/>
      <c r="Y1053" s="8"/>
      <c r="Z1053" s="9"/>
      <c r="AA1053" s="8"/>
      <c r="AC1053" s="8"/>
      <c r="AP1053" s="8"/>
      <c r="AR1053" s="31"/>
      <c r="AU1053" s="31"/>
      <c r="AV1053" s="21"/>
      <c r="AW1053" s="23"/>
      <c r="BJ1053" s="18"/>
      <c r="BL1053" s="54"/>
      <c r="BO1053" s="18"/>
      <c r="BQ1053" s="18"/>
      <c r="BS1053" s="18"/>
      <c r="BT1053" s="18"/>
      <c r="CA1053" s="18"/>
      <c r="CD1053" s="18"/>
      <c r="CI1053" s="18"/>
      <c r="CN1053" s="18"/>
      <c r="CP1053" s="18"/>
      <c r="CT1053" s="18"/>
      <c r="CV1053" s="18"/>
      <c r="CX1053" s="18"/>
      <c r="DI1053" s="18"/>
    </row>
    <row r="1054" spans="3:113" x14ac:dyDescent="0.3">
      <c r="C1054" s="25"/>
      <c r="D1054" s="12"/>
      <c r="E1054" s="14"/>
      <c r="H1054" s="16"/>
      <c r="I1054" s="11"/>
      <c r="J1054" s="39"/>
      <c r="K1054" s="39"/>
      <c r="L1054" s="39"/>
      <c r="M1054" s="39"/>
      <c r="N1054" s="42"/>
      <c r="O1054" s="8"/>
      <c r="P1054" s="9"/>
      <c r="Q1054" s="9"/>
      <c r="R1054" s="8"/>
      <c r="S1054" s="9"/>
      <c r="T1054" s="9"/>
      <c r="U1054" s="8"/>
      <c r="V1054" s="9"/>
      <c r="W1054" s="9"/>
      <c r="X1054" s="9"/>
      <c r="Y1054" s="8"/>
      <c r="Z1054" s="9"/>
      <c r="AA1054" s="8"/>
      <c r="AC1054" s="8"/>
      <c r="AP1054" s="8"/>
      <c r="AR1054" s="31"/>
      <c r="AU1054" s="31"/>
      <c r="AV1054" s="21"/>
      <c r="AW1054" s="23"/>
      <c r="BJ1054" s="18"/>
      <c r="BL1054" s="54"/>
      <c r="BO1054" s="18"/>
      <c r="BQ1054" s="18"/>
      <c r="BS1054" s="18"/>
      <c r="BT1054" s="18"/>
      <c r="CA1054" s="18"/>
      <c r="CD1054" s="18"/>
      <c r="CI1054" s="18"/>
      <c r="CN1054" s="18"/>
      <c r="CP1054" s="18"/>
      <c r="CT1054" s="18"/>
      <c r="CV1054" s="18"/>
      <c r="CX1054" s="18"/>
      <c r="DI1054" s="18"/>
    </row>
    <row r="1055" spans="3:113" x14ac:dyDescent="0.3">
      <c r="C1055" s="25"/>
      <c r="D1055" s="12"/>
      <c r="E1055" s="14"/>
      <c r="H1055" s="16"/>
      <c r="I1055" s="11"/>
      <c r="J1055" s="39"/>
      <c r="K1055" s="39"/>
      <c r="L1055" s="39"/>
      <c r="M1055" s="39"/>
      <c r="N1055" s="42"/>
      <c r="O1055" s="8"/>
      <c r="P1055" s="9"/>
      <c r="Q1055" s="9"/>
      <c r="R1055" s="8"/>
      <c r="S1055" s="9"/>
      <c r="T1055" s="9"/>
      <c r="U1055" s="8"/>
      <c r="V1055" s="9"/>
      <c r="W1055" s="9"/>
      <c r="X1055" s="9"/>
      <c r="Y1055" s="8"/>
      <c r="Z1055" s="9"/>
      <c r="AA1055" s="8"/>
      <c r="AC1055" s="8"/>
      <c r="AP1055" s="8"/>
      <c r="AR1055" s="31"/>
      <c r="AU1055" s="31"/>
      <c r="AV1055" s="21"/>
      <c r="AW1055" s="23"/>
      <c r="BJ1055" s="18"/>
      <c r="BL1055" s="54"/>
      <c r="BO1055" s="18"/>
      <c r="BQ1055" s="18"/>
      <c r="BS1055" s="18"/>
      <c r="BT1055" s="18"/>
      <c r="CA1055" s="18"/>
      <c r="CD1055" s="18"/>
      <c r="CI1055" s="18"/>
      <c r="CN1055" s="18"/>
      <c r="CP1055" s="18"/>
      <c r="CT1055" s="18"/>
      <c r="CV1055" s="18"/>
      <c r="CX1055" s="18"/>
      <c r="DI1055" s="18"/>
    </row>
    <row r="1056" spans="3:113" x14ac:dyDescent="0.3">
      <c r="C1056" s="25"/>
      <c r="D1056" s="12"/>
      <c r="E1056" s="14"/>
      <c r="H1056" s="16"/>
      <c r="I1056" s="11"/>
      <c r="J1056" s="39"/>
      <c r="K1056" s="39"/>
      <c r="L1056" s="39"/>
      <c r="M1056" s="39"/>
      <c r="N1056" s="42"/>
      <c r="O1056" s="8"/>
      <c r="P1056" s="9"/>
      <c r="Q1056" s="9"/>
      <c r="R1056" s="8"/>
      <c r="S1056" s="9"/>
      <c r="T1056" s="9"/>
      <c r="U1056" s="8"/>
      <c r="V1056" s="9"/>
      <c r="W1056" s="9"/>
      <c r="X1056" s="9"/>
      <c r="Y1056" s="8"/>
      <c r="Z1056" s="9"/>
      <c r="AA1056" s="8"/>
      <c r="AC1056" s="8"/>
      <c r="AP1056" s="8"/>
      <c r="AR1056" s="31"/>
      <c r="AU1056" s="31"/>
      <c r="AV1056" s="21"/>
      <c r="AW1056" s="23"/>
      <c r="BJ1056" s="18"/>
      <c r="BL1056" s="54"/>
      <c r="BO1056" s="18"/>
      <c r="BQ1056" s="18"/>
      <c r="BS1056" s="18"/>
      <c r="BT1056" s="18"/>
      <c r="CA1056" s="18"/>
      <c r="CD1056" s="18"/>
      <c r="CI1056" s="18"/>
      <c r="CN1056" s="18"/>
      <c r="CP1056" s="18"/>
      <c r="CT1056" s="18"/>
      <c r="CV1056" s="18"/>
      <c r="CX1056" s="18"/>
      <c r="DI1056" s="18"/>
    </row>
    <row r="1057" spans="3:113" x14ac:dyDescent="0.3">
      <c r="C1057" s="25"/>
      <c r="D1057" s="12"/>
      <c r="E1057" s="14"/>
      <c r="H1057" s="16"/>
      <c r="I1057" s="11"/>
      <c r="J1057" s="39"/>
      <c r="K1057" s="39"/>
      <c r="L1057" s="39"/>
      <c r="M1057" s="39"/>
      <c r="N1057" s="42"/>
      <c r="O1057" s="8"/>
      <c r="P1057" s="9"/>
      <c r="Q1057" s="9"/>
      <c r="R1057" s="8"/>
      <c r="S1057" s="9"/>
      <c r="T1057" s="9"/>
      <c r="U1057" s="8"/>
      <c r="V1057" s="9"/>
      <c r="W1057" s="9"/>
      <c r="X1057" s="9"/>
      <c r="Y1057" s="8"/>
      <c r="Z1057" s="9"/>
      <c r="AA1057" s="8"/>
      <c r="AC1057" s="8"/>
      <c r="AP1057" s="8"/>
      <c r="AR1057" s="31"/>
      <c r="AU1057" s="31"/>
      <c r="AV1057" s="21"/>
      <c r="AW1057" s="23"/>
      <c r="BJ1057" s="18"/>
      <c r="BL1057" s="54"/>
      <c r="BO1057" s="18"/>
      <c r="BQ1057" s="18"/>
      <c r="BS1057" s="18"/>
      <c r="BT1057" s="18"/>
      <c r="CA1057" s="18"/>
      <c r="CD1057" s="18"/>
      <c r="CI1057" s="18"/>
      <c r="CN1057" s="18"/>
      <c r="CP1057" s="18"/>
      <c r="CT1057" s="18"/>
      <c r="CV1057" s="18"/>
      <c r="CX1057" s="18"/>
      <c r="DI1057" s="18"/>
    </row>
    <row r="1058" spans="3:113" x14ac:dyDescent="0.3">
      <c r="C1058" s="25"/>
      <c r="D1058" s="12"/>
      <c r="E1058" s="14"/>
      <c r="H1058" s="16"/>
      <c r="I1058" s="11"/>
      <c r="J1058" s="39"/>
      <c r="K1058" s="39"/>
      <c r="L1058" s="39"/>
      <c r="M1058" s="39"/>
      <c r="N1058" s="42"/>
      <c r="O1058" s="8"/>
      <c r="P1058" s="9"/>
      <c r="Q1058" s="9"/>
      <c r="R1058" s="8"/>
      <c r="S1058" s="9"/>
      <c r="T1058" s="9"/>
      <c r="U1058" s="8"/>
      <c r="V1058" s="9"/>
      <c r="W1058" s="9"/>
      <c r="X1058" s="9"/>
      <c r="Y1058" s="8"/>
      <c r="Z1058" s="9"/>
      <c r="AA1058" s="8"/>
      <c r="AC1058" s="8"/>
      <c r="AP1058" s="8"/>
      <c r="AR1058" s="31"/>
      <c r="AU1058" s="31"/>
      <c r="AV1058" s="21"/>
      <c r="AW1058" s="23"/>
      <c r="BJ1058" s="18"/>
      <c r="BL1058" s="54"/>
      <c r="BO1058" s="18"/>
      <c r="BQ1058" s="18"/>
      <c r="BS1058" s="18"/>
      <c r="BT1058" s="18"/>
      <c r="CA1058" s="18"/>
      <c r="CD1058" s="18"/>
      <c r="CI1058" s="18"/>
      <c r="CN1058" s="18"/>
      <c r="CP1058" s="18"/>
      <c r="CT1058" s="18"/>
      <c r="CV1058" s="18"/>
      <c r="CX1058" s="18"/>
      <c r="DI1058" s="18"/>
    </row>
    <row r="1059" spans="3:113" x14ac:dyDescent="0.3">
      <c r="C1059" s="25"/>
      <c r="D1059" s="12"/>
      <c r="E1059" s="14"/>
      <c r="H1059" s="16"/>
      <c r="I1059" s="11"/>
      <c r="J1059" s="39"/>
      <c r="K1059" s="39"/>
      <c r="L1059" s="39"/>
      <c r="M1059" s="39"/>
      <c r="N1059" s="42"/>
      <c r="O1059" s="8"/>
      <c r="P1059" s="9"/>
      <c r="Q1059" s="9"/>
      <c r="R1059" s="8"/>
      <c r="S1059" s="9"/>
      <c r="T1059" s="9"/>
      <c r="U1059" s="8"/>
      <c r="V1059" s="9"/>
      <c r="W1059" s="9"/>
      <c r="X1059" s="9"/>
      <c r="Y1059" s="8"/>
      <c r="Z1059" s="9"/>
      <c r="AA1059" s="8"/>
      <c r="AC1059" s="8"/>
      <c r="AP1059" s="8"/>
      <c r="AR1059" s="31"/>
      <c r="AU1059" s="31"/>
      <c r="AV1059" s="21"/>
      <c r="AW1059" s="23"/>
      <c r="BJ1059" s="18"/>
      <c r="BL1059" s="54"/>
      <c r="BO1059" s="18"/>
      <c r="BQ1059" s="18"/>
      <c r="BS1059" s="18"/>
      <c r="BT1059" s="18"/>
      <c r="CA1059" s="18"/>
      <c r="CD1059" s="18"/>
      <c r="CI1059" s="18"/>
      <c r="CN1059" s="18"/>
      <c r="CP1059" s="18"/>
      <c r="CT1059" s="18"/>
      <c r="CV1059" s="18"/>
      <c r="CX1059" s="18"/>
      <c r="DI1059" s="18"/>
    </row>
    <row r="1060" spans="3:113" x14ac:dyDescent="0.3">
      <c r="C1060" s="25"/>
      <c r="D1060" s="12"/>
      <c r="E1060" s="14"/>
      <c r="H1060" s="16"/>
      <c r="I1060" s="11"/>
      <c r="J1060" s="39"/>
      <c r="K1060" s="39"/>
      <c r="L1060" s="39"/>
      <c r="M1060" s="39"/>
      <c r="N1060" s="42"/>
      <c r="O1060" s="8"/>
      <c r="P1060" s="9"/>
      <c r="Q1060" s="9"/>
      <c r="R1060" s="8"/>
      <c r="S1060" s="9"/>
      <c r="T1060" s="9"/>
      <c r="U1060" s="8"/>
      <c r="V1060" s="9"/>
      <c r="W1060" s="9"/>
      <c r="X1060" s="9"/>
      <c r="Y1060" s="8"/>
      <c r="Z1060" s="9"/>
      <c r="AA1060" s="8"/>
      <c r="AC1060" s="8"/>
      <c r="AP1060" s="8"/>
      <c r="AR1060" s="31"/>
      <c r="AU1060" s="31"/>
      <c r="AV1060" s="21"/>
      <c r="AW1060" s="23"/>
      <c r="BJ1060" s="18"/>
      <c r="BL1060" s="54"/>
      <c r="BO1060" s="18"/>
      <c r="BQ1060" s="18"/>
      <c r="BS1060" s="18"/>
      <c r="BT1060" s="18"/>
      <c r="CA1060" s="18"/>
      <c r="CD1060" s="18"/>
      <c r="CI1060" s="18"/>
      <c r="CN1060" s="18"/>
      <c r="CP1060" s="18"/>
      <c r="CT1060" s="18"/>
      <c r="CV1060" s="18"/>
      <c r="CX1060" s="18"/>
      <c r="DI1060" s="18"/>
    </row>
    <row r="1061" spans="3:113" x14ac:dyDescent="0.3">
      <c r="C1061" s="25"/>
      <c r="D1061" s="12"/>
      <c r="E1061" s="14"/>
      <c r="H1061" s="16"/>
      <c r="I1061" s="11"/>
      <c r="J1061" s="39"/>
      <c r="K1061" s="39"/>
      <c r="L1061" s="39"/>
      <c r="M1061" s="39"/>
      <c r="N1061" s="42"/>
      <c r="O1061" s="8"/>
      <c r="P1061" s="9"/>
      <c r="Q1061" s="9"/>
      <c r="R1061" s="8"/>
      <c r="S1061" s="9"/>
      <c r="T1061" s="9"/>
      <c r="U1061" s="8"/>
      <c r="V1061" s="9"/>
      <c r="W1061" s="9"/>
      <c r="X1061" s="9"/>
      <c r="Y1061" s="8"/>
      <c r="Z1061" s="9"/>
      <c r="AA1061" s="8"/>
      <c r="AC1061" s="8"/>
      <c r="AP1061" s="8"/>
      <c r="AR1061" s="31"/>
      <c r="AU1061" s="31"/>
      <c r="AV1061" s="21"/>
      <c r="AW1061" s="23"/>
      <c r="BJ1061" s="18"/>
      <c r="BL1061" s="54"/>
      <c r="BO1061" s="18"/>
      <c r="BQ1061" s="18"/>
      <c r="BS1061" s="18"/>
      <c r="BT1061" s="18"/>
      <c r="CA1061" s="18"/>
      <c r="CD1061" s="18"/>
      <c r="CI1061" s="18"/>
      <c r="CN1061" s="18"/>
      <c r="CP1061" s="18"/>
      <c r="CT1061" s="18"/>
      <c r="CV1061" s="18"/>
      <c r="CX1061" s="18"/>
      <c r="DI1061" s="18"/>
    </row>
    <row r="1062" spans="3:113" x14ac:dyDescent="0.3">
      <c r="C1062" s="25"/>
      <c r="D1062" s="12"/>
      <c r="E1062" s="14"/>
      <c r="H1062" s="16"/>
      <c r="I1062" s="11"/>
      <c r="J1062" s="39"/>
      <c r="K1062" s="39"/>
      <c r="L1062" s="39"/>
      <c r="M1062" s="39"/>
      <c r="N1062" s="42"/>
      <c r="O1062" s="8"/>
      <c r="P1062" s="9"/>
      <c r="Q1062" s="9"/>
      <c r="R1062" s="8"/>
      <c r="S1062" s="9"/>
      <c r="T1062" s="9"/>
      <c r="U1062" s="8"/>
      <c r="V1062" s="9"/>
      <c r="W1062" s="9"/>
      <c r="X1062" s="9"/>
      <c r="Y1062" s="8"/>
      <c r="Z1062" s="9"/>
      <c r="AA1062" s="8"/>
      <c r="AC1062" s="8"/>
      <c r="AP1062" s="8"/>
      <c r="AR1062" s="31"/>
      <c r="AU1062" s="31"/>
      <c r="AV1062" s="21"/>
      <c r="AW1062" s="23"/>
      <c r="BJ1062" s="18"/>
      <c r="BL1062" s="54"/>
      <c r="BO1062" s="18"/>
      <c r="BQ1062" s="18"/>
      <c r="BS1062" s="18"/>
      <c r="BT1062" s="18"/>
      <c r="CA1062" s="18"/>
      <c r="CD1062" s="18"/>
      <c r="CI1062" s="18"/>
      <c r="CN1062" s="18"/>
      <c r="CP1062" s="18"/>
      <c r="CT1062" s="18"/>
      <c r="CV1062" s="18"/>
      <c r="CX1062" s="18"/>
      <c r="DI1062" s="18"/>
    </row>
    <row r="1063" spans="3:113" x14ac:dyDescent="0.3">
      <c r="C1063" s="25"/>
      <c r="D1063" s="12"/>
      <c r="E1063" s="14"/>
      <c r="H1063" s="16"/>
      <c r="I1063" s="11"/>
      <c r="J1063" s="39"/>
      <c r="K1063" s="39"/>
      <c r="L1063" s="39"/>
      <c r="M1063" s="39"/>
      <c r="N1063" s="42"/>
      <c r="O1063" s="8"/>
      <c r="P1063" s="9"/>
      <c r="Q1063" s="9"/>
      <c r="R1063" s="8"/>
      <c r="S1063" s="9"/>
      <c r="T1063" s="9"/>
      <c r="U1063" s="8"/>
      <c r="V1063" s="9"/>
      <c r="W1063" s="9"/>
      <c r="X1063" s="9"/>
      <c r="Y1063" s="8"/>
      <c r="Z1063" s="9"/>
      <c r="AA1063" s="8"/>
      <c r="AC1063" s="8"/>
      <c r="AP1063" s="8"/>
      <c r="AR1063" s="31"/>
      <c r="AU1063" s="31"/>
      <c r="AV1063" s="21"/>
      <c r="AW1063" s="23"/>
      <c r="BJ1063" s="18"/>
      <c r="BL1063" s="54"/>
      <c r="BO1063" s="18"/>
      <c r="BQ1063" s="18"/>
      <c r="BS1063" s="18"/>
      <c r="BT1063" s="18"/>
      <c r="CA1063" s="18"/>
      <c r="CD1063" s="18"/>
      <c r="CI1063" s="18"/>
      <c r="CN1063" s="18"/>
      <c r="CP1063" s="18"/>
      <c r="CT1063" s="18"/>
      <c r="CV1063" s="18"/>
      <c r="CX1063" s="18"/>
      <c r="DI1063" s="18"/>
    </row>
    <row r="1064" spans="3:113" x14ac:dyDescent="0.3">
      <c r="C1064" s="25"/>
      <c r="D1064" s="12"/>
      <c r="E1064" s="14"/>
      <c r="H1064" s="16"/>
      <c r="I1064" s="11"/>
      <c r="J1064" s="39"/>
      <c r="K1064" s="39"/>
      <c r="L1064" s="39"/>
      <c r="M1064" s="39"/>
      <c r="N1064" s="42"/>
      <c r="O1064" s="8"/>
      <c r="P1064" s="9"/>
      <c r="Q1064" s="9"/>
      <c r="R1064" s="8"/>
      <c r="S1064" s="9"/>
      <c r="T1064" s="9"/>
      <c r="U1064" s="8"/>
      <c r="V1064" s="9"/>
      <c r="W1064" s="9"/>
      <c r="X1064" s="9"/>
      <c r="Y1064" s="8"/>
      <c r="Z1064" s="9"/>
      <c r="AA1064" s="8"/>
      <c r="AC1064" s="8"/>
      <c r="AP1064" s="8"/>
      <c r="AR1064" s="31"/>
      <c r="AU1064" s="31"/>
      <c r="AV1064" s="21"/>
      <c r="AW1064" s="23"/>
      <c r="BJ1064" s="18"/>
      <c r="BL1064" s="54"/>
      <c r="BO1064" s="18"/>
      <c r="BQ1064" s="18"/>
      <c r="BS1064" s="18"/>
      <c r="BT1064" s="18"/>
      <c r="CA1064" s="18"/>
      <c r="CD1064" s="18"/>
      <c r="CI1064" s="18"/>
      <c r="CN1064" s="18"/>
      <c r="CP1064" s="18"/>
      <c r="CT1064" s="18"/>
      <c r="CV1064" s="18"/>
      <c r="CX1064" s="18"/>
      <c r="DI1064" s="18"/>
    </row>
    <row r="1065" spans="3:113" x14ac:dyDescent="0.3">
      <c r="C1065" s="25"/>
      <c r="D1065" s="12"/>
      <c r="E1065" s="14"/>
      <c r="H1065" s="16"/>
      <c r="I1065" s="11"/>
      <c r="J1065" s="39"/>
      <c r="K1065" s="39"/>
      <c r="L1065" s="39"/>
      <c r="M1065" s="39"/>
      <c r="N1065" s="42"/>
      <c r="O1065" s="8"/>
      <c r="P1065" s="9"/>
      <c r="Q1065" s="9"/>
      <c r="R1065" s="8"/>
      <c r="S1065" s="9"/>
      <c r="T1065" s="9"/>
      <c r="U1065" s="8"/>
      <c r="V1065" s="9"/>
      <c r="W1065" s="9"/>
      <c r="X1065" s="9"/>
      <c r="Y1065" s="8"/>
      <c r="Z1065" s="9"/>
      <c r="AA1065" s="8"/>
      <c r="AC1065" s="8"/>
      <c r="AP1065" s="8"/>
      <c r="AR1065" s="31"/>
      <c r="AU1065" s="31"/>
      <c r="AV1065" s="21"/>
      <c r="AW1065" s="23"/>
      <c r="BJ1065" s="18"/>
      <c r="BL1065" s="54"/>
      <c r="BO1065" s="18"/>
      <c r="BQ1065" s="18"/>
      <c r="BS1065" s="18"/>
      <c r="BT1065" s="18"/>
      <c r="CA1065" s="18"/>
      <c r="CD1065" s="18"/>
      <c r="CI1065" s="18"/>
      <c r="CN1065" s="18"/>
      <c r="CP1065" s="18"/>
      <c r="CT1065" s="18"/>
      <c r="CV1065" s="18"/>
      <c r="CX1065" s="18"/>
      <c r="DI1065" s="18"/>
    </row>
    <row r="1066" spans="3:113" x14ac:dyDescent="0.3">
      <c r="C1066" s="25"/>
      <c r="D1066" s="12"/>
      <c r="E1066" s="14"/>
      <c r="H1066" s="16"/>
      <c r="I1066" s="11"/>
      <c r="J1066" s="39"/>
      <c r="K1066" s="39"/>
      <c r="L1066" s="39"/>
      <c r="M1066" s="39"/>
      <c r="N1066" s="42"/>
      <c r="O1066" s="8"/>
      <c r="P1066" s="9"/>
      <c r="Q1066" s="9"/>
      <c r="R1066" s="8"/>
      <c r="S1066" s="9"/>
      <c r="T1066" s="9"/>
      <c r="U1066" s="8"/>
      <c r="V1066" s="9"/>
      <c r="W1066" s="9"/>
      <c r="X1066" s="9"/>
      <c r="Y1066" s="8"/>
      <c r="Z1066" s="9"/>
      <c r="AA1066" s="8"/>
      <c r="AC1066" s="8"/>
      <c r="AP1066" s="8"/>
      <c r="AR1066" s="31"/>
      <c r="AU1066" s="31"/>
      <c r="AV1066" s="21"/>
      <c r="AW1066" s="23"/>
      <c r="BJ1066" s="18"/>
      <c r="BL1066" s="54"/>
      <c r="BO1066" s="18"/>
      <c r="BQ1066" s="18"/>
      <c r="BS1066" s="18"/>
      <c r="BT1066" s="18"/>
      <c r="CA1066" s="18"/>
      <c r="CD1066" s="18"/>
      <c r="CI1066" s="18"/>
      <c r="CN1066" s="18"/>
      <c r="CP1066" s="18"/>
      <c r="CT1066" s="18"/>
      <c r="CV1066" s="18"/>
      <c r="CX1066" s="18"/>
      <c r="DI1066" s="18"/>
    </row>
    <row r="1067" spans="3:113" x14ac:dyDescent="0.3">
      <c r="C1067" s="25"/>
      <c r="D1067" s="12"/>
      <c r="E1067" s="14"/>
      <c r="H1067" s="16"/>
      <c r="I1067" s="11"/>
      <c r="J1067" s="39"/>
      <c r="K1067" s="39"/>
      <c r="L1067" s="39"/>
      <c r="M1067" s="39"/>
      <c r="N1067" s="42"/>
      <c r="O1067" s="8"/>
      <c r="P1067" s="9"/>
      <c r="Q1067" s="9"/>
      <c r="R1067" s="8"/>
      <c r="S1067" s="9"/>
      <c r="T1067" s="9"/>
      <c r="U1067" s="8"/>
      <c r="V1067" s="9"/>
      <c r="W1067" s="9"/>
      <c r="X1067" s="9"/>
      <c r="Y1067" s="8"/>
      <c r="Z1067" s="9"/>
      <c r="AA1067" s="8"/>
      <c r="AC1067" s="8"/>
      <c r="AP1067" s="8"/>
      <c r="AR1067" s="31"/>
      <c r="AU1067" s="31"/>
      <c r="AV1067" s="21"/>
      <c r="AW1067" s="23"/>
      <c r="BJ1067" s="18"/>
      <c r="BL1067" s="54"/>
      <c r="BO1067" s="18"/>
      <c r="BQ1067" s="18"/>
      <c r="BS1067" s="18"/>
      <c r="BT1067" s="18"/>
      <c r="CA1067" s="18"/>
      <c r="CD1067" s="18"/>
      <c r="CI1067" s="18"/>
      <c r="CN1067" s="18"/>
      <c r="CP1067" s="18"/>
      <c r="CT1067" s="18"/>
      <c r="CV1067" s="18"/>
      <c r="CX1067" s="18"/>
      <c r="DI1067" s="18"/>
    </row>
    <row r="1068" spans="3:113" x14ac:dyDescent="0.3">
      <c r="C1068" s="25"/>
      <c r="D1068" s="12"/>
      <c r="E1068" s="14"/>
      <c r="H1068" s="16"/>
      <c r="I1068" s="11"/>
      <c r="J1068" s="39"/>
      <c r="K1068" s="39"/>
      <c r="L1068" s="39"/>
      <c r="M1068" s="39"/>
      <c r="N1068" s="42"/>
      <c r="O1068" s="8"/>
      <c r="P1068" s="9"/>
      <c r="Q1068" s="9"/>
      <c r="R1068" s="8"/>
      <c r="S1068" s="9"/>
      <c r="T1068" s="9"/>
      <c r="U1068" s="8"/>
      <c r="V1068" s="9"/>
      <c r="W1068" s="9"/>
      <c r="X1068" s="9"/>
      <c r="Y1068" s="8"/>
      <c r="Z1068" s="9"/>
      <c r="AA1068" s="8"/>
      <c r="AC1068" s="8"/>
      <c r="AP1068" s="8"/>
      <c r="AR1068" s="31"/>
      <c r="AU1068" s="31"/>
      <c r="AV1068" s="21"/>
      <c r="AW1068" s="23"/>
      <c r="BJ1068" s="18"/>
      <c r="BL1068" s="54"/>
      <c r="BO1068" s="18"/>
      <c r="BQ1068" s="18"/>
      <c r="BS1068" s="18"/>
      <c r="BT1068" s="18"/>
      <c r="CA1068" s="18"/>
      <c r="CD1068" s="18"/>
      <c r="CI1068" s="18"/>
      <c r="CN1068" s="18"/>
      <c r="CP1068" s="18"/>
      <c r="CT1068" s="18"/>
      <c r="CV1068" s="18"/>
      <c r="CX1068" s="18"/>
      <c r="DI1068" s="18"/>
    </row>
    <row r="1069" spans="3:113" x14ac:dyDescent="0.3">
      <c r="C1069" s="25"/>
      <c r="D1069" s="12"/>
      <c r="E1069" s="14"/>
      <c r="H1069" s="16"/>
      <c r="I1069" s="11"/>
      <c r="J1069" s="39"/>
      <c r="K1069" s="39"/>
      <c r="L1069" s="39"/>
      <c r="M1069" s="39"/>
      <c r="N1069" s="42"/>
      <c r="O1069" s="8"/>
      <c r="P1069" s="9"/>
      <c r="Q1069" s="9"/>
      <c r="R1069" s="8"/>
      <c r="S1069" s="9"/>
      <c r="T1069" s="9"/>
      <c r="U1069" s="8"/>
      <c r="V1069" s="9"/>
      <c r="W1069" s="9"/>
      <c r="X1069" s="9"/>
      <c r="Y1069" s="8"/>
      <c r="Z1069" s="9"/>
      <c r="AA1069" s="8"/>
      <c r="AC1069" s="8"/>
      <c r="AP1069" s="8"/>
      <c r="AR1069" s="31"/>
      <c r="AU1069" s="31"/>
      <c r="AV1069" s="21"/>
      <c r="AW1069" s="23"/>
      <c r="BJ1069" s="18"/>
      <c r="BL1069" s="54"/>
      <c r="BO1069" s="18"/>
      <c r="BQ1069" s="18"/>
      <c r="BS1069" s="18"/>
      <c r="BT1069" s="18"/>
      <c r="CA1069" s="18"/>
      <c r="CD1069" s="18"/>
      <c r="CI1069" s="18"/>
      <c r="CN1069" s="18"/>
      <c r="CP1069" s="18"/>
      <c r="CT1069" s="18"/>
      <c r="CV1069" s="18"/>
      <c r="CX1069" s="18"/>
      <c r="DI1069" s="18"/>
    </row>
    <row r="1070" spans="3:113" x14ac:dyDescent="0.3">
      <c r="C1070" s="25"/>
      <c r="D1070" s="12"/>
      <c r="E1070" s="14"/>
      <c r="H1070" s="16"/>
      <c r="I1070" s="11"/>
      <c r="J1070" s="39"/>
      <c r="K1070" s="39"/>
      <c r="L1070" s="39"/>
      <c r="M1070" s="39"/>
      <c r="N1070" s="42"/>
      <c r="O1070" s="8"/>
      <c r="P1070" s="9"/>
      <c r="Q1070" s="9"/>
      <c r="R1070" s="8"/>
      <c r="S1070" s="9"/>
      <c r="T1070" s="9"/>
      <c r="U1070" s="8"/>
      <c r="V1070" s="9"/>
      <c r="W1070" s="9"/>
      <c r="X1070" s="9"/>
      <c r="Y1070" s="8"/>
      <c r="Z1070" s="9"/>
      <c r="AA1070" s="8"/>
      <c r="AC1070" s="8"/>
      <c r="AP1070" s="8"/>
      <c r="AR1070" s="31"/>
      <c r="AU1070" s="31"/>
      <c r="AV1070" s="21"/>
      <c r="AW1070" s="23"/>
      <c r="BJ1070" s="18"/>
      <c r="BL1070" s="54"/>
      <c r="BO1070" s="18"/>
      <c r="BQ1070" s="18"/>
      <c r="BS1070" s="18"/>
      <c r="BT1070" s="18"/>
      <c r="CA1070" s="18"/>
      <c r="CD1070" s="18"/>
      <c r="CI1070" s="18"/>
      <c r="CN1070" s="18"/>
      <c r="CP1070" s="18"/>
      <c r="CT1070" s="18"/>
      <c r="CV1070" s="18"/>
      <c r="CX1070" s="18"/>
      <c r="DI1070" s="18"/>
    </row>
    <row r="1071" spans="3:113" x14ac:dyDescent="0.3">
      <c r="C1071" s="25"/>
      <c r="D1071" s="12"/>
      <c r="E1071" s="14"/>
      <c r="H1071" s="16"/>
      <c r="I1071" s="11"/>
      <c r="J1071" s="39"/>
      <c r="K1071" s="39"/>
      <c r="L1071" s="39"/>
      <c r="M1071" s="39"/>
      <c r="N1071" s="42"/>
      <c r="O1071" s="8"/>
      <c r="P1071" s="9"/>
      <c r="Q1071" s="9"/>
      <c r="R1071" s="8"/>
      <c r="S1071" s="9"/>
      <c r="T1071" s="9"/>
      <c r="U1071" s="8"/>
      <c r="V1071" s="9"/>
      <c r="W1071" s="9"/>
      <c r="X1071" s="9"/>
      <c r="Y1071" s="8"/>
      <c r="Z1071" s="9"/>
      <c r="AA1071" s="8"/>
      <c r="AC1071" s="8"/>
      <c r="AP1071" s="8"/>
      <c r="AR1071" s="31"/>
      <c r="AU1071" s="31"/>
      <c r="AV1071" s="21"/>
      <c r="AW1071" s="23"/>
      <c r="BJ1071" s="18"/>
      <c r="BL1071" s="54"/>
      <c r="BO1071" s="18"/>
      <c r="BQ1071" s="18"/>
      <c r="BS1071" s="18"/>
      <c r="BT1071" s="18"/>
      <c r="CA1071" s="18"/>
      <c r="CD1071" s="18"/>
      <c r="CI1071" s="18"/>
      <c r="CN1071" s="18"/>
      <c r="CP1071" s="18"/>
      <c r="CT1071" s="18"/>
      <c r="CV1071" s="18"/>
      <c r="CX1071" s="18"/>
      <c r="DI1071" s="18"/>
    </row>
    <row r="1072" spans="3:113" x14ac:dyDescent="0.3">
      <c r="C1072" s="25"/>
      <c r="D1072" s="12"/>
      <c r="E1072" s="14"/>
      <c r="H1072" s="16"/>
      <c r="I1072" s="11"/>
      <c r="J1072" s="39"/>
      <c r="K1072" s="39"/>
      <c r="L1072" s="39"/>
      <c r="M1072" s="39"/>
      <c r="N1072" s="42"/>
      <c r="O1072" s="8"/>
      <c r="P1072" s="9"/>
      <c r="Q1072" s="9"/>
      <c r="R1072" s="8"/>
      <c r="S1072" s="9"/>
      <c r="T1072" s="9"/>
      <c r="U1072" s="8"/>
      <c r="V1072" s="9"/>
      <c r="W1072" s="9"/>
      <c r="X1072" s="9"/>
      <c r="Y1072" s="8"/>
      <c r="Z1072" s="9"/>
      <c r="AA1072" s="8"/>
      <c r="AC1072" s="8"/>
      <c r="AP1072" s="8"/>
      <c r="AR1072" s="31"/>
      <c r="AU1072" s="31"/>
      <c r="AV1072" s="21"/>
      <c r="AW1072" s="23"/>
      <c r="BJ1072" s="18"/>
      <c r="BL1072" s="54"/>
      <c r="BO1072" s="18"/>
      <c r="BQ1072" s="18"/>
      <c r="BS1072" s="18"/>
      <c r="BT1072" s="18"/>
      <c r="CA1072" s="18"/>
      <c r="CD1072" s="18"/>
      <c r="CI1072" s="18"/>
      <c r="CN1072" s="18"/>
      <c r="CP1072" s="18"/>
      <c r="CT1072" s="18"/>
      <c r="CV1072" s="18"/>
      <c r="CX1072" s="18"/>
      <c r="DI1072" s="18"/>
    </row>
    <row r="1073" spans="3:113" x14ac:dyDescent="0.3">
      <c r="C1073" s="25"/>
      <c r="D1073" s="12"/>
      <c r="E1073" s="14"/>
      <c r="H1073" s="16"/>
      <c r="I1073" s="11"/>
      <c r="J1073" s="39"/>
      <c r="K1073" s="39"/>
      <c r="L1073" s="39"/>
      <c r="M1073" s="39"/>
      <c r="N1073" s="42"/>
      <c r="O1073" s="8"/>
      <c r="P1073" s="9"/>
      <c r="Q1073" s="9"/>
      <c r="R1073" s="8"/>
      <c r="S1073" s="9"/>
      <c r="T1073" s="9"/>
      <c r="U1073" s="8"/>
      <c r="V1073" s="9"/>
      <c r="W1073" s="9"/>
      <c r="X1073" s="9"/>
      <c r="Y1073" s="8"/>
      <c r="Z1073" s="9"/>
      <c r="AA1073" s="8"/>
      <c r="AC1073" s="8"/>
      <c r="AP1073" s="8"/>
      <c r="AR1073" s="31"/>
      <c r="AU1073" s="31"/>
      <c r="AV1073" s="21"/>
      <c r="AW1073" s="23"/>
      <c r="BJ1073" s="18"/>
      <c r="BL1073" s="54"/>
      <c r="BO1073" s="18"/>
      <c r="BQ1073" s="18"/>
      <c r="BS1073" s="18"/>
      <c r="BT1073" s="18"/>
      <c r="CA1073" s="18"/>
      <c r="CD1073" s="18"/>
      <c r="CI1073" s="18"/>
      <c r="CN1073" s="18"/>
      <c r="CP1073" s="18"/>
      <c r="CT1073" s="18"/>
      <c r="CV1073" s="18"/>
      <c r="CX1073" s="18"/>
      <c r="DI1073" s="18"/>
    </row>
    <row r="1074" spans="3:113" x14ac:dyDescent="0.3">
      <c r="C1074" s="25"/>
      <c r="D1074" s="12"/>
      <c r="E1074" s="14"/>
      <c r="H1074" s="16"/>
      <c r="I1074" s="11"/>
      <c r="J1074" s="39"/>
      <c r="K1074" s="39"/>
      <c r="L1074" s="39"/>
      <c r="M1074" s="39"/>
      <c r="N1074" s="42"/>
      <c r="O1074" s="8"/>
      <c r="P1074" s="9"/>
      <c r="Q1074" s="9"/>
      <c r="R1074" s="8"/>
      <c r="S1074" s="9"/>
      <c r="T1074" s="9"/>
      <c r="U1074" s="8"/>
      <c r="V1074" s="9"/>
      <c r="W1074" s="9"/>
      <c r="X1074" s="9"/>
      <c r="Y1074" s="8"/>
      <c r="Z1074" s="9"/>
      <c r="AA1074" s="8"/>
      <c r="AC1074" s="8"/>
      <c r="AP1074" s="8"/>
      <c r="AR1074" s="31"/>
      <c r="AU1074" s="31"/>
      <c r="AV1074" s="21"/>
      <c r="AW1074" s="23"/>
      <c r="BJ1074" s="18"/>
      <c r="BL1074" s="54"/>
      <c r="BO1074" s="18"/>
      <c r="BQ1074" s="18"/>
      <c r="BS1074" s="18"/>
      <c r="BT1074" s="18"/>
      <c r="CA1074" s="18"/>
      <c r="CD1074" s="18"/>
      <c r="CI1074" s="18"/>
      <c r="CN1074" s="18"/>
      <c r="CP1074" s="18"/>
      <c r="CT1074" s="18"/>
      <c r="CV1074" s="18"/>
      <c r="CX1074" s="18"/>
      <c r="DI1074" s="18"/>
    </row>
    <row r="1075" spans="3:113" x14ac:dyDescent="0.3">
      <c r="C1075" s="25"/>
      <c r="D1075" s="12"/>
      <c r="E1075" s="14"/>
      <c r="H1075" s="16"/>
      <c r="I1075" s="11"/>
      <c r="J1075" s="39"/>
      <c r="K1075" s="39"/>
      <c r="L1075" s="39"/>
      <c r="M1075" s="39"/>
      <c r="N1075" s="42"/>
      <c r="O1075" s="8"/>
      <c r="P1075" s="9"/>
      <c r="Q1075" s="9"/>
      <c r="R1075" s="8"/>
      <c r="S1075" s="9"/>
      <c r="T1075" s="9"/>
      <c r="U1075" s="8"/>
      <c r="V1075" s="9"/>
      <c r="W1075" s="9"/>
      <c r="X1075" s="9"/>
      <c r="Y1075" s="8"/>
      <c r="Z1075" s="9"/>
      <c r="AA1075" s="8"/>
      <c r="AC1075" s="8"/>
      <c r="AP1075" s="8"/>
      <c r="AR1075" s="31"/>
      <c r="AU1075" s="31"/>
      <c r="AV1075" s="21"/>
      <c r="AW1075" s="23"/>
      <c r="BJ1075" s="18"/>
      <c r="BL1075" s="54"/>
      <c r="BO1075" s="18"/>
      <c r="BQ1075" s="18"/>
      <c r="BS1075" s="18"/>
      <c r="BT1075" s="18"/>
      <c r="CA1075" s="18"/>
      <c r="CD1075" s="18"/>
      <c r="CI1075" s="18"/>
      <c r="CN1075" s="18"/>
      <c r="CP1075" s="18"/>
      <c r="CT1075" s="18"/>
      <c r="CV1075" s="18"/>
      <c r="CX1075" s="18"/>
      <c r="DI1075" s="18"/>
    </row>
    <row r="1076" spans="3:113" x14ac:dyDescent="0.3">
      <c r="C1076" s="25"/>
      <c r="D1076" s="12"/>
      <c r="E1076" s="14"/>
      <c r="H1076" s="16"/>
      <c r="I1076" s="11"/>
      <c r="J1076" s="39"/>
      <c r="K1076" s="39"/>
      <c r="L1076" s="39"/>
      <c r="M1076" s="39"/>
      <c r="N1076" s="42"/>
      <c r="O1076" s="8"/>
      <c r="P1076" s="9"/>
      <c r="Q1076" s="9"/>
      <c r="R1076" s="8"/>
      <c r="S1076" s="9"/>
      <c r="T1076" s="9"/>
      <c r="U1076" s="8"/>
      <c r="V1076" s="9"/>
      <c r="W1076" s="9"/>
      <c r="X1076" s="9"/>
      <c r="Y1076" s="8"/>
      <c r="Z1076" s="9"/>
      <c r="AA1076" s="8"/>
      <c r="AC1076" s="8"/>
      <c r="AP1076" s="8"/>
      <c r="AR1076" s="31"/>
      <c r="AU1076" s="31"/>
      <c r="AV1076" s="21"/>
      <c r="AW1076" s="23"/>
      <c r="BJ1076" s="18"/>
      <c r="BL1076" s="54"/>
      <c r="BO1076" s="18"/>
      <c r="BQ1076" s="18"/>
      <c r="BS1076" s="18"/>
      <c r="BT1076" s="18"/>
      <c r="CA1076" s="18"/>
      <c r="CD1076" s="18"/>
      <c r="CI1076" s="18"/>
      <c r="CN1076" s="18"/>
      <c r="CP1076" s="18"/>
      <c r="CT1076" s="18"/>
      <c r="CV1076" s="18"/>
      <c r="CX1076" s="18"/>
      <c r="DI1076" s="18"/>
    </row>
    <row r="1077" spans="3:113" x14ac:dyDescent="0.3">
      <c r="C1077" s="25"/>
      <c r="D1077" s="12"/>
      <c r="E1077" s="14"/>
      <c r="H1077" s="16"/>
      <c r="I1077" s="11"/>
      <c r="J1077" s="39"/>
      <c r="K1077" s="39"/>
      <c r="L1077" s="39"/>
      <c r="M1077" s="39"/>
      <c r="N1077" s="42"/>
      <c r="O1077" s="8"/>
      <c r="P1077" s="9"/>
      <c r="Q1077" s="9"/>
      <c r="R1077" s="8"/>
      <c r="S1077" s="9"/>
      <c r="T1077" s="9"/>
      <c r="U1077" s="8"/>
      <c r="V1077" s="9"/>
      <c r="W1077" s="9"/>
      <c r="X1077" s="9"/>
      <c r="Y1077" s="8"/>
      <c r="Z1077" s="9"/>
      <c r="AA1077" s="8"/>
      <c r="AC1077" s="8"/>
      <c r="AP1077" s="8"/>
      <c r="AR1077" s="31"/>
      <c r="AU1077" s="31"/>
      <c r="AV1077" s="21"/>
      <c r="AW1077" s="23"/>
      <c r="BJ1077" s="18"/>
      <c r="BL1077" s="54"/>
      <c r="BO1077" s="18"/>
      <c r="BQ1077" s="18"/>
      <c r="BS1077" s="18"/>
      <c r="BT1077" s="18"/>
      <c r="CA1077" s="18"/>
      <c r="CD1077" s="18"/>
      <c r="CI1077" s="18"/>
      <c r="CN1077" s="18"/>
      <c r="CP1077" s="18"/>
      <c r="CT1077" s="18"/>
      <c r="CV1077" s="18"/>
      <c r="CX1077" s="18"/>
      <c r="DI1077" s="18"/>
    </row>
    <row r="1078" spans="3:113" x14ac:dyDescent="0.3">
      <c r="C1078" s="25"/>
      <c r="D1078" s="12"/>
      <c r="E1078" s="14"/>
      <c r="H1078" s="16"/>
      <c r="I1078" s="11"/>
      <c r="J1078" s="39"/>
      <c r="K1078" s="39"/>
      <c r="L1078" s="39"/>
      <c r="M1078" s="39"/>
      <c r="N1078" s="42"/>
      <c r="O1078" s="8"/>
      <c r="P1078" s="9"/>
      <c r="Q1078" s="9"/>
      <c r="R1078" s="8"/>
      <c r="S1078" s="9"/>
      <c r="T1078" s="9"/>
      <c r="U1078" s="8"/>
      <c r="V1078" s="9"/>
      <c r="W1078" s="9"/>
      <c r="X1078" s="9"/>
      <c r="Y1078" s="8"/>
      <c r="Z1078" s="9"/>
      <c r="AA1078" s="8"/>
      <c r="AC1078" s="8"/>
      <c r="AP1078" s="8"/>
      <c r="AR1078" s="31"/>
      <c r="AU1078" s="31"/>
      <c r="AV1078" s="21"/>
      <c r="AW1078" s="23"/>
      <c r="BJ1078" s="18"/>
      <c r="BL1078" s="54"/>
      <c r="BO1078" s="18"/>
      <c r="BQ1078" s="18"/>
      <c r="BS1078" s="18"/>
      <c r="BT1078" s="18"/>
      <c r="CA1078" s="18"/>
      <c r="CD1078" s="18"/>
      <c r="CI1078" s="18"/>
      <c r="CN1078" s="18"/>
      <c r="CP1078" s="18"/>
      <c r="CT1078" s="18"/>
      <c r="CV1078" s="18"/>
      <c r="CX1078" s="18"/>
      <c r="DI1078" s="18"/>
    </row>
    <row r="1079" spans="3:113" x14ac:dyDescent="0.3">
      <c r="C1079" s="25"/>
      <c r="D1079" s="12"/>
      <c r="E1079" s="14"/>
      <c r="H1079" s="16"/>
      <c r="I1079" s="11"/>
      <c r="J1079" s="39"/>
      <c r="K1079" s="39"/>
      <c r="L1079" s="39"/>
      <c r="M1079" s="39"/>
      <c r="N1079" s="42"/>
      <c r="O1079" s="8"/>
      <c r="P1079" s="9"/>
      <c r="Q1079" s="9"/>
      <c r="R1079" s="8"/>
      <c r="S1079" s="9"/>
      <c r="T1079" s="9"/>
      <c r="U1079" s="8"/>
      <c r="V1079" s="9"/>
      <c r="W1079" s="9"/>
      <c r="X1079" s="9"/>
      <c r="Y1079" s="8"/>
      <c r="Z1079" s="9"/>
      <c r="AA1079" s="8"/>
      <c r="AC1079" s="8"/>
      <c r="AP1079" s="8"/>
      <c r="AR1079" s="31"/>
      <c r="AU1079" s="31"/>
      <c r="AV1079" s="21"/>
      <c r="AW1079" s="23"/>
      <c r="BJ1079" s="18"/>
      <c r="BL1079" s="54"/>
      <c r="BO1079" s="18"/>
      <c r="BQ1079" s="18"/>
      <c r="BS1079" s="18"/>
      <c r="BT1079" s="18"/>
      <c r="CA1079" s="18"/>
      <c r="CD1079" s="18"/>
      <c r="CI1079" s="18"/>
      <c r="CN1079" s="18"/>
      <c r="CP1079" s="18"/>
      <c r="CT1079" s="18"/>
      <c r="CV1079" s="18"/>
      <c r="CX1079" s="18"/>
      <c r="DI1079" s="18"/>
    </row>
    <row r="1080" spans="3:113" x14ac:dyDescent="0.3">
      <c r="C1080" s="25"/>
      <c r="D1080" s="12"/>
      <c r="E1080" s="14"/>
      <c r="H1080" s="16"/>
      <c r="I1080" s="11"/>
      <c r="J1080" s="39"/>
      <c r="K1080" s="39"/>
      <c r="L1080" s="39"/>
      <c r="M1080" s="39"/>
      <c r="N1080" s="42"/>
      <c r="O1080" s="8"/>
      <c r="P1080" s="9"/>
      <c r="Q1080" s="9"/>
      <c r="R1080" s="8"/>
      <c r="S1080" s="9"/>
      <c r="T1080" s="9"/>
      <c r="U1080" s="8"/>
      <c r="V1080" s="9"/>
      <c r="W1080" s="9"/>
      <c r="X1080" s="9"/>
      <c r="Y1080" s="8"/>
      <c r="Z1080" s="9"/>
      <c r="AA1080" s="8"/>
      <c r="AC1080" s="8"/>
      <c r="AP1080" s="8"/>
      <c r="AR1080" s="31"/>
      <c r="AU1080" s="31"/>
      <c r="AV1080" s="21"/>
      <c r="AW1080" s="23"/>
      <c r="BJ1080" s="18"/>
      <c r="BL1080" s="54"/>
      <c r="BO1080" s="18"/>
      <c r="BQ1080" s="18"/>
      <c r="BS1080" s="18"/>
      <c r="BT1080" s="18"/>
      <c r="CA1080" s="18"/>
      <c r="CD1080" s="18"/>
      <c r="CI1080" s="18"/>
      <c r="CN1080" s="18"/>
      <c r="CP1080" s="18"/>
      <c r="CT1080" s="18"/>
      <c r="CV1080" s="18"/>
      <c r="CX1080" s="18"/>
      <c r="DI1080" s="18"/>
    </row>
    <row r="1081" spans="3:113" x14ac:dyDescent="0.3">
      <c r="C1081" s="25"/>
      <c r="D1081" s="12"/>
      <c r="E1081" s="14"/>
      <c r="H1081" s="16"/>
      <c r="I1081" s="11"/>
      <c r="J1081" s="39"/>
      <c r="K1081" s="39"/>
      <c r="L1081" s="39"/>
      <c r="M1081" s="39"/>
      <c r="N1081" s="42"/>
      <c r="O1081" s="8"/>
      <c r="P1081" s="9"/>
      <c r="Q1081" s="9"/>
      <c r="R1081" s="8"/>
      <c r="S1081" s="9"/>
      <c r="T1081" s="9"/>
      <c r="U1081" s="8"/>
      <c r="V1081" s="9"/>
      <c r="W1081" s="9"/>
      <c r="X1081" s="9"/>
      <c r="Y1081" s="8"/>
      <c r="Z1081" s="9"/>
      <c r="AA1081" s="8"/>
      <c r="AC1081" s="8"/>
      <c r="AP1081" s="8"/>
      <c r="AR1081" s="31"/>
      <c r="AU1081" s="31"/>
      <c r="AV1081" s="21"/>
      <c r="AW1081" s="23"/>
      <c r="BJ1081" s="18"/>
      <c r="BL1081" s="54"/>
      <c r="BO1081" s="18"/>
      <c r="BQ1081" s="18"/>
      <c r="BS1081" s="18"/>
      <c r="BT1081" s="18"/>
      <c r="CA1081" s="18"/>
      <c r="CD1081" s="18"/>
      <c r="CI1081" s="18"/>
      <c r="CN1081" s="18"/>
      <c r="CP1081" s="18"/>
      <c r="CT1081" s="18"/>
      <c r="CV1081" s="18"/>
      <c r="CX1081" s="18"/>
      <c r="DI1081" s="18"/>
    </row>
    <row r="1082" spans="3:113" x14ac:dyDescent="0.3">
      <c r="C1082" s="25"/>
      <c r="D1082" s="12"/>
      <c r="E1082" s="14"/>
      <c r="H1082" s="16"/>
      <c r="I1082" s="11"/>
      <c r="J1082" s="39"/>
      <c r="K1082" s="39"/>
      <c r="L1082" s="39"/>
      <c r="M1082" s="39"/>
      <c r="N1082" s="42"/>
      <c r="O1082" s="8"/>
      <c r="P1082" s="9"/>
      <c r="Q1082" s="9"/>
      <c r="R1082" s="8"/>
      <c r="S1082" s="9"/>
      <c r="T1082" s="9"/>
      <c r="U1082" s="8"/>
      <c r="V1082" s="9"/>
      <c r="W1082" s="9"/>
      <c r="X1082" s="9"/>
      <c r="Y1082" s="8"/>
      <c r="Z1082" s="9"/>
      <c r="AA1082" s="8"/>
      <c r="AC1082" s="8"/>
      <c r="AP1082" s="8"/>
      <c r="AR1082" s="31"/>
      <c r="AU1082" s="31"/>
      <c r="AV1082" s="21"/>
      <c r="AW1082" s="23"/>
      <c r="BJ1082" s="18"/>
      <c r="BL1082" s="54"/>
      <c r="BO1082" s="18"/>
      <c r="BQ1082" s="18"/>
      <c r="BS1082" s="18"/>
      <c r="BT1082" s="18"/>
      <c r="CA1082" s="18"/>
      <c r="CD1082" s="18"/>
      <c r="CI1082" s="18"/>
      <c r="CN1082" s="18"/>
      <c r="CP1082" s="18"/>
      <c r="CT1082" s="18"/>
      <c r="CV1082" s="18"/>
      <c r="CX1082" s="18"/>
      <c r="DI1082" s="18"/>
    </row>
    <row r="1083" spans="3:113" x14ac:dyDescent="0.3">
      <c r="C1083" s="25"/>
      <c r="D1083" s="12"/>
      <c r="E1083" s="14"/>
      <c r="H1083" s="16"/>
      <c r="I1083" s="11"/>
      <c r="J1083" s="39"/>
      <c r="K1083" s="39"/>
      <c r="L1083" s="39"/>
      <c r="M1083" s="39"/>
      <c r="N1083" s="42"/>
      <c r="O1083" s="8"/>
      <c r="P1083" s="9"/>
      <c r="Q1083" s="9"/>
      <c r="R1083" s="8"/>
      <c r="S1083" s="9"/>
      <c r="T1083" s="9"/>
      <c r="U1083" s="8"/>
      <c r="V1083" s="9"/>
      <c r="W1083" s="9"/>
      <c r="X1083" s="9"/>
      <c r="Y1083" s="8"/>
      <c r="Z1083" s="9"/>
      <c r="AA1083" s="8"/>
      <c r="AC1083" s="8"/>
      <c r="AP1083" s="8"/>
      <c r="AR1083" s="31"/>
      <c r="AU1083" s="31"/>
      <c r="AV1083" s="21"/>
      <c r="AW1083" s="23"/>
      <c r="BJ1083" s="18"/>
      <c r="BL1083" s="54"/>
      <c r="BO1083" s="18"/>
      <c r="BQ1083" s="18"/>
      <c r="BS1083" s="18"/>
      <c r="BT1083" s="18"/>
      <c r="CA1083" s="18"/>
      <c r="CD1083" s="18"/>
      <c r="CI1083" s="18"/>
      <c r="CN1083" s="18"/>
      <c r="CP1083" s="18"/>
      <c r="CT1083" s="18"/>
      <c r="CV1083" s="18"/>
      <c r="CX1083" s="18"/>
      <c r="DI1083" s="18"/>
    </row>
    <row r="1084" spans="3:113" x14ac:dyDescent="0.3">
      <c r="C1084" s="25"/>
      <c r="D1084" s="12"/>
      <c r="E1084" s="14"/>
      <c r="H1084" s="16"/>
      <c r="I1084" s="11"/>
      <c r="J1084" s="39"/>
      <c r="K1084" s="39"/>
      <c r="L1084" s="39"/>
      <c r="M1084" s="39"/>
      <c r="N1084" s="42"/>
      <c r="O1084" s="8"/>
      <c r="P1084" s="9"/>
      <c r="Q1084" s="9"/>
      <c r="R1084" s="8"/>
      <c r="S1084" s="9"/>
      <c r="T1084" s="9"/>
      <c r="U1084" s="8"/>
      <c r="V1084" s="9"/>
      <c r="W1084" s="9"/>
      <c r="X1084" s="9"/>
      <c r="Y1084" s="8"/>
      <c r="Z1084" s="9"/>
      <c r="AA1084" s="8"/>
      <c r="AC1084" s="8"/>
      <c r="AP1084" s="8"/>
      <c r="AR1084" s="31"/>
      <c r="AU1084" s="31"/>
      <c r="AV1084" s="21"/>
      <c r="AW1084" s="23"/>
      <c r="BJ1084" s="18"/>
      <c r="BL1084" s="54"/>
      <c r="BO1084" s="18"/>
      <c r="BQ1084" s="18"/>
      <c r="BS1084" s="18"/>
      <c r="BT1084" s="18"/>
      <c r="CA1084" s="18"/>
      <c r="CD1084" s="18"/>
      <c r="CI1084" s="18"/>
      <c r="CN1084" s="18"/>
      <c r="CP1084" s="18"/>
      <c r="CT1084" s="18"/>
      <c r="CV1084" s="18"/>
      <c r="CX1084" s="18"/>
      <c r="DI1084" s="18"/>
    </row>
    <row r="1085" spans="3:113" x14ac:dyDescent="0.3">
      <c r="C1085" s="25"/>
      <c r="D1085" s="12"/>
      <c r="E1085" s="14"/>
      <c r="H1085" s="16"/>
      <c r="I1085" s="11"/>
      <c r="J1085" s="39"/>
      <c r="K1085" s="39"/>
      <c r="L1085" s="39"/>
      <c r="M1085" s="39"/>
      <c r="N1085" s="42"/>
      <c r="O1085" s="8"/>
      <c r="P1085" s="9"/>
      <c r="Q1085" s="9"/>
      <c r="R1085" s="8"/>
      <c r="S1085" s="9"/>
      <c r="T1085" s="9"/>
      <c r="U1085" s="8"/>
      <c r="V1085" s="9"/>
      <c r="W1085" s="9"/>
      <c r="X1085" s="9"/>
      <c r="Y1085" s="8"/>
      <c r="Z1085" s="9"/>
      <c r="AA1085" s="8"/>
      <c r="AC1085" s="8"/>
      <c r="AP1085" s="8"/>
      <c r="AR1085" s="31"/>
      <c r="AU1085" s="31"/>
      <c r="AV1085" s="21"/>
      <c r="AW1085" s="23"/>
      <c r="BJ1085" s="18"/>
      <c r="BL1085" s="54"/>
      <c r="BO1085" s="18"/>
      <c r="BQ1085" s="18"/>
      <c r="BS1085" s="18"/>
      <c r="BT1085" s="18"/>
      <c r="CA1085" s="18"/>
      <c r="CD1085" s="18"/>
      <c r="CI1085" s="18"/>
      <c r="CN1085" s="18"/>
      <c r="CP1085" s="18"/>
      <c r="CT1085" s="18"/>
      <c r="CV1085" s="18"/>
      <c r="CX1085" s="18"/>
      <c r="DI1085" s="18"/>
    </row>
    <row r="1086" spans="3:113" x14ac:dyDescent="0.3">
      <c r="C1086" s="25"/>
      <c r="D1086" s="12"/>
      <c r="E1086" s="14"/>
      <c r="H1086" s="16"/>
      <c r="I1086" s="11"/>
      <c r="J1086" s="39"/>
      <c r="K1086" s="39"/>
      <c r="L1086" s="39"/>
      <c r="M1086" s="39"/>
      <c r="N1086" s="42"/>
      <c r="O1086" s="8"/>
      <c r="P1086" s="9"/>
      <c r="Q1086" s="9"/>
      <c r="R1086" s="8"/>
      <c r="S1086" s="9"/>
      <c r="T1086" s="9"/>
      <c r="U1086" s="8"/>
      <c r="V1086" s="9"/>
      <c r="W1086" s="9"/>
      <c r="X1086" s="9"/>
      <c r="Y1086" s="8"/>
      <c r="Z1086" s="9"/>
      <c r="AA1086" s="8"/>
      <c r="AC1086" s="8"/>
      <c r="AP1086" s="8"/>
      <c r="AR1086" s="31"/>
      <c r="AU1086" s="31"/>
      <c r="AV1086" s="21"/>
      <c r="AW1086" s="23"/>
      <c r="BJ1086" s="18"/>
      <c r="BL1086" s="54"/>
      <c r="BO1086" s="18"/>
      <c r="BQ1086" s="18"/>
      <c r="BS1086" s="18"/>
      <c r="BT1086" s="18"/>
      <c r="CA1086" s="18"/>
      <c r="CD1086" s="18"/>
      <c r="CI1086" s="18"/>
      <c r="CN1086" s="18"/>
      <c r="CP1086" s="18"/>
      <c r="CT1086" s="18"/>
      <c r="CV1086" s="18"/>
      <c r="CX1086" s="18"/>
      <c r="DI1086" s="18"/>
    </row>
    <row r="1087" spans="3:113" x14ac:dyDescent="0.3">
      <c r="C1087" s="25"/>
      <c r="D1087" s="12"/>
      <c r="E1087" s="14"/>
      <c r="H1087" s="16"/>
      <c r="I1087" s="11"/>
      <c r="J1087" s="39"/>
      <c r="K1087" s="39"/>
      <c r="L1087" s="39"/>
      <c r="M1087" s="39"/>
      <c r="N1087" s="42"/>
      <c r="O1087" s="8"/>
      <c r="P1087" s="9"/>
      <c r="Q1087" s="9"/>
      <c r="R1087" s="8"/>
      <c r="S1087" s="9"/>
      <c r="T1087" s="9"/>
      <c r="U1087" s="8"/>
      <c r="V1087" s="9"/>
      <c r="W1087" s="9"/>
      <c r="X1087" s="9"/>
      <c r="Y1087" s="8"/>
      <c r="Z1087" s="9"/>
      <c r="AA1087" s="8"/>
      <c r="AC1087" s="8"/>
      <c r="AP1087" s="8"/>
      <c r="AR1087" s="31"/>
      <c r="AU1087" s="31"/>
      <c r="AV1087" s="21"/>
      <c r="AW1087" s="23"/>
      <c r="BJ1087" s="18"/>
      <c r="BL1087" s="54"/>
      <c r="BO1087" s="18"/>
      <c r="BQ1087" s="18"/>
      <c r="BS1087" s="18"/>
      <c r="BT1087" s="18"/>
      <c r="CA1087" s="18"/>
      <c r="CD1087" s="18"/>
      <c r="CI1087" s="18"/>
      <c r="CN1087" s="18"/>
      <c r="CP1087" s="18"/>
      <c r="CT1087" s="18"/>
      <c r="CV1087" s="18"/>
      <c r="CX1087" s="18"/>
      <c r="DI1087" s="18"/>
    </row>
    <row r="1088" spans="3:113" x14ac:dyDescent="0.3">
      <c r="C1088" s="25"/>
      <c r="D1088" s="12"/>
      <c r="E1088" s="14"/>
      <c r="H1088" s="16"/>
      <c r="I1088" s="11"/>
      <c r="J1088" s="39"/>
      <c r="K1088" s="39"/>
      <c r="L1088" s="39"/>
      <c r="M1088" s="39"/>
      <c r="N1088" s="42"/>
      <c r="O1088" s="8"/>
      <c r="P1088" s="9"/>
      <c r="Q1088" s="9"/>
      <c r="R1088" s="8"/>
      <c r="S1088" s="9"/>
      <c r="T1088" s="9"/>
      <c r="U1088" s="8"/>
      <c r="V1088" s="9"/>
      <c r="W1088" s="9"/>
      <c r="X1088" s="9"/>
      <c r="Y1088" s="8"/>
      <c r="Z1088" s="9"/>
      <c r="AA1088" s="8"/>
      <c r="AC1088" s="8"/>
      <c r="AP1088" s="8"/>
      <c r="AR1088" s="31"/>
      <c r="AU1088" s="31"/>
      <c r="AV1088" s="21"/>
      <c r="AW1088" s="23"/>
      <c r="BJ1088" s="18"/>
      <c r="BL1088" s="54"/>
      <c r="BO1088" s="18"/>
      <c r="BQ1088" s="18"/>
      <c r="BS1088" s="18"/>
      <c r="BT1088" s="18"/>
      <c r="CA1088" s="18"/>
      <c r="CD1088" s="18"/>
      <c r="CI1088" s="18"/>
      <c r="CN1088" s="18"/>
      <c r="CP1088" s="18"/>
      <c r="CT1088" s="18"/>
      <c r="CV1088" s="18"/>
      <c r="CX1088" s="18"/>
      <c r="DI1088" s="18"/>
    </row>
    <row r="1089" spans="3:113" x14ac:dyDescent="0.3">
      <c r="C1089" s="25"/>
      <c r="D1089" s="12"/>
      <c r="E1089" s="14"/>
      <c r="H1089" s="16"/>
      <c r="I1089" s="11"/>
      <c r="J1089" s="39"/>
      <c r="K1089" s="39"/>
      <c r="L1089" s="39"/>
      <c r="M1089" s="39"/>
      <c r="N1089" s="42"/>
      <c r="O1089" s="8"/>
      <c r="P1089" s="9"/>
      <c r="Q1089" s="9"/>
      <c r="R1089" s="8"/>
      <c r="S1089" s="9"/>
      <c r="T1089" s="9"/>
      <c r="U1089" s="8"/>
      <c r="V1089" s="9"/>
      <c r="W1089" s="9"/>
      <c r="X1089" s="9"/>
      <c r="Y1089" s="8"/>
      <c r="Z1089" s="9"/>
      <c r="AA1089" s="8"/>
      <c r="AC1089" s="8"/>
      <c r="AP1089" s="8"/>
      <c r="AR1089" s="31"/>
      <c r="AU1089" s="31"/>
      <c r="AV1089" s="21"/>
      <c r="AW1089" s="23"/>
      <c r="BJ1089" s="18"/>
      <c r="BL1089" s="54"/>
      <c r="BO1089" s="18"/>
      <c r="BQ1089" s="18"/>
      <c r="BS1089" s="18"/>
      <c r="BT1089" s="18"/>
      <c r="CA1089" s="18"/>
      <c r="CD1089" s="18"/>
      <c r="CI1089" s="18"/>
      <c r="CN1089" s="18"/>
      <c r="CP1089" s="18"/>
      <c r="CT1089" s="18"/>
      <c r="CV1089" s="18"/>
      <c r="CX1089" s="18"/>
      <c r="DI1089" s="18"/>
    </row>
    <row r="1090" spans="3:113" x14ac:dyDescent="0.3">
      <c r="C1090" s="25"/>
      <c r="D1090" s="12"/>
      <c r="E1090" s="14"/>
      <c r="H1090" s="16"/>
      <c r="I1090" s="11"/>
      <c r="J1090" s="39"/>
      <c r="K1090" s="39"/>
      <c r="L1090" s="39"/>
      <c r="M1090" s="39"/>
      <c r="N1090" s="42"/>
      <c r="O1090" s="8"/>
      <c r="P1090" s="9"/>
      <c r="Q1090" s="9"/>
      <c r="R1090" s="8"/>
      <c r="S1090" s="9"/>
      <c r="T1090" s="9"/>
      <c r="U1090" s="8"/>
      <c r="V1090" s="9"/>
      <c r="W1090" s="9"/>
      <c r="X1090" s="9"/>
      <c r="Y1090" s="8"/>
      <c r="Z1090" s="9"/>
      <c r="AA1090" s="8"/>
      <c r="AC1090" s="8"/>
      <c r="AP1090" s="8"/>
      <c r="AR1090" s="31"/>
      <c r="AU1090" s="31"/>
      <c r="AV1090" s="21"/>
      <c r="AW1090" s="23"/>
      <c r="BJ1090" s="18"/>
      <c r="BL1090" s="54"/>
      <c r="BO1090" s="18"/>
      <c r="BQ1090" s="18"/>
      <c r="BS1090" s="18"/>
      <c r="BT1090" s="18"/>
      <c r="CA1090" s="18"/>
      <c r="CD1090" s="18"/>
      <c r="CI1090" s="18"/>
      <c r="CN1090" s="18"/>
      <c r="CP1090" s="18"/>
      <c r="CT1090" s="18"/>
      <c r="CV1090" s="18"/>
      <c r="CX1090" s="18"/>
      <c r="DI1090" s="18"/>
    </row>
    <row r="1091" spans="3:113" x14ac:dyDescent="0.3">
      <c r="C1091" s="25"/>
      <c r="D1091" s="12"/>
      <c r="E1091" s="14"/>
      <c r="H1091" s="16"/>
      <c r="I1091" s="11"/>
      <c r="J1091" s="39"/>
      <c r="K1091" s="39"/>
      <c r="L1091" s="39"/>
      <c r="M1091" s="39"/>
      <c r="N1091" s="42"/>
      <c r="O1091" s="8"/>
      <c r="P1091" s="9"/>
      <c r="Q1091" s="9"/>
      <c r="R1091" s="8"/>
      <c r="S1091" s="9"/>
      <c r="T1091" s="9"/>
      <c r="U1091" s="8"/>
      <c r="V1091" s="9"/>
      <c r="W1091" s="9"/>
      <c r="X1091" s="9"/>
      <c r="Y1091" s="8"/>
      <c r="Z1091" s="9"/>
      <c r="AA1091" s="8"/>
      <c r="AC1091" s="8"/>
      <c r="AP1091" s="8"/>
      <c r="AR1091" s="31"/>
      <c r="AU1091" s="31"/>
      <c r="AV1091" s="21"/>
      <c r="AW1091" s="23"/>
      <c r="BJ1091" s="18"/>
      <c r="BL1091" s="54"/>
      <c r="BO1091" s="18"/>
      <c r="BQ1091" s="18"/>
      <c r="BS1091" s="18"/>
      <c r="BT1091" s="18"/>
      <c r="CA1091" s="18"/>
      <c r="CD1091" s="18"/>
      <c r="CI1091" s="18"/>
      <c r="CN1091" s="18"/>
      <c r="CP1091" s="18"/>
      <c r="CT1091" s="18"/>
      <c r="CV1091" s="18"/>
      <c r="CX1091" s="18"/>
      <c r="DI1091" s="18"/>
    </row>
    <row r="1092" spans="3:113" x14ac:dyDescent="0.3">
      <c r="C1092" s="25"/>
      <c r="D1092" s="12"/>
      <c r="E1092" s="14"/>
      <c r="H1092" s="16"/>
      <c r="I1092" s="11"/>
      <c r="J1092" s="39"/>
      <c r="K1092" s="39"/>
      <c r="L1092" s="39"/>
      <c r="M1092" s="39"/>
      <c r="N1092" s="42"/>
      <c r="O1092" s="8"/>
      <c r="P1092" s="9"/>
      <c r="Q1092" s="9"/>
      <c r="R1092" s="8"/>
      <c r="S1092" s="9"/>
      <c r="T1092" s="9"/>
      <c r="U1092" s="8"/>
      <c r="V1092" s="9"/>
      <c r="W1092" s="9"/>
      <c r="X1092" s="9"/>
      <c r="Y1092" s="8"/>
      <c r="Z1092" s="9"/>
      <c r="AA1092" s="8"/>
      <c r="AC1092" s="8"/>
      <c r="AP1092" s="8"/>
      <c r="AR1092" s="31"/>
      <c r="AU1092" s="31"/>
      <c r="AV1092" s="21"/>
      <c r="AW1092" s="23"/>
      <c r="BJ1092" s="18"/>
      <c r="BL1092" s="54"/>
      <c r="BO1092" s="18"/>
      <c r="BQ1092" s="18"/>
      <c r="BS1092" s="18"/>
      <c r="BT1092" s="18"/>
      <c r="CA1092" s="18"/>
      <c r="CD1092" s="18"/>
      <c r="CI1092" s="18"/>
      <c r="CN1092" s="18"/>
      <c r="CP1092" s="18"/>
      <c r="CT1092" s="18"/>
      <c r="CV1092" s="18"/>
      <c r="CX1092" s="18"/>
      <c r="DI1092" s="18"/>
    </row>
    <row r="1093" spans="3:113" x14ac:dyDescent="0.3">
      <c r="C1093" s="25"/>
      <c r="D1093" s="12"/>
      <c r="E1093" s="14"/>
      <c r="H1093" s="16"/>
      <c r="I1093" s="11"/>
      <c r="J1093" s="39"/>
      <c r="K1093" s="39"/>
      <c r="L1093" s="39"/>
      <c r="M1093" s="39"/>
      <c r="N1093" s="42"/>
      <c r="O1093" s="8"/>
      <c r="P1093" s="9"/>
      <c r="Q1093" s="9"/>
      <c r="R1093" s="8"/>
      <c r="S1093" s="9"/>
      <c r="T1093" s="9"/>
      <c r="U1093" s="8"/>
      <c r="V1093" s="9"/>
      <c r="W1093" s="9"/>
      <c r="X1093" s="9"/>
      <c r="Y1093" s="8"/>
      <c r="Z1093" s="9"/>
      <c r="AA1093" s="8"/>
      <c r="AC1093" s="8"/>
      <c r="AP1093" s="8"/>
      <c r="AR1093" s="31"/>
      <c r="AU1093" s="31"/>
      <c r="AV1093" s="21"/>
      <c r="AW1093" s="23"/>
      <c r="BJ1093" s="18"/>
      <c r="BL1093" s="54"/>
      <c r="BO1093" s="18"/>
      <c r="BQ1093" s="18"/>
      <c r="BS1093" s="18"/>
      <c r="BT1093" s="18"/>
      <c r="CA1093" s="18"/>
      <c r="CD1093" s="18"/>
      <c r="CI1093" s="18"/>
      <c r="CN1093" s="18"/>
      <c r="CP1093" s="18"/>
      <c r="CT1093" s="18"/>
      <c r="CV1093" s="18"/>
      <c r="CX1093" s="18"/>
      <c r="DI1093" s="18"/>
    </row>
    <row r="1094" spans="3:113" x14ac:dyDescent="0.3">
      <c r="C1094" s="25"/>
      <c r="D1094" s="12"/>
      <c r="E1094" s="14"/>
      <c r="H1094" s="16"/>
      <c r="I1094" s="11"/>
      <c r="J1094" s="39"/>
      <c r="K1094" s="39"/>
      <c r="L1094" s="39"/>
      <c r="M1094" s="39"/>
      <c r="N1094" s="42"/>
      <c r="O1094" s="8"/>
      <c r="P1094" s="9"/>
      <c r="Q1094" s="9"/>
      <c r="R1094" s="8"/>
      <c r="S1094" s="9"/>
      <c r="T1094" s="9"/>
      <c r="U1094" s="8"/>
      <c r="V1094" s="9"/>
      <c r="W1094" s="9"/>
      <c r="X1094" s="9"/>
      <c r="Y1094" s="8"/>
      <c r="Z1094" s="9"/>
      <c r="AA1094" s="8"/>
      <c r="AC1094" s="8"/>
      <c r="AP1094" s="8"/>
      <c r="AR1094" s="31"/>
      <c r="AU1094" s="31"/>
      <c r="AV1094" s="21"/>
      <c r="AW1094" s="23"/>
      <c r="BJ1094" s="18"/>
      <c r="BL1094" s="54"/>
      <c r="BO1094" s="18"/>
      <c r="BQ1094" s="18"/>
      <c r="BS1094" s="18"/>
      <c r="BT1094" s="18"/>
      <c r="CA1094" s="18"/>
      <c r="CD1094" s="18"/>
      <c r="CI1094" s="18"/>
      <c r="CN1094" s="18"/>
      <c r="CP1094" s="18"/>
      <c r="CT1094" s="18"/>
      <c r="CV1094" s="18"/>
      <c r="CX1094" s="18"/>
      <c r="DI1094" s="18"/>
    </row>
    <row r="1095" spans="3:113" x14ac:dyDescent="0.3">
      <c r="C1095" s="25"/>
      <c r="D1095" s="12"/>
      <c r="E1095" s="14"/>
      <c r="H1095" s="16"/>
      <c r="I1095" s="11"/>
      <c r="J1095" s="39"/>
      <c r="K1095" s="39"/>
      <c r="L1095" s="39"/>
      <c r="M1095" s="39"/>
      <c r="N1095" s="42"/>
      <c r="O1095" s="8"/>
      <c r="P1095" s="9"/>
      <c r="Q1095" s="9"/>
      <c r="R1095" s="8"/>
      <c r="S1095" s="9"/>
      <c r="T1095" s="9"/>
      <c r="U1095" s="8"/>
      <c r="V1095" s="9"/>
      <c r="W1095" s="9"/>
      <c r="X1095" s="9"/>
      <c r="Y1095" s="8"/>
      <c r="Z1095" s="9"/>
      <c r="AA1095" s="8"/>
      <c r="AC1095" s="8"/>
      <c r="AP1095" s="8"/>
      <c r="AR1095" s="31"/>
      <c r="AU1095" s="31"/>
      <c r="AV1095" s="21"/>
      <c r="AW1095" s="23"/>
      <c r="BJ1095" s="18"/>
      <c r="BL1095" s="54"/>
      <c r="BO1095" s="18"/>
      <c r="BQ1095" s="18"/>
      <c r="BS1095" s="18"/>
      <c r="BT1095" s="18"/>
      <c r="CA1095" s="18"/>
      <c r="CD1095" s="18"/>
      <c r="CI1095" s="18"/>
      <c r="CN1095" s="18"/>
      <c r="CP1095" s="18"/>
      <c r="CT1095" s="18"/>
      <c r="CV1095" s="18"/>
      <c r="CX1095" s="18"/>
      <c r="DI1095" s="18"/>
    </row>
    <row r="1096" spans="3:113" x14ac:dyDescent="0.3">
      <c r="C1096" s="25"/>
      <c r="D1096" s="12"/>
      <c r="E1096" s="14"/>
      <c r="H1096" s="16"/>
      <c r="I1096" s="11"/>
      <c r="J1096" s="39"/>
      <c r="K1096" s="39"/>
      <c r="L1096" s="39"/>
      <c r="M1096" s="39"/>
      <c r="N1096" s="42"/>
      <c r="O1096" s="8"/>
      <c r="P1096" s="9"/>
      <c r="Q1096" s="9"/>
      <c r="R1096" s="8"/>
      <c r="S1096" s="9"/>
      <c r="T1096" s="9"/>
      <c r="U1096" s="8"/>
      <c r="V1096" s="9"/>
      <c r="W1096" s="9"/>
      <c r="X1096" s="9"/>
      <c r="Y1096" s="8"/>
      <c r="Z1096" s="9"/>
      <c r="AA1096" s="8"/>
      <c r="AC1096" s="8"/>
      <c r="AP1096" s="8"/>
      <c r="AR1096" s="31"/>
      <c r="AU1096" s="31"/>
      <c r="AV1096" s="21"/>
      <c r="AW1096" s="23"/>
      <c r="BJ1096" s="18"/>
      <c r="BL1096" s="54"/>
      <c r="BO1096" s="18"/>
      <c r="BQ1096" s="18"/>
      <c r="BS1096" s="18"/>
      <c r="BT1096" s="18"/>
      <c r="CA1096" s="18"/>
      <c r="CD1096" s="18"/>
      <c r="CI1096" s="18"/>
      <c r="CN1096" s="18"/>
      <c r="CP1096" s="18"/>
      <c r="CT1096" s="18"/>
      <c r="CV1096" s="18"/>
      <c r="CX1096" s="18"/>
      <c r="DI1096" s="18"/>
    </row>
    <row r="1097" spans="3:113" x14ac:dyDescent="0.3">
      <c r="C1097" s="25"/>
      <c r="D1097" s="12"/>
      <c r="E1097" s="14"/>
      <c r="H1097" s="16"/>
      <c r="I1097" s="11"/>
      <c r="J1097" s="39"/>
      <c r="K1097" s="39"/>
      <c r="L1097" s="39"/>
      <c r="M1097" s="39"/>
      <c r="N1097" s="42"/>
      <c r="O1097" s="8"/>
      <c r="P1097" s="9"/>
      <c r="Q1097" s="9"/>
      <c r="R1097" s="8"/>
      <c r="S1097" s="9"/>
      <c r="T1097" s="9"/>
      <c r="U1097" s="8"/>
      <c r="V1097" s="9"/>
      <c r="W1097" s="9"/>
      <c r="X1097" s="9"/>
      <c r="Y1097" s="8"/>
      <c r="Z1097" s="9"/>
      <c r="AA1097" s="8"/>
      <c r="AC1097" s="8"/>
      <c r="AP1097" s="8"/>
      <c r="AR1097" s="31"/>
      <c r="AU1097" s="31"/>
      <c r="AV1097" s="21"/>
      <c r="AW1097" s="23"/>
      <c r="BJ1097" s="18"/>
      <c r="BL1097" s="54"/>
      <c r="BO1097" s="18"/>
      <c r="BQ1097" s="18"/>
      <c r="BS1097" s="18"/>
      <c r="BT1097" s="18"/>
      <c r="CA1097" s="18"/>
      <c r="CD1097" s="18"/>
      <c r="CI1097" s="18"/>
      <c r="CN1097" s="18"/>
      <c r="CP1097" s="18"/>
      <c r="CT1097" s="18"/>
      <c r="CV1097" s="18"/>
      <c r="CX1097" s="18"/>
      <c r="DI1097" s="18"/>
    </row>
    <row r="1098" spans="3:113" x14ac:dyDescent="0.3">
      <c r="C1098" s="25"/>
      <c r="D1098" s="12"/>
      <c r="E1098" s="14"/>
      <c r="H1098" s="16"/>
      <c r="I1098" s="11"/>
      <c r="J1098" s="39"/>
      <c r="K1098" s="39"/>
      <c r="L1098" s="39"/>
      <c r="M1098" s="39"/>
      <c r="N1098" s="42"/>
      <c r="O1098" s="8"/>
      <c r="P1098" s="9"/>
      <c r="Q1098" s="9"/>
      <c r="R1098" s="8"/>
      <c r="S1098" s="9"/>
      <c r="T1098" s="9"/>
      <c r="U1098" s="8"/>
      <c r="V1098" s="9"/>
      <c r="W1098" s="9"/>
      <c r="X1098" s="9"/>
      <c r="Y1098" s="8"/>
      <c r="Z1098" s="9"/>
      <c r="AA1098" s="8"/>
      <c r="AC1098" s="8"/>
      <c r="AP1098" s="8"/>
      <c r="AR1098" s="31"/>
      <c r="AU1098" s="31"/>
      <c r="AV1098" s="21"/>
      <c r="AW1098" s="23"/>
      <c r="BJ1098" s="18"/>
      <c r="BL1098" s="54"/>
      <c r="BO1098" s="18"/>
      <c r="BQ1098" s="18"/>
      <c r="BS1098" s="18"/>
      <c r="BT1098" s="18"/>
      <c r="CA1098" s="18"/>
      <c r="CD1098" s="18"/>
      <c r="CI1098" s="18"/>
      <c r="CN1098" s="18"/>
      <c r="CP1098" s="18"/>
      <c r="CT1098" s="18"/>
      <c r="CV1098" s="18"/>
      <c r="CX1098" s="18"/>
      <c r="DI1098" s="18"/>
    </row>
    <row r="1099" spans="3:113" x14ac:dyDescent="0.3">
      <c r="C1099" s="25"/>
      <c r="D1099" s="12"/>
      <c r="E1099" s="14"/>
      <c r="H1099" s="16"/>
      <c r="I1099" s="11"/>
      <c r="J1099" s="39"/>
      <c r="K1099" s="39"/>
      <c r="L1099" s="39"/>
      <c r="M1099" s="39"/>
      <c r="N1099" s="42"/>
      <c r="O1099" s="8"/>
      <c r="P1099" s="9"/>
      <c r="Q1099" s="9"/>
      <c r="R1099" s="8"/>
      <c r="S1099" s="9"/>
      <c r="T1099" s="9"/>
      <c r="U1099" s="8"/>
      <c r="V1099" s="9"/>
      <c r="W1099" s="9"/>
      <c r="X1099" s="9"/>
      <c r="Y1099" s="8"/>
      <c r="Z1099" s="9"/>
      <c r="AA1099" s="8"/>
      <c r="AC1099" s="8"/>
      <c r="AP1099" s="8"/>
      <c r="AR1099" s="31"/>
      <c r="AU1099" s="31"/>
      <c r="AV1099" s="21"/>
      <c r="AW1099" s="23"/>
      <c r="BJ1099" s="18"/>
      <c r="BL1099" s="54"/>
      <c r="BO1099" s="18"/>
      <c r="BQ1099" s="18"/>
      <c r="BS1099" s="18"/>
      <c r="BT1099" s="18"/>
      <c r="CA1099" s="18"/>
      <c r="CD1099" s="18"/>
      <c r="CI1099" s="18"/>
      <c r="CN1099" s="18"/>
      <c r="CP1099" s="18"/>
      <c r="CT1099" s="18"/>
      <c r="CV1099" s="18"/>
      <c r="CX1099" s="18"/>
      <c r="DI1099" s="18"/>
    </row>
    <row r="1100" spans="3:113" x14ac:dyDescent="0.3">
      <c r="C1100" s="25"/>
      <c r="D1100" s="12"/>
      <c r="E1100" s="14"/>
      <c r="H1100" s="16"/>
      <c r="I1100" s="11"/>
      <c r="J1100" s="39"/>
      <c r="K1100" s="39"/>
      <c r="L1100" s="39"/>
      <c r="M1100" s="39"/>
      <c r="N1100" s="42"/>
      <c r="O1100" s="8"/>
      <c r="P1100" s="9"/>
      <c r="Q1100" s="9"/>
      <c r="R1100" s="8"/>
      <c r="S1100" s="9"/>
      <c r="T1100" s="9"/>
      <c r="U1100" s="8"/>
      <c r="V1100" s="9"/>
      <c r="W1100" s="9"/>
      <c r="X1100" s="9"/>
      <c r="Y1100" s="8"/>
      <c r="Z1100" s="9"/>
      <c r="AA1100" s="8"/>
      <c r="AC1100" s="8"/>
      <c r="AP1100" s="8"/>
      <c r="AR1100" s="31"/>
      <c r="AU1100" s="31"/>
      <c r="AV1100" s="21"/>
      <c r="AW1100" s="23"/>
      <c r="BJ1100" s="18"/>
      <c r="BL1100" s="54"/>
      <c r="BO1100" s="18"/>
      <c r="BQ1100" s="18"/>
      <c r="BS1100" s="18"/>
      <c r="BT1100" s="18"/>
      <c r="CA1100" s="18"/>
      <c r="CD1100" s="18"/>
      <c r="CI1100" s="18"/>
      <c r="CN1100" s="18"/>
      <c r="CP1100" s="18"/>
      <c r="CT1100" s="18"/>
      <c r="CV1100" s="18"/>
      <c r="CX1100" s="18"/>
      <c r="DI1100" s="18"/>
    </row>
    <row r="1101" spans="3:113" x14ac:dyDescent="0.3">
      <c r="C1101" s="25"/>
      <c r="D1101" s="12"/>
      <c r="E1101" s="14"/>
      <c r="H1101" s="16"/>
      <c r="I1101" s="11"/>
      <c r="J1101" s="39"/>
      <c r="K1101" s="39"/>
      <c r="L1101" s="39"/>
      <c r="M1101" s="39"/>
      <c r="N1101" s="42"/>
      <c r="O1101" s="8"/>
      <c r="P1101" s="9"/>
      <c r="Q1101" s="9"/>
      <c r="R1101" s="8"/>
      <c r="S1101" s="9"/>
      <c r="T1101" s="9"/>
      <c r="U1101" s="8"/>
      <c r="V1101" s="9"/>
      <c r="W1101" s="9"/>
      <c r="X1101" s="9"/>
      <c r="Y1101" s="8"/>
      <c r="Z1101" s="9"/>
      <c r="AA1101" s="8"/>
      <c r="AC1101" s="8"/>
      <c r="AP1101" s="8"/>
      <c r="AR1101" s="31"/>
      <c r="AU1101" s="31"/>
      <c r="AV1101" s="21"/>
      <c r="AW1101" s="23"/>
      <c r="BJ1101" s="18"/>
      <c r="BL1101" s="54"/>
      <c r="BO1101" s="18"/>
      <c r="BQ1101" s="18"/>
      <c r="BS1101" s="18"/>
      <c r="BT1101" s="18"/>
      <c r="CA1101" s="18"/>
      <c r="CD1101" s="18"/>
      <c r="CI1101" s="18"/>
      <c r="CN1101" s="18"/>
      <c r="CP1101" s="18"/>
      <c r="CT1101" s="18"/>
      <c r="CV1101" s="18"/>
      <c r="CX1101" s="18"/>
      <c r="DI1101" s="18"/>
    </row>
    <row r="1102" spans="3:113" x14ac:dyDescent="0.3">
      <c r="C1102" s="25"/>
      <c r="D1102" s="12"/>
      <c r="E1102" s="14"/>
      <c r="H1102" s="16"/>
      <c r="I1102" s="11"/>
      <c r="J1102" s="39"/>
      <c r="K1102" s="39"/>
      <c r="L1102" s="39"/>
      <c r="M1102" s="39"/>
      <c r="N1102" s="42"/>
      <c r="O1102" s="8"/>
      <c r="P1102" s="9"/>
      <c r="Q1102" s="9"/>
      <c r="R1102" s="8"/>
      <c r="S1102" s="9"/>
      <c r="T1102" s="9"/>
      <c r="U1102" s="8"/>
      <c r="V1102" s="9"/>
      <c r="W1102" s="9"/>
      <c r="X1102" s="9"/>
      <c r="Y1102" s="8"/>
      <c r="Z1102" s="9"/>
      <c r="AA1102" s="8"/>
      <c r="AC1102" s="8"/>
      <c r="AP1102" s="8"/>
      <c r="AR1102" s="31"/>
      <c r="AU1102" s="31"/>
      <c r="AV1102" s="21"/>
      <c r="AW1102" s="23"/>
      <c r="BJ1102" s="18"/>
      <c r="BL1102" s="54"/>
      <c r="BO1102" s="18"/>
      <c r="BQ1102" s="18"/>
      <c r="BS1102" s="18"/>
      <c r="BT1102" s="18"/>
      <c r="CA1102" s="18"/>
      <c r="CD1102" s="18"/>
      <c r="CI1102" s="18"/>
      <c r="CN1102" s="18"/>
      <c r="CP1102" s="18"/>
      <c r="CT1102" s="18"/>
      <c r="CV1102" s="18"/>
      <c r="CX1102" s="18"/>
      <c r="DI1102" s="18"/>
    </row>
    <row r="1103" spans="3:113" x14ac:dyDescent="0.3">
      <c r="C1103" s="25"/>
      <c r="D1103" s="12"/>
      <c r="E1103" s="14"/>
      <c r="H1103" s="16"/>
      <c r="I1103" s="11"/>
      <c r="J1103" s="39"/>
      <c r="K1103" s="39"/>
      <c r="L1103" s="39"/>
      <c r="M1103" s="39"/>
      <c r="N1103" s="42"/>
      <c r="O1103" s="8"/>
      <c r="P1103" s="9"/>
      <c r="Q1103" s="9"/>
      <c r="R1103" s="8"/>
      <c r="S1103" s="9"/>
      <c r="T1103" s="9"/>
      <c r="U1103" s="8"/>
      <c r="V1103" s="9"/>
      <c r="W1103" s="9"/>
      <c r="X1103" s="9"/>
      <c r="Y1103" s="8"/>
      <c r="Z1103" s="9"/>
      <c r="AA1103" s="8"/>
      <c r="AC1103" s="8"/>
      <c r="AP1103" s="8"/>
      <c r="AR1103" s="31"/>
      <c r="AU1103" s="31"/>
      <c r="AV1103" s="21"/>
      <c r="AW1103" s="23"/>
      <c r="BJ1103" s="18"/>
      <c r="BL1103" s="54"/>
      <c r="BO1103" s="18"/>
      <c r="BQ1103" s="18"/>
      <c r="BS1103" s="18"/>
      <c r="BT1103" s="18"/>
      <c r="CA1103" s="18"/>
      <c r="CD1103" s="18"/>
      <c r="CI1103" s="18"/>
      <c r="CN1103" s="18"/>
      <c r="CP1103" s="18"/>
      <c r="CT1103" s="18"/>
      <c r="CV1103" s="18"/>
      <c r="CX1103" s="18"/>
      <c r="DI1103" s="18"/>
    </row>
    <row r="1104" spans="3:113" x14ac:dyDescent="0.3">
      <c r="C1104" s="25"/>
      <c r="D1104" s="12"/>
      <c r="E1104" s="14"/>
      <c r="H1104" s="16"/>
      <c r="I1104" s="11"/>
      <c r="J1104" s="39"/>
      <c r="K1104" s="39"/>
      <c r="L1104" s="39"/>
      <c r="M1104" s="39"/>
      <c r="N1104" s="42"/>
      <c r="O1104" s="8"/>
      <c r="P1104" s="9"/>
      <c r="Q1104" s="9"/>
      <c r="R1104" s="8"/>
      <c r="S1104" s="9"/>
      <c r="T1104" s="9"/>
      <c r="U1104" s="8"/>
      <c r="V1104" s="9"/>
      <c r="W1104" s="9"/>
      <c r="X1104" s="9"/>
      <c r="Y1104" s="8"/>
      <c r="Z1104" s="9"/>
      <c r="AA1104" s="8"/>
      <c r="AC1104" s="8"/>
      <c r="AP1104" s="8"/>
      <c r="AR1104" s="31"/>
      <c r="AU1104" s="31"/>
      <c r="AV1104" s="21"/>
      <c r="AW1104" s="23"/>
      <c r="BJ1104" s="18"/>
      <c r="BL1104" s="54"/>
      <c r="BO1104" s="18"/>
      <c r="BQ1104" s="18"/>
      <c r="BS1104" s="18"/>
      <c r="BT1104" s="18"/>
      <c r="CA1104" s="18"/>
      <c r="CD1104" s="18"/>
      <c r="CI1104" s="18"/>
      <c r="CN1104" s="18"/>
      <c r="CP1104" s="18"/>
      <c r="CT1104" s="18"/>
      <c r="CV1104" s="18"/>
      <c r="CX1104" s="18"/>
      <c r="DI1104" s="18"/>
    </row>
    <row r="1105" spans="3:113" x14ac:dyDescent="0.3">
      <c r="C1105" s="25"/>
      <c r="D1105" s="12"/>
      <c r="E1105" s="14"/>
      <c r="H1105" s="16"/>
      <c r="I1105" s="11"/>
      <c r="J1105" s="39"/>
      <c r="K1105" s="39"/>
      <c r="L1105" s="39"/>
      <c r="M1105" s="39"/>
      <c r="N1105" s="42"/>
      <c r="O1105" s="8"/>
      <c r="P1105" s="9"/>
      <c r="Q1105" s="9"/>
      <c r="R1105" s="8"/>
      <c r="S1105" s="9"/>
      <c r="T1105" s="9"/>
      <c r="U1105" s="8"/>
      <c r="V1105" s="9"/>
      <c r="W1105" s="9"/>
      <c r="X1105" s="9"/>
      <c r="Y1105" s="8"/>
      <c r="Z1105" s="9"/>
      <c r="AA1105" s="8"/>
      <c r="AC1105" s="8"/>
      <c r="AP1105" s="8"/>
      <c r="AR1105" s="31"/>
      <c r="AU1105" s="31"/>
      <c r="AV1105" s="21"/>
      <c r="AW1105" s="23"/>
      <c r="BJ1105" s="18"/>
      <c r="BL1105" s="54"/>
      <c r="BO1105" s="18"/>
      <c r="BQ1105" s="18"/>
      <c r="BS1105" s="18"/>
      <c r="BT1105" s="18"/>
      <c r="CA1105" s="18"/>
      <c r="CD1105" s="18"/>
      <c r="CI1105" s="18"/>
      <c r="CN1105" s="18"/>
      <c r="CP1105" s="18"/>
      <c r="CT1105" s="18"/>
      <c r="CV1105" s="18"/>
      <c r="CX1105" s="18"/>
      <c r="DI1105" s="18"/>
    </row>
    <row r="1106" spans="3:113" x14ac:dyDescent="0.3">
      <c r="C1106" s="25"/>
      <c r="D1106" s="12"/>
      <c r="E1106" s="14"/>
      <c r="H1106" s="16"/>
      <c r="I1106" s="11"/>
      <c r="J1106" s="39"/>
      <c r="K1106" s="39"/>
      <c r="L1106" s="39"/>
      <c r="M1106" s="39"/>
      <c r="N1106" s="42"/>
      <c r="O1106" s="8"/>
      <c r="P1106" s="9"/>
      <c r="Q1106" s="9"/>
      <c r="R1106" s="8"/>
      <c r="S1106" s="9"/>
      <c r="T1106" s="9"/>
      <c r="U1106" s="8"/>
      <c r="V1106" s="9"/>
      <c r="W1106" s="9"/>
      <c r="X1106" s="9"/>
      <c r="Y1106" s="8"/>
      <c r="Z1106" s="9"/>
      <c r="AA1106" s="8"/>
      <c r="AC1106" s="8"/>
      <c r="AP1106" s="8"/>
      <c r="AR1106" s="31"/>
      <c r="AU1106" s="31"/>
      <c r="AV1106" s="21"/>
      <c r="AW1106" s="23"/>
      <c r="BJ1106" s="18"/>
      <c r="BL1106" s="54"/>
      <c r="BO1106" s="18"/>
      <c r="BQ1106" s="18"/>
      <c r="BS1106" s="18"/>
      <c r="BT1106" s="18"/>
      <c r="CA1106" s="18"/>
      <c r="CD1106" s="18"/>
      <c r="CI1106" s="18"/>
      <c r="CN1106" s="18"/>
      <c r="CP1106" s="18"/>
      <c r="CT1106" s="18"/>
      <c r="CV1106" s="18"/>
      <c r="CX1106" s="18"/>
      <c r="DI1106" s="18"/>
    </row>
    <row r="1107" spans="3:113" x14ac:dyDescent="0.3">
      <c r="C1107" s="25"/>
      <c r="D1107" s="12"/>
      <c r="E1107" s="14"/>
      <c r="H1107" s="16"/>
      <c r="I1107" s="11"/>
      <c r="J1107" s="39"/>
      <c r="K1107" s="39"/>
      <c r="L1107" s="39"/>
      <c r="M1107" s="39"/>
      <c r="N1107" s="42"/>
      <c r="O1107" s="8"/>
      <c r="P1107" s="9"/>
      <c r="Q1107" s="9"/>
      <c r="R1107" s="8"/>
      <c r="S1107" s="9"/>
      <c r="T1107" s="9"/>
      <c r="U1107" s="8"/>
      <c r="V1107" s="9"/>
      <c r="W1107" s="9"/>
      <c r="X1107" s="9"/>
      <c r="Y1107" s="8"/>
      <c r="Z1107" s="9"/>
      <c r="AA1107" s="8"/>
      <c r="AC1107" s="8"/>
      <c r="AP1107" s="8"/>
      <c r="AR1107" s="31"/>
      <c r="AU1107" s="31"/>
      <c r="AV1107" s="21"/>
      <c r="AW1107" s="23"/>
      <c r="BJ1107" s="18"/>
      <c r="BL1107" s="54"/>
      <c r="BO1107" s="18"/>
      <c r="BQ1107" s="18"/>
      <c r="BS1107" s="18"/>
      <c r="BT1107" s="18"/>
      <c r="CA1107" s="18"/>
      <c r="CD1107" s="18"/>
      <c r="CI1107" s="18"/>
      <c r="CN1107" s="18"/>
      <c r="CP1107" s="18"/>
      <c r="CT1107" s="18"/>
      <c r="CV1107" s="18"/>
      <c r="CX1107" s="18"/>
      <c r="DI1107" s="18"/>
    </row>
    <row r="1108" spans="3:113" x14ac:dyDescent="0.3">
      <c r="C1108" s="25"/>
      <c r="D1108" s="12"/>
      <c r="E1108" s="14"/>
      <c r="H1108" s="16"/>
      <c r="I1108" s="11"/>
      <c r="J1108" s="39"/>
      <c r="K1108" s="39"/>
      <c r="L1108" s="39"/>
      <c r="M1108" s="39"/>
      <c r="N1108" s="42"/>
      <c r="O1108" s="8"/>
      <c r="P1108" s="9"/>
      <c r="Q1108" s="9"/>
      <c r="R1108" s="8"/>
      <c r="S1108" s="9"/>
      <c r="T1108" s="9"/>
      <c r="U1108" s="8"/>
      <c r="V1108" s="9"/>
      <c r="W1108" s="9"/>
      <c r="X1108" s="9"/>
      <c r="Y1108" s="8"/>
      <c r="Z1108" s="9"/>
      <c r="AA1108" s="8"/>
      <c r="AC1108" s="8"/>
      <c r="AP1108" s="8"/>
      <c r="AR1108" s="31"/>
      <c r="AU1108" s="31"/>
      <c r="AV1108" s="21"/>
      <c r="AW1108" s="23"/>
      <c r="BJ1108" s="18"/>
      <c r="BL1108" s="54"/>
      <c r="BO1108" s="18"/>
      <c r="BQ1108" s="18"/>
      <c r="BS1108" s="18"/>
      <c r="BT1108" s="18"/>
      <c r="CA1108" s="18"/>
      <c r="CD1108" s="18"/>
      <c r="CI1108" s="18"/>
      <c r="CN1108" s="18"/>
      <c r="CP1108" s="18"/>
      <c r="CT1108" s="18"/>
      <c r="CV1108" s="18"/>
      <c r="CX1108" s="18"/>
      <c r="DI1108" s="18"/>
    </row>
    <row r="1109" spans="3:113" x14ac:dyDescent="0.3">
      <c r="C1109" s="25"/>
      <c r="D1109" s="12"/>
      <c r="E1109" s="14"/>
      <c r="H1109" s="16"/>
      <c r="I1109" s="11"/>
      <c r="J1109" s="39"/>
      <c r="K1109" s="39"/>
      <c r="L1109" s="39"/>
      <c r="M1109" s="39"/>
      <c r="N1109" s="42"/>
      <c r="O1109" s="8"/>
      <c r="P1109" s="9"/>
      <c r="Q1109" s="9"/>
      <c r="R1109" s="8"/>
      <c r="S1109" s="9"/>
      <c r="T1109" s="9"/>
      <c r="U1109" s="8"/>
      <c r="V1109" s="9"/>
      <c r="W1109" s="9"/>
      <c r="X1109" s="9"/>
      <c r="Y1109" s="8"/>
      <c r="Z1109" s="9"/>
      <c r="AA1109" s="8"/>
      <c r="AC1109" s="8"/>
      <c r="AP1109" s="8"/>
      <c r="AR1109" s="31"/>
      <c r="AU1109" s="31"/>
      <c r="AV1109" s="21"/>
      <c r="AW1109" s="23"/>
      <c r="BJ1109" s="18"/>
      <c r="BL1109" s="54"/>
      <c r="BO1109" s="18"/>
      <c r="BQ1109" s="18"/>
      <c r="BS1109" s="18"/>
      <c r="BT1109" s="18"/>
      <c r="CA1109" s="18"/>
      <c r="CD1109" s="18"/>
      <c r="CI1109" s="18"/>
      <c r="CN1109" s="18"/>
      <c r="CP1109" s="18"/>
      <c r="CT1109" s="18"/>
      <c r="CV1109" s="18"/>
      <c r="CX1109" s="18"/>
      <c r="DI1109" s="18"/>
    </row>
    <row r="1110" spans="3:113" x14ac:dyDescent="0.3">
      <c r="C1110" s="25"/>
      <c r="D1110" s="12"/>
      <c r="E1110" s="14"/>
      <c r="H1110" s="16"/>
      <c r="I1110" s="11"/>
      <c r="J1110" s="39"/>
      <c r="K1110" s="39"/>
      <c r="L1110" s="39"/>
      <c r="M1110" s="39"/>
      <c r="N1110" s="42"/>
      <c r="O1110" s="8"/>
      <c r="P1110" s="9"/>
      <c r="Q1110" s="9"/>
      <c r="R1110" s="8"/>
      <c r="S1110" s="9"/>
      <c r="T1110" s="9"/>
      <c r="U1110" s="8"/>
      <c r="V1110" s="9"/>
      <c r="W1110" s="9"/>
      <c r="X1110" s="9"/>
      <c r="Y1110" s="8"/>
      <c r="Z1110" s="9"/>
      <c r="AA1110" s="8"/>
      <c r="AC1110" s="8"/>
      <c r="AP1110" s="8"/>
      <c r="AR1110" s="31"/>
      <c r="AU1110" s="31"/>
      <c r="AV1110" s="21"/>
      <c r="AW1110" s="23"/>
      <c r="BJ1110" s="18"/>
      <c r="BL1110" s="54"/>
      <c r="BO1110" s="18"/>
      <c r="BQ1110" s="18"/>
      <c r="BS1110" s="18"/>
      <c r="BT1110" s="18"/>
      <c r="CA1110" s="18"/>
      <c r="CD1110" s="18"/>
      <c r="CI1110" s="18"/>
      <c r="CN1110" s="18"/>
      <c r="CP1110" s="18"/>
      <c r="CT1110" s="18"/>
      <c r="CV1110" s="18"/>
      <c r="CX1110" s="18"/>
      <c r="DI1110" s="18"/>
    </row>
    <row r="1111" spans="3:113" x14ac:dyDescent="0.3">
      <c r="C1111" s="25"/>
      <c r="D1111" s="12"/>
      <c r="E1111" s="14"/>
      <c r="H1111" s="16"/>
      <c r="I1111" s="11"/>
      <c r="J1111" s="39"/>
      <c r="K1111" s="39"/>
      <c r="L1111" s="39"/>
      <c r="M1111" s="39"/>
      <c r="N1111" s="42"/>
      <c r="O1111" s="8"/>
      <c r="P1111" s="9"/>
      <c r="Q1111" s="9"/>
      <c r="R1111" s="8"/>
      <c r="S1111" s="9"/>
      <c r="T1111" s="9"/>
      <c r="U1111" s="8"/>
      <c r="V1111" s="9"/>
      <c r="W1111" s="9"/>
      <c r="X1111" s="9"/>
      <c r="Y1111" s="8"/>
      <c r="Z1111" s="9"/>
      <c r="AA1111" s="8"/>
      <c r="AC1111" s="8"/>
      <c r="AP1111" s="8"/>
      <c r="AR1111" s="31"/>
      <c r="AU1111" s="31"/>
      <c r="AV1111" s="21"/>
      <c r="AW1111" s="23"/>
      <c r="BJ1111" s="18"/>
      <c r="BL1111" s="54"/>
      <c r="BO1111" s="18"/>
      <c r="BQ1111" s="18"/>
      <c r="BS1111" s="18"/>
      <c r="BT1111" s="18"/>
      <c r="CA1111" s="18"/>
      <c r="CD1111" s="18"/>
      <c r="CI1111" s="18"/>
      <c r="CN1111" s="18"/>
      <c r="CP1111" s="18"/>
      <c r="CT1111" s="18"/>
      <c r="CV1111" s="18"/>
      <c r="CX1111" s="18"/>
      <c r="DI1111" s="18"/>
    </row>
    <row r="1112" spans="3:113" x14ac:dyDescent="0.3">
      <c r="C1112" s="25"/>
      <c r="D1112" s="12"/>
      <c r="E1112" s="14"/>
      <c r="H1112" s="16"/>
      <c r="I1112" s="11"/>
      <c r="J1112" s="39"/>
      <c r="K1112" s="39"/>
      <c r="L1112" s="39"/>
      <c r="M1112" s="39"/>
      <c r="N1112" s="42"/>
      <c r="O1112" s="8"/>
      <c r="P1112" s="9"/>
      <c r="Q1112" s="9"/>
      <c r="R1112" s="8"/>
      <c r="S1112" s="9"/>
      <c r="T1112" s="9"/>
      <c r="U1112" s="8"/>
      <c r="V1112" s="9"/>
      <c r="W1112" s="9"/>
      <c r="X1112" s="9"/>
      <c r="Y1112" s="8"/>
      <c r="Z1112" s="9"/>
      <c r="AA1112" s="8"/>
      <c r="AC1112" s="8"/>
      <c r="AP1112" s="8"/>
      <c r="AR1112" s="31"/>
      <c r="AU1112" s="31"/>
      <c r="AV1112" s="21"/>
      <c r="AW1112" s="23"/>
      <c r="BJ1112" s="18"/>
      <c r="BL1112" s="54"/>
      <c r="BO1112" s="18"/>
      <c r="BQ1112" s="18"/>
      <c r="BS1112" s="18"/>
      <c r="BT1112" s="18"/>
      <c r="CA1112" s="18"/>
      <c r="CD1112" s="18"/>
      <c r="CI1112" s="18"/>
      <c r="CN1112" s="18"/>
      <c r="CP1112" s="18"/>
      <c r="CT1112" s="18"/>
      <c r="CV1112" s="18"/>
      <c r="CX1112" s="18"/>
      <c r="DI1112" s="18"/>
    </row>
    <row r="1113" spans="3:113" x14ac:dyDescent="0.3">
      <c r="C1113" s="25"/>
      <c r="D1113" s="12"/>
      <c r="E1113" s="14"/>
      <c r="H1113" s="16"/>
      <c r="I1113" s="11"/>
      <c r="J1113" s="39"/>
      <c r="K1113" s="39"/>
      <c r="L1113" s="39"/>
      <c r="M1113" s="39"/>
      <c r="N1113" s="42"/>
      <c r="O1113" s="8"/>
      <c r="P1113" s="9"/>
      <c r="Q1113" s="9"/>
      <c r="R1113" s="8"/>
      <c r="S1113" s="9"/>
      <c r="T1113" s="9"/>
      <c r="U1113" s="8"/>
      <c r="V1113" s="9"/>
      <c r="W1113" s="9"/>
      <c r="X1113" s="9"/>
      <c r="Y1113" s="8"/>
      <c r="Z1113" s="9"/>
      <c r="AA1113" s="8"/>
      <c r="AC1113" s="8"/>
      <c r="AP1113" s="8"/>
      <c r="AR1113" s="31"/>
      <c r="AU1113" s="31"/>
      <c r="AV1113" s="21"/>
      <c r="AW1113" s="23"/>
      <c r="BJ1113" s="18"/>
      <c r="BL1113" s="54"/>
      <c r="BO1113" s="18"/>
      <c r="BQ1113" s="18"/>
      <c r="BS1113" s="18"/>
      <c r="BT1113" s="18"/>
      <c r="CA1113" s="18"/>
      <c r="CD1113" s="18"/>
      <c r="CI1113" s="18"/>
      <c r="CN1113" s="18"/>
      <c r="CP1113" s="18"/>
      <c r="CT1113" s="18"/>
      <c r="CV1113" s="18"/>
      <c r="CX1113" s="18"/>
      <c r="DI1113" s="18"/>
    </row>
    <row r="1114" spans="3:113" x14ac:dyDescent="0.3">
      <c r="C1114" s="25"/>
      <c r="D1114" s="12"/>
      <c r="E1114" s="14"/>
      <c r="H1114" s="16"/>
      <c r="I1114" s="11"/>
      <c r="J1114" s="39"/>
      <c r="K1114" s="39"/>
      <c r="L1114" s="39"/>
      <c r="M1114" s="39"/>
      <c r="N1114" s="42"/>
      <c r="O1114" s="8"/>
      <c r="P1114" s="9"/>
      <c r="Q1114" s="9"/>
      <c r="R1114" s="8"/>
      <c r="S1114" s="9"/>
      <c r="T1114" s="9"/>
      <c r="U1114" s="8"/>
      <c r="V1114" s="9"/>
      <c r="W1114" s="9"/>
      <c r="X1114" s="9"/>
      <c r="Y1114" s="8"/>
      <c r="Z1114" s="9"/>
      <c r="AA1114" s="8"/>
      <c r="AC1114" s="8"/>
      <c r="AP1114" s="8"/>
      <c r="AR1114" s="31"/>
      <c r="AU1114" s="31"/>
      <c r="AV1114" s="21"/>
      <c r="AW1114" s="23"/>
      <c r="BJ1114" s="18"/>
      <c r="BL1114" s="54"/>
      <c r="BO1114" s="18"/>
      <c r="BQ1114" s="18"/>
      <c r="BS1114" s="18"/>
      <c r="BT1114" s="18"/>
      <c r="CA1114" s="18"/>
      <c r="CD1114" s="18"/>
      <c r="CI1114" s="18"/>
      <c r="CN1114" s="18"/>
      <c r="CP1114" s="18"/>
      <c r="CT1114" s="18"/>
      <c r="CV1114" s="18"/>
      <c r="CX1114" s="18"/>
      <c r="DI1114" s="18"/>
    </row>
    <row r="1115" spans="3:113" x14ac:dyDescent="0.3">
      <c r="C1115" s="25"/>
      <c r="D1115" s="12"/>
      <c r="E1115" s="14"/>
      <c r="H1115" s="16"/>
      <c r="I1115" s="11"/>
      <c r="J1115" s="39"/>
      <c r="K1115" s="39"/>
      <c r="L1115" s="39"/>
      <c r="M1115" s="39"/>
      <c r="N1115" s="42"/>
      <c r="O1115" s="8"/>
      <c r="P1115" s="9"/>
      <c r="Q1115" s="9"/>
      <c r="R1115" s="8"/>
      <c r="S1115" s="9"/>
      <c r="T1115" s="9"/>
      <c r="U1115" s="8"/>
      <c r="V1115" s="9"/>
      <c r="W1115" s="9"/>
      <c r="X1115" s="9"/>
      <c r="Y1115" s="8"/>
      <c r="Z1115" s="9"/>
      <c r="AA1115" s="8"/>
      <c r="AC1115" s="8"/>
      <c r="AP1115" s="8"/>
      <c r="AR1115" s="31"/>
      <c r="AU1115" s="31"/>
      <c r="AV1115" s="21"/>
      <c r="AW1115" s="23"/>
      <c r="BJ1115" s="18"/>
      <c r="BL1115" s="54"/>
      <c r="BO1115" s="18"/>
      <c r="BQ1115" s="18"/>
      <c r="BS1115" s="18"/>
      <c r="BT1115" s="18"/>
      <c r="CA1115" s="18"/>
      <c r="CD1115" s="18"/>
      <c r="CI1115" s="18"/>
      <c r="CN1115" s="18"/>
      <c r="CP1115" s="18"/>
      <c r="CT1115" s="18"/>
      <c r="CV1115" s="18"/>
      <c r="CX1115" s="18"/>
      <c r="DI1115" s="18"/>
    </row>
    <row r="1116" spans="3:113" x14ac:dyDescent="0.3">
      <c r="C1116" s="25"/>
      <c r="D1116" s="12"/>
      <c r="E1116" s="14"/>
      <c r="H1116" s="16"/>
      <c r="I1116" s="11"/>
      <c r="J1116" s="39"/>
      <c r="K1116" s="39"/>
      <c r="L1116" s="39"/>
      <c r="M1116" s="39"/>
      <c r="N1116" s="42"/>
      <c r="O1116" s="8"/>
      <c r="P1116" s="9"/>
      <c r="Q1116" s="9"/>
      <c r="R1116" s="8"/>
      <c r="S1116" s="9"/>
      <c r="T1116" s="9"/>
      <c r="U1116" s="8"/>
      <c r="V1116" s="9"/>
      <c r="W1116" s="9"/>
      <c r="X1116" s="9"/>
      <c r="Y1116" s="8"/>
      <c r="Z1116" s="9"/>
      <c r="AA1116" s="8"/>
      <c r="AC1116" s="8"/>
      <c r="AP1116" s="8"/>
      <c r="AR1116" s="31"/>
      <c r="AU1116" s="31"/>
      <c r="AV1116" s="21"/>
      <c r="AW1116" s="23"/>
      <c r="BJ1116" s="18"/>
      <c r="BL1116" s="54"/>
      <c r="BO1116" s="18"/>
      <c r="BQ1116" s="18"/>
      <c r="BS1116" s="18"/>
      <c r="BT1116" s="18"/>
      <c r="CA1116" s="18"/>
      <c r="CD1116" s="18"/>
      <c r="CI1116" s="18"/>
      <c r="CN1116" s="18"/>
      <c r="CP1116" s="18"/>
      <c r="CT1116" s="18"/>
      <c r="CV1116" s="18"/>
      <c r="CX1116" s="18"/>
      <c r="DI1116" s="18"/>
    </row>
    <row r="1117" spans="3:113" x14ac:dyDescent="0.3">
      <c r="C1117" s="25"/>
      <c r="D1117" s="12"/>
      <c r="E1117" s="14"/>
      <c r="H1117" s="16"/>
      <c r="I1117" s="11"/>
      <c r="J1117" s="39"/>
      <c r="K1117" s="39"/>
      <c r="L1117" s="39"/>
      <c r="M1117" s="39"/>
      <c r="N1117" s="42"/>
      <c r="O1117" s="8"/>
      <c r="P1117" s="9"/>
      <c r="Q1117" s="9"/>
      <c r="R1117" s="8"/>
      <c r="S1117" s="9"/>
      <c r="T1117" s="9"/>
      <c r="U1117" s="8"/>
      <c r="V1117" s="9"/>
      <c r="W1117" s="9"/>
      <c r="X1117" s="9"/>
      <c r="Y1117" s="8"/>
      <c r="Z1117" s="9"/>
      <c r="AA1117" s="8"/>
      <c r="AC1117" s="8"/>
      <c r="AP1117" s="8"/>
      <c r="AR1117" s="31"/>
      <c r="AU1117" s="31"/>
      <c r="AV1117" s="21"/>
      <c r="AW1117" s="23"/>
      <c r="BJ1117" s="18"/>
      <c r="BL1117" s="54"/>
      <c r="BO1117" s="18"/>
      <c r="BQ1117" s="18"/>
      <c r="BS1117" s="18"/>
      <c r="BT1117" s="18"/>
      <c r="CA1117" s="18"/>
      <c r="CD1117" s="18"/>
      <c r="CI1117" s="18"/>
      <c r="CN1117" s="18"/>
      <c r="CP1117" s="18"/>
      <c r="CT1117" s="18"/>
      <c r="CV1117" s="18"/>
      <c r="CX1117" s="18"/>
      <c r="DI1117" s="18"/>
    </row>
    <row r="1118" spans="3:113" x14ac:dyDescent="0.3">
      <c r="C1118" s="25"/>
      <c r="D1118" s="12"/>
      <c r="E1118" s="14"/>
      <c r="H1118" s="16"/>
      <c r="I1118" s="11"/>
      <c r="J1118" s="39"/>
      <c r="K1118" s="39"/>
      <c r="L1118" s="39"/>
      <c r="M1118" s="39"/>
      <c r="N1118" s="42"/>
      <c r="O1118" s="8"/>
      <c r="P1118" s="9"/>
      <c r="Q1118" s="9"/>
      <c r="R1118" s="8"/>
      <c r="S1118" s="9"/>
      <c r="T1118" s="9"/>
      <c r="U1118" s="8"/>
      <c r="V1118" s="9"/>
      <c r="W1118" s="9"/>
      <c r="X1118" s="9"/>
      <c r="Y1118" s="8"/>
      <c r="Z1118" s="9"/>
      <c r="AA1118" s="8"/>
      <c r="AC1118" s="8"/>
      <c r="AP1118" s="8"/>
      <c r="AR1118" s="31"/>
      <c r="AU1118" s="31"/>
      <c r="AV1118" s="21"/>
      <c r="AW1118" s="23"/>
      <c r="BJ1118" s="18"/>
      <c r="BL1118" s="54"/>
      <c r="BO1118" s="18"/>
      <c r="BQ1118" s="18"/>
      <c r="BS1118" s="18"/>
      <c r="BT1118" s="18"/>
      <c r="CA1118" s="18"/>
      <c r="CD1118" s="18"/>
      <c r="CI1118" s="18"/>
      <c r="CN1118" s="18"/>
      <c r="CP1118" s="18"/>
      <c r="CT1118" s="18"/>
      <c r="CV1118" s="18"/>
      <c r="CX1118" s="18"/>
      <c r="DI1118" s="18"/>
    </row>
    <row r="1119" spans="3:113" x14ac:dyDescent="0.3">
      <c r="C1119" s="25"/>
      <c r="D1119" s="12"/>
      <c r="E1119" s="14"/>
      <c r="H1119" s="16"/>
      <c r="I1119" s="11"/>
      <c r="J1119" s="39"/>
      <c r="K1119" s="39"/>
      <c r="L1119" s="39"/>
      <c r="M1119" s="39"/>
      <c r="N1119" s="42"/>
      <c r="O1119" s="8"/>
      <c r="P1119" s="9"/>
      <c r="Q1119" s="9"/>
      <c r="R1119" s="8"/>
      <c r="S1119" s="9"/>
      <c r="T1119" s="9"/>
      <c r="U1119" s="8"/>
      <c r="V1119" s="9"/>
      <c r="W1119" s="9"/>
      <c r="X1119" s="9"/>
      <c r="Y1119" s="8"/>
      <c r="Z1119" s="9"/>
      <c r="AA1119" s="8"/>
      <c r="AC1119" s="8"/>
      <c r="AP1119" s="8"/>
      <c r="AR1119" s="31"/>
      <c r="AU1119" s="31"/>
      <c r="AV1119" s="21"/>
      <c r="AW1119" s="23"/>
      <c r="BJ1119" s="18"/>
      <c r="BL1119" s="54"/>
      <c r="BO1119" s="18"/>
      <c r="BQ1119" s="18"/>
      <c r="BS1119" s="18"/>
      <c r="BT1119" s="18"/>
      <c r="CA1119" s="18"/>
      <c r="CD1119" s="18"/>
      <c r="CI1119" s="18"/>
      <c r="CN1119" s="18"/>
      <c r="CP1119" s="18"/>
      <c r="CT1119" s="18"/>
      <c r="CV1119" s="18"/>
      <c r="CX1119" s="18"/>
      <c r="DI1119" s="18"/>
    </row>
    <row r="1120" spans="3:113" x14ac:dyDescent="0.3">
      <c r="C1120" s="25"/>
      <c r="D1120" s="12"/>
      <c r="E1120" s="14"/>
      <c r="H1120" s="16"/>
      <c r="I1120" s="11"/>
      <c r="J1120" s="39"/>
      <c r="K1120" s="39"/>
      <c r="L1120" s="39"/>
      <c r="M1120" s="39"/>
      <c r="N1120" s="42"/>
      <c r="O1120" s="8"/>
      <c r="P1120" s="9"/>
      <c r="Q1120" s="9"/>
      <c r="R1120" s="8"/>
      <c r="S1120" s="9"/>
      <c r="T1120" s="9"/>
      <c r="U1120" s="8"/>
      <c r="V1120" s="9"/>
      <c r="W1120" s="9"/>
      <c r="X1120" s="9"/>
      <c r="Y1120" s="8"/>
      <c r="Z1120" s="9"/>
      <c r="AA1120" s="8"/>
      <c r="AC1120" s="8"/>
      <c r="AP1120" s="8"/>
      <c r="AR1120" s="31"/>
      <c r="AU1120" s="31"/>
      <c r="AV1120" s="21"/>
      <c r="AW1120" s="23"/>
      <c r="BJ1120" s="18"/>
      <c r="BL1120" s="54"/>
      <c r="BO1120" s="18"/>
      <c r="BQ1120" s="18"/>
      <c r="BS1120" s="18"/>
      <c r="BT1120" s="18"/>
      <c r="CA1120" s="18"/>
      <c r="CD1120" s="18"/>
      <c r="CI1120" s="18"/>
      <c r="CN1120" s="18"/>
      <c r="CP1120" s="18"/>
      <c r="CT1120" s="18"/>
      <c r="CV1120" s="18"/>
      <c r="CX1120" s="18"/>
      <c r="DI1120" s="18"/>
    </row>
    <row r="1121" spans="3:113" x14ac:dyDescent="0.3">
      <c r="C1121" s="25"/>
      <c r="D1121" s="12"/>
      <c r="E1121" s="14"/>
      <c r="H1121" s="16"/>
      <c r="I1121" s="11"/>
      <c r="J1121" s="39"/>
      <c r="K1121" s="39"/>
      <c r="L1121" s="39"/>
      <c r="M1121" s="39"/>
      <c r="N1121" s="42"/>
      <c r="O1121" s="8"/>
      <c r="P1121" s="9"/>
      <c r="Q1121" s="9"/>
      <c r="R1121" s="8"/>
      <c r="S1121" s="9"/>
      <c r="T1121" s="9"/>
      <c r="U1121" s="8"/>
      <c r="V1121" s="9"/>
      <c r="W1121" s="9"/>
      <c r="X1121" s="9"/>
      <c r="Y1121" s="8"/>
      <c r="Z1121" s="9"/>
      <c r="AA1121" s="8"/>
      <c r="AC1121" s="8"/>
      <c r="AP1121" s="8"/>
      <c r="AR1121" s="31"/>
      <c r="AU1121" s="31"/>
      <c r="AV1121" s="21"/>
      <c r="AW1121" s="23"/>
      <c r="BJ1121" s="18"/>
      <c r="BL1121" s="54"/>
      <c r="BO1121" s="18"/>
      <c r="BQ1121" s="18"/>
      <c r="BS1121" s="18"/>
      <c r="BT1121" s="18"/>
      <c r="CA1121" s="18"/>
      <c r="CD1121" s="18"/>
      <c r="CI1121" s="18"/>
      <c r="CN1121" s="18"/>
      <c r="CP1121" s="18"/>
      <c r="CT1121" s="18"/>
      <c r="CV1121" s="18"/>
      <c r="CX1121" s="18"/>
      <c r="DI1121" s="18"/>
    </row>
    <row r="1122" spans="3:113" x14ac:dyDescent="0.3">
      <c r="C1122" s="25"/>
      <c r="D1122" s="12"/>
      <c r="E1122" s="14"/>
      <c r="H1122" s="16"/>
      <c r="I1122" s="11"/>
      <c r="J1122" s="39"/>
      <c r="K1122" s="39"/>
      <c r="L1122" s="39"/>
      <c r="M1122" s="39"/>
      <c r="N1122" s="42"/>
      <c r="O1122" s="8"/>
      <c r="P1122" s="9"/>
      <c r="Q1122" s="9"/>
      <c r="R1122" s="8"/>
      <c r="S1122" s="9"/>
      <c r="T1122" s="9"/>
      <c r="U1122" s="8"/>
      <c r="V1122" s="9"/>
      <c r="W1122" s="9"/>
      <c r="X1122" s="9"/>
      <c r="Y1122" s="8"/>
      <c r="Z1122" s="9"/>
      <c r="AA1122" s="8"/>
      <c r="AC1122" s="8"/>
      <c r="AP1122" s="8"/>
      <c r="AR1122" s="31"/>
      <c r="AU1122" s="31"/>
      <c r="AV1122" s="21"/>
      <c r="AW1122" s="23"/>
      <c r="BJ1122" s="18"/>
      <c r="BL1122" s="54"/>
      <c r="BO1122" s="18"/>
      <c r="BQ1122" s="18"/>
      <c r="BS1122" s="18"/>
      <c r="BT1122" s="18"/>
      <c r="CA1122" s="18"/>
      <c r="CD1122" s="18"/>
      <c r="CI1122" s="18"/>
      <c r="CN1122" s="18"/>
      <c r="CP1122" s="18"/>
      <c r="CT1122" s="18"/>
      <c r="CV1122" s="18"/>
      <c r="CX1122" s="18"/>
      <c r="DI1122" s="18"/>
    </row>
    <row r="1123" spans="3:113" x14ac:dyDescent="0.3">
      <c r="C1123" s="25"/>
      <c r="D1123" s="12"/>
      <c r="E1123" s="14"/>
      <c r="H1123" s="16"/>
      <c r="I1123" s="11"/>
      <c r="J1123" s="39"/>
      <c r="K1123" s="39"/>
      <c r="L1123" s="39"/>
      <c r="M1123" s="39"/>
      <c r="N1123" s="42"/>
      <c r="O1123" s="8"/>
      <c r="P1123" s="9"/>
      <c r="Q1123" s="9"/>
      <c r="R1123" s="8"/>
      <c r="S1123" s="9"/>
      <c r="T1123" s="9"/>
      <c r="U1123" s="8"/>
      <c r="V1123" s="9"/>
      <c r="W1123" s="9"/>
      <c r="X1123" s="9"/>
      <c r="Y1123" s="8"/>
      <c r="Z1123" s="9"/>
      <c r="AA1123" s="8"/>
      <c r="AC1123" s="8"/>
      <c r="AP1123" s="8"/>
      <c r="AR1123" s="31"/>
      <c r="AU1123" s="31"/>
      <c r="AV1123" s="21"/>
      <c r="AW1123" s="23"/>
      <c r="BJ1123" s="18"/>
      <c r="BL1123" s="54"/>
      <c r="BO1123" s="18"/>
      <c r="BQ1123" s="18"/>
      <c r="BS1123" s="18"/>
      <c r="BT1123" s="18"/>
      <c r="CA1123" s="18"/>
      <c r="CD1123" s="18"/>
      <c r="CI1123" s="18"/>
      <c r="CN1123" s="18"/>
      <c r="CP1123" s="18"/>
      <c r="CT1123" s="18"/>
      <c r="CV1123" s="18"/>
      <c r="CX1123" s="18"/>
      <c r="DI1123" s="18"/>
    </row>
    <row r="1124" spans="3:113" x14ac:dyDescent="0.3">
      <c r="C1124" s="25"/>
      <c r="D1124" s="12"/>
      <c r="E1124" s="14"/>
      <c r="H1124" s="16"/>
      <c r="I1124" s="11"/>
      <c r="J1124" s="39"/>
      <c r="K1124" s="39"/>
      <c r="L1124" s="39"/>
      <c r="M1124" s="39"/>
      <c r="N1124" s="42"/>
      <c r="O1124" s="8"/>
      <c r="P1124" s="9"/>
      <c r="Q1124" s="9"/>
      <c r="R1124" s="8"/>
      <c r="S1124" s="9"/>
      <c r="T1124" s="9"/>
      <c r="U1124" s="8"/>
      <c r="V1124" s="9"/>
      <c r="W1124" s="9"/>
      <c r="X1124" s="9"/>
      <c r="Y1124" s="8"/>
      <c r="Z1124" s="9"/>
      <c r="AA1124" s="8"/>
      <c r="AC1124" s="8"/>
      <c r="AP1124" s="8"/>
      <c r="AR1124" s="31"/>
      <c r="AU1124" s="31"/>
      <c r="AV1124" s="21"/>
      <c r="AW1124" s="23"/>
      <c r="BJ1124" s="18"/>
      <c r="BL1124" s="54"/>
      <c r="BO1124" s="18"/>
      <c r="BQ1124" s="18"/>
      <c r="BS1124" s="18"/>
      <c r="BT1124" s="18"/>
      <c r="CA1124" s="18"/>
      <c r="CD1124" s="18"/>
      <c r="CI1124" s="18"/>
      <c r="CN1124" s="18"/>
      <c r="CP1124" s="18"/>
      <c r="CT1124" s="18"/>
      <c r="CV1124" s="18"/>
      <c r="CX1124" s="18"/>
      <c r="DI1124" s="18"/>
    </row>
    <row r="1125" spans="3:113" x14ac:dyDescent="0.3">
      <c r="C1125" s="25"/>
      <c r="D1125" s="12"/>
      <c r="E1125" s="14"/>
      <c r="H1125" s="16"/>
      <c r="I1125" s="11"/>
      <c r="J1125" s="39"/>
      <c r="K1125" s="39"/>
      <c r="L1125" s="39"/>
      <c r="M1125" s="39"/>
      <c r="N1125" s="42"/>
      <c r="O1125" s="8"/>
      <c r="P1125" s="9"/>
      <c r="Q1125" s="9"/>
      <c r="R1125" s="8"/>
      <c r="S1125" s="9"/>
      <c r="T1125" s="9"/>
      <c r="U1125" s="8"/>
      <c r="V1125" s="9"/>
      <c r="W1125" s="9"/>
      <c r="X1125" s="9"/>
      <c r="Y1125" s="8"/>
      <c r="Z1125" s="9"/>
      <c r="AA1125" s="8"/>
      <c r="AC1125" s="8"/>
      <c r="AP1125" s="8"/>
      <c r="AR1125" s="31"/>
      <c r="AU1125" s="31"/>
      <c r="AV1125" s="21"/>
      <c r="AW1125" s="23"/>
      <c r="BJ1125" s="18"/>
      <c r="BL1125" s="54"/>
      <c r="BO1125" s="18"/>
      <c r="BQ1125" s="18"/>
      <c r="BS1125" s="18"/>
      <c r="BT1125" s="18"/>
      <c r="CA1125" s="18"/>
      <c r="CD1125" s="18"/>
      <c r="CI1125" s="18"/>
      <c r="CN1125" s="18"/>
      <c r="CP1125" s="18"/>
      <c r="CT1125" s="18"/>
      <c r="CV1125" s="18"/>
      <c r="CX1125" s="18"/>
      <c r="DI1125" s="18"/>
    </row>
    <row r="1126" spans="3:113" x14ac:dyDescent="0.3">
      <c r="C1126" s="25"/>
      <c r="D1126" s="12"/>
      <c r="E1126" s="14"/>
      <c r="H1126" s="16"/>
      <c r="I1126" s="11"/>
      <c r="J1126" s="39"/>
      <c r="K1126" s="39"/>
      <c r="L1126" s="39"/>
      <c r="M1126" s="39"/>
      <c r="N1126" s="42"/>
      <c r="O1126" s="8"/>
      <c r="P1126" s="9"/>
      <c r="Q1126" s="9"/>
      <c r="R1126" s="8"/>
      <c r="S1126" s="9"/>
      <c r="T1126" s="9"/>
      <c r="U1126" s="8"/>
      <c r="V1126" s="9"/>
      <c r="W1126" s="9"/>
      <c r="X1126" s="9"/>
      <c r="Y1126" s="8"/>
      <c r="Z1126" s="9"/>
      <c r="AA1126" s="8"/>
      <c r="AC1126" s="8"/>
      <c r="AP1126" s="8"/>
      <c r="AR1126" s="31"/>
      <c r="AU1126" s="31"/>
      <c r="AV1126" s="21"/>
      <c r="AW1126" s="23"/>
      <c r="BJ1126" s="18"/>
      <c r="BL1126" s="54"/>
      <c r="BO1126" s="18"/>
      <c r="BQ1126" s="18"/>
      <c r="BS1126" s="18"/>
      <c r="BT1126" s="18"/>
      <c r="CA1126" s="18"/>
      <c r="CD1126" s="18"/>
      <c r="CI1126" s="18"/>
      <c r="CN1126" s="18"/>
      <c r="CP1126" s="18"/>
      <c r="CT1126" s="18"/>
      <c r="CV1126" s="18"/>
      <c r="CX1126" s="18"/>
      <c r="DI1126" s="18"/>
    </row>
    <row r="1127" spans="3:113" x14ac:dyDescent="0.3">
      <c r="C1127" s="25"/>
      <c r="D1127" s="12"/>
      <c r="E1127" s="14"/>
      <c r="H1127" s="16"/>
      <c r="I1127" s="11"/>
      <c r="J1127" s="39"/>
      <c r="K1127" s="39"/>
      <c r="L1127" s="39"/>
      <c r="M1127" s="39"/>
      <c r="N1127" s="42"/>
      <c r="O1127" s="8"/>
      <c r="P1127" s="9"/>
      <c r="Q1127" s="9"/>
      <c r="R1127" s="8"/>
      <c r="S1127" s="9"/>
      <c r="T1127" s="9"/>
      <c r="U1127" s="8"/>
      <c r="V1127" s="9"/>
      <c r="W1127" s="9"/>
      <c r="X1127" s="9"/>
      <c r="Y1127" s="8"/>
      <c r="Z1127" s="9"/>
      <c r="AA1127" s="8"/>
      <c r="AC1127" s="8"/>
      <c r="AP1127" s="8"/>
      <c r="AR1127" s="31"/>
      <c r="AU1127" s="31"/>
      <c r="AV1127" s="21"/>
      <c r="AW1127" s="23"/>
      <c r="BJ1127" s="18"/>
      <c r="BL1127" s="54"/>
      <c r="BO1127" s="18"/>
      <c r="BQ1127" s="18"/>
      <c r="BS1127" s="18"/>
      <c r="BT1127" s="18"/>
      <c r="CA1127" s="18"/>
      <c r="CD1127" s="18"/>
      <c r="CI1127" s="18"/>
      <c r="CN1127" s="18"/>
      <c r="CP1127" s="18"/>
      <c r="CT1127" s="18"/>
      <c r="CV1127" s="18"/>
      <c r="CX1127" s="18"/>
      <c r="DI1127" s="18"/>
    </row>
    <row r="1128" spans="3:113" x14ac:dyDescent="0.3">
      <c r="C1128" s="25"/>
      <c r="D1128" s="12"/>
      <c r="E1128" s="14"/>
      <c r="H1128" s="16"/>
      <c r="I1128" s="11"/>
      <c r="J1128" s="39"/>
      <c r="K1128" s="39"/>
      <c r="L1128" s="39"/>
      <c r="M1128" s="39"/>
      <c r="N1128" s="42"/>
      <c r="O1128" s="8"/>
      <c r="P1128" s="9"/>
      <c r="Q1128" s="9"/>
      <c r="R1128" s="8"/>
      <c r="S1128" s="9"/>
      <c r="T1128" s="9"/>
      <c r="U1128" s="8"/>
      <c r="V1128" s="9"/>
      <c r="W1128" s="9"/>
      <c r="X1128" s="9"/>
      <c r="Y1128" s="8"/>
      <c r="Z1128" s="9"/>
      <c r="AA1128" s="8"/>
      <c r="AC1128" s="8"/>
      <c r="AP1128" s="8"/>
      <c r="AR1128" s="31"/>
      <c r="AU1128" s="31"/>
      <c r="AV1128" s="21"/>
      <c r="AW1128" s="23"/>
      <c r="BJ1128" s="18"/>
      <c r="BL1128" s="54"/>
      <c r="BO1128" s="18"/>
      <c r="BQ1128" s="18"/>
      <c r="BS1128" s="18"/>
      <c r="BT1128" s="18"/>
      <c r="CA1128" s="18"/>
      <c r="CD1128" s="18"/>
      <c r="CI1128" s="18"/>
      <c r="CN1128" s="18"/>
      <c r="CP1128" s="18"/>
      <c r="CT1128" s="18"/>
      <c r="CV1128" s="18"/>
      <c r="CX1128" s="18"/>
      <c r="DI1128" s="18"/>
    </row>
    <row r="1129" spans="3:113" x14ac:dyDescent="0.3">
      <c r="C1129" s="25"/>
      <c r="D1129" s="12"/>
      <c r="E1129" s="14"/>
      <c r="H1129" s="16"/>
      <c r="I1129" s="11"/>
      <c r="J1129" s="39"/>
      <c r="K1129" s="39"/>
      <c r="L1129" s="39"/>
      <c r="M1129" s="39"/>
      <c r="N1129" s="42"/>
      <c r="O1129" s="8"/>
      <c r="P1129" s="9"/>
      <c r="Q1129" s="9"/>
      <c r="R1129" s="8"/>
      <c r="S1129" s="9"/>
      <c r="T1129" s="9"/>
      <c r="U1129" s="8"/>
      <c r="V1129" s="9"/>
      <c r="W1129" s="9"/>
      <c r="X1129" s="9"/>
      <c r="Y1129" s="8"/>
      <c r="Z1129" s="9"/>
      <c r="AA1129" s="8"/>
      <c r="AC1129" s="8"/>
      <c r="AP1129" s="8"/>
      <c r="AR1129" s="31"/>
      <c r="AU1129" s="31"/>
      <c r="AV1129" s="21"/>
      <c r="AW1129" s="23"/>
      <c r="BJ1129" s="18"/>
      <c r="BL1129" s="54"/>
      <c r="BO1129" s="18"/>
      <c r="BQ1129" s="18"/>
      <c r="BS1129" s="18"/>
      <c r="BT1129" s="18"/>
      <c r="CA1129" s="18"/>
      <c r="CD1129" s="18"/>
      <c r="CI1129" s="18"/>
      <c r="CN1129" s="18"/>
      <c r="CP1129" s="18"/>
      <c r="CT1129" s="18"/>
      <c r="CV1129" s="18"/>
      <c r="CX1129" s="18"/>
      <c r="DI1129" s="18"/>
    </row>
    <row r="1130" spans="3:113" x14ac:dyDescent="0.3">
      <c r="C1130" s="25"/>
      <c r="D1130" s="12"/>
      <c r="E1130" s="14"/>
      <c r="H1130" s="16"/>
      <c r="I1130" s="11"/>
      <c r="J1130" s="39"/>
      <c r="K1130" s="39"/>
      <c r="L1130" s="39"/>
      <c r="M1130" s="39"/>
      <c r="N1130" s="42"/>
      <c r="O1130" s="8"/>
      <c r="P1130" s="9"/>
      <c r="Q1130" s="9"/>
      <c r="R1130" s="8"/>
      <c r="S1130" s="9"/>
      <c r="T1130" s="9"/>
      <c r="U1130" s="8"/>
      <c r="V1130" s="9"/>
      <c r="W1130" s="9"/>
      <c r="X1130" s="9"/>
      <c r="Y1130" s="8"/>
      <c r="Z1130" s="9"/>
      <c r="AA1130" s="8"/>
      <c r="AC1130" s="8"/>
      <c r="AP1130" s="8"/>
      <c r="AR1130" s="31"/>
      <c r="AU1130" s="31"/>
      <c r="AV1130" s="21"/>
      <c r="AW1130" s="23"/>
      <c r="BJ1130" s="18"/>
      <c r="BL1130" s="54"/>
      <c r="BO1130" s="18"/>
      <c r="BQ1130" s="18"/>
      <c r="BS1130" s="18"/>
      <c r="BT1130" s="18"/>
      <c r="CA1130" s="18"/>
      <c r="CD1130" s="18"/>
      <c r="CI1130" s="18"/>
      <c r="CN1130" s="18"/>
      <c r="CP1130" s="18"/>
      <c r="CT1130" s="18"/>
      <c r="CV1130" s="18"/>
      <c r="CX1130" s="18"/>
      <c r="DI1130" s="18"/>
    </row>
    <row r="1131" spans="3:113" x14ac:dyDescent="0.3">
      <c r="C1131" s="25"/>
      <c r="D1131" s="12"/>
      <c r="E1131" s="14"/>
      <c r="H1131" s="16"/>
      <c r="I1131" s="11"/>
      <c r="J1131" s="39"/>
      <c r="K1131" s="39"/>
      <c r="L1131" s="39"/>
      <c r="M1131" s="39"/>
      <c r="N1131" s="42"/>
      <c r="O1131" s="8"/>
      <c r="P1131" s="9"/>
      <c r="Q1131" s="9"/>
      <c r="R1131" s="8"/>
      <c r="S1131" s="9"/>
      <c r="T1131" s="9"/>
      <c r="U1131" s="8"/>
      <c r="V1131" s="9"/>
      <c r="W1131" s="9"/>
      <c r="X1131" s="9"/>
      <c r="Y1131" s="8"/>
      <c r="Z1131" s="9"/>
      <c r="AA1131" s="8"/>
      <c r="AC1131" s="8"/>
      <c r="AP1131" s="8"/>
      <c r="AR1131" s="31"/>
      <c r="AU1131" s="31"/>
      <c r="AV1131" s="21"/>
      <c r="AW1131" s="23"/>
      <c r="BJ1131" s="18"/>
      <c r="BL1131" s="54"/>
      <c r="BO1131" s="18"/>
      <c r="BQ1131" s="18"/>
      <c r="BS1131" s="18"/>
      <c r="BT1131" s="18"/>
      <c r="CA1131" s="18"/>
      <c r="CD1131" s="18"/>
      <c r="CI1131" s="18"/>
      <c r="CN1131" s="18"/>
      <c r="CP1131" s="18"/>
      <c r="CT1131" s="18"/>
      <c r="CV1131" s="18"/>
      <c r="CX1131" s="18"/>
      <c r="DI1131" s="18"/>
    </row>
    <row r="1132" spans="3:113" x14ac:dyDescent="0.3">
      <c r="C1132" s="25"/>
      <c r="D1132" s="12"/>
      <c r="E1132" s="14"/>
      <c r="H1132" s="16"/>
      <c r="I1132" s="11"/>
      <c r="J1132" s="39"/>
      <c r="K1132" s="39"/>
      <c r="L1132" s="39"/>
      <c r="M1132" s="39"/>
      <c r="N1132" s="42"/>
      <c r="O1132" s="8"/>
      <c r="P1132" s="9"/>
      <c r="Q1132" s="9"/>
      <c r="R1132" s="8"/>
      <c r="S1132" s="9"/>
      <c r="T1132" s="9"/>
      <c r="U1132" s="8"/>
      <c r="V1132" s="9"/>
      <c r="W1132" s="9"/>
      <c r="X1132" s="9"/>
      <c r="Y1132" s="8"/>
      <c r="Z1132" s="9"/>
      <c r="AA1132" s="8"/>
      <c r="AC1132" s="8"/>
      <c r="AP1132" s="8"/>
      <c r="AR1132" s="31"/>
      <c r="AU1132" s="31"/>
      <c r="AV1132" s="21"/>
      <c r="AW1132" s="23"/>
      <c r="BJ1132" s="18"/>
      <c r="BL1132" s="54"/>
      <c r="BO1132" s="18"/>
      <c r="BQ1132" s="18"/>
      <c r="BS1132" s="18"/>
      <c r="BT1132" s="18"/>
      <c r="CA1132" s="18"/>
      <c r="CD1132" s="18"/>
      <c r="CI1132" s="18"/>
      <c r="CN1132" s="18"/>
      <c r="CP1132" s="18"/>
      <c r="CT1132" s="18"/>
      <c r="CV1132" s="18"/>
      <c r="CX1132" s="18"/>
      <c r="DI1132" s="18"/>
    </row>
    <row r="1133" spans="3:113" x14ac:dyDescent="0.3">
      <c r="C1133" s="25"/>
      <c r="D1133" s="12"/>
      <c r="E1133" s="14"/>
      <c r="H1133" s="16"/>
      <c r="I1133" s="11"/>
      <c r="J1133" s="39"/>
      <c r="K1133" s="39"/>
      <c r="L1133" s="39"/>
      <c r="M1133" s="39"/>
      <c r="N1133" s="42"/>
      <c r="O1133" s="8"/>
      <c r="P1133" s="9"/>
      <c r="Q1133" s="9"/>
      <c r="R1133" s="8"/>
      <c r="S1133" s="9"/>
      <c r="T1133" s="9"/>
      <c r="U1133" s="8"/>
      <c r="V1133" s="9"/>
      <c r="W1133" s="9"/>
      <c r="X1133" s="9"/>
      <c r="Y1133" s="8"/>
      <c r="Z1133" s="9"/>
      <c r="AA1133" s="8"/>
      <c r="AC1133" s="8"/>
      <c r="AP1133" s="8"/>
      <c r="AR1133" s="31"/>
      <c r="AU1133" s="31"/>
      <c r="AV1133" s="21"/>
      <c r="AW1133" s="23"/>
      <c r="BJ1133" s="18"/>
      <c r="BL1133" s="54"/>
      <c r="BO1133" s="18"/>
      <c r="BQ1133" s="18"/>
      <c r="BS1133" s="18"/>
      <c r="BT1133" s="18"/>
      <c r="CA1133" s="18"/>
      <c r="CD1133" s="18"/>
      <c r="CI1133" s="18"/>
      <c r="CN1133" s="18"/>
      <c r="CP1133" s="18"/>
      <c r="CT1133" s="18"/>
      <c r="CV1133" s="18"/>
      <c r="CX1133" s="18"/>
      <c r="DI1133" s="18"/>
    </row>
    <row r="1134" spans="3:113" x14ac:dyDescent="0.3">
      <c r="C1134" s="25"/>
      <c r="D1134" s="12"/>
      <c r="E1134" s="14"/>
      <c r="H1134" s="16"/>
      <c r="I1134" s="11"/>
      <c r="J1134" s="39"/>
      <c r="K1134" s="39"/>
      <c r="L1134" s="39"/>
      <c r="M1134" s="39"/>
      <c r="N1134" s="42"/>
      <c r="O1134" s="8"/>
      <c r="P1134" s="9"/>
      <c r="Q1134" s="9"/>
      <c r="R1134" s="8"/>
      <c r="S1134" s="9"/>
      <c r="T1134" s="9"/>
      <c r="U1134" s="8"/>
      <c r="V1134" s="9"/>
      <c r="W1134" s="9"/>
      <c r="X1134" s="9"/>
      <c r="Y1134" s="8"/>
      <c r="Z1134" s="9"/>
      <c r="AA1134" s="8"/>
      <c r="AC1134" s="8"/>
      <c r="AP1134" s="8"/>
      <c r="AR1134" s="31"/>
      <c r="AU1134" s="31"/>
      <c r="AV1134" s="21"/>
      <c r="AW1134" s="23"/>
      <c r="BJ1134" s="18"/>
      <c r="BL1134" s="54"/>
      <c r="BO1134" s="18"/>
      <c r="BQ1134" s="18"/>
      <c r="BS1134" s="18"/>
      <c r="BT1134" s="18"/>
      <c r="CA1134" s="18"/>
      <c r="CD1134" s="18"/>
      <c r="CI1134" s="18"/>
      <c r="CN1134" s="18"/>
      <c r="CP1134" s="18"/>
      <c r="CT1134" s="18"/>
      <c r="CV1134" s="18"/>
      <c r="CX1134" s="18"/>
      <c r="DI1134" s="18"/>
    </row>
    <row r="1135" spans="3:113" x14ac:dyDescent="0.3">
      <c r="C1135" s="25"/>
      <c r="D1135" s="12"/>
      <c r="E1135" s="14"/>
      <c r="H1135" s="16"/>
      <c r="I1135" s="11"/>
      <c r="J1135" s="39"/>
      <c r="K1135" s="39"/>
      <c r="L1135" s="39"/>
      <c r="M1135" s="39"/>
      <c r="N1135" s="42"/>
      <c r="O1135" s="8"/>
      <c r="P1135" s="9"/>
      <c r="Q1135" s="9"/>
      <c r="R1135" s="8"/>
      <c r="S1135" s="9"/>
      <c r="T1135" s="9"/>
      <c r="U1135" s="8"/>
      <c r="V1135" s="9"/>
      <c r="W1135" s="9"/>
      <c r="X1135" s="9"/>
      <c r="Y1135" s="8"/>
      <c r="Z1135" s="9"/>
      <c r="AA1135" s="8"/>
      <c r="AC1135" s="8"/>
      <c r="AP1135" s="8"/>
      <c r="AR1135" s="31"/>
      <c r="AU1135" s="31"/>
      <c r="AV1135" s="21"/>
      <c r="AW1135" s="23"/>
      <c r="BJ1135" s="18"/>
      <c r="BL1135" s="54"/>
      <c r="BO1135" s="18"/>
      <c r="BQ1135" s="18"/>
      <c r="BS1135" s="18"/>
      <c r="BT1135" s="18"/>
      <c r="CA1135" s="18"/>
      <c r="CD1135" s="18"/>
      <c r="CI1135" s="18"/>
      <c r="CN1135" s="18"/>
      <c r="CP1135" s="18"/>
      <c r="CT1135" s="18"/>
      <c r="CV1135" s="18"/>
      <c r="CX1135" s="18"/>
      <c r="DI1135" s="18"/>
    </row>
    <row r="1136" spans="3:113" x14ac:dyDescent="0.3">
      <c r="C1136" s="25"/>
      <c r="D1136" s="12"/>
      <c r="E1136" s="14"/>
      <c r="H1136" s="16"/>
      <c r="I1136" s="11"/>
      <c r="J1136" s="39"/>
      <c r="K1136" s="39"/>
      <c r="L1136" s="39"/>
      <c r="M1136" s="39"/>
      <c r="N1136" s="42"/>
      <c r="O1136" s="8"/>
      <c r="P1136" s="9"/>
      <c r="Q1136" s="9"/>
      <c r="R1136" s="8"/>
      <c r="S1136" s="9"/>
      <c r="T1136" s="9"/>
      <c r="U1136" s="8"/>
      <c r="V1136" s="9"/>
      <c r="W1136" s="9"/>
      <c r="X1136" s="9"/>
      <c r="Y1136" s="8"/>
      <c r="Z1136" s="9"/>
      <c r="AA1136" s="8"/>
      <c r="AC1136" s="8"/>
      <c r="AP1136" s="8"/>
      <c r="AR1136" s="31"/>
      <c r="AU1136" s="31"/>
      <c r="AV1136" s="21"/>
      <c r="AW1136" s="23"/>
      <c r="BJ1136" s="18"/>
      <c r="BL1136" s="54"/>
      <c r="BO1136" s="18"/>
      <c r="BQ1136" s="18"/>
      <c r="BS1136" s="18"/>
      <c r="BT1136" s="18"/>
      <c r="CA1136" s="18"/>
      <c r="CD1136" s="18"/>
      <c r="CI1136" s="18"/>
      <c r="CN1136" s="18"/>
      <c r="CP1136" s="18"/>
      <c r="CT1136" s="18"/>
      <c r="CV1136" s="18"/>
      <c r="CX1136" s="18"/>
      <c r="DI1136" s="18"/>
    </row>
    <row r="1137" spans="3:113" x14ac:dyDescent="0.3">
      <c r="C1137" s="25"/>
      <c r="D1137" s="12"/>
      <c r="E1137" s="14"/>
      <c r="H1137" s="16"/>
      <c r="I1137" s="11"/>
      <c r="J1137" s="39"/>
      <c r="K1137" s="39"/>
      <c r="L1137" s="39"/>
      <c r="M1137" s="39"/>
      <c r="N1137" s="42"/>
      <c r="O1137" s="8"/>
      <c r="P1137" s="9"/>
      <c r="Q1137" s="9"/>
      <c r="R1137" s="8"/>
      <c r="S1137" s="9"/>
      <c r="T1137" s="9"/>
      <c r="U1137" s="8"/>
      <c r="V1137" s="9"/>
      <c r="W1137" s="9"/>
      <c r="X1137" s="9"/>
      <c r="Y1137" s="8"/>
      <c r="Z1137" s="9"/>
      <c r="AA1137" s="8"/>
      <c r="AC1137" s="8"/>
      <c r="AP1137" s="8"/>
      <c r="AR1137" s="31"/>
      <c r="AU1137" s="31"/>
      <c r="AV1137" s="21"/>
      <c r="AW1137" s="23"/>
      <c r="BJ1137" s="18"/>
      <c r="BL1137" s="54"/>
      <c r="BO1137" s="18"/>
      <c r="BQ1137" s="18"/>
      <c r="BS1137" s="18"/>
      <c r="BT1137" s="18"/>
      <c r="CA1137" s="18"/>
      <c r="CD1137" s="18"/>
      <c r="CI1137" s="18"/>
      <c r="CN1137" s="18"/>
      <c r="CP1137" s="18"/>
      <c r="CT1137" s="18"/>
      <c r="CV1137" s="18"/>
      <c r="CX1137" s="18"/>
      <c r="DI1137" s="18"/>
    </row>
    <row r="1138" spans="3:113" x14ac:dyDescent="0.3">
      <c r="C1138" s="25"/>
      <c r="D1138" s="12"/>
      <c r="E1138" s="14"/>
      <c r="H1138" s="16"/>
      <c r="I1138" s="11"/>
      <c r="J1138" s="39"/>
      <c r="K1138" s="39"/>
      <c r="L1138" s="39"/>
      <c r="M1138" s="39"/>
      <c r="N1138" s="42"/>
      <c r="O1138" s="8"/>
      <c r="P1138" s="9"/>
      <c r="Q1138" s="9"/>
      <c r="R1138" s="8"/>
      <c r="S1138" s="9"/>
      <c r="T1138" s="9"/>
      <c r="U1138" s="8"/>
      <c r="V1138" s="9"/>
      <c r="W1138" s="9"/>
      <c r="X1138" s="9"/>
      <c r="Y1138" s="8"/>
      <c r="Z1138" s="9"/>
      <c r="AA1138" s="8"/>
      <c r="AC1138" s="8"/>
      <c r="AP1138" s="8"/>
      <c r="AR1138" s="31"/>
      <c r="AU1138" s="31"/>
      <c r="AV1138" s="21"/>
      <c r="AW1138" s="23"/>
      <c r="BJ1138" s="18"/>
      <c r="BL1138" s="54"/>
      <c r="BO1138" s="18"/>
      <c r="BQ1138" s="18"/>
      <c r="BS1138" s="18"/>
      <c r="BT1138" s="18"/>
      <c r="CA1138" s="18"/>
      <c r="CD1138" s="18"/>
      <c r="CI1138" s="18"/>
      <c r="CN1138" s="18"/>
      <c r="CP1138" s="18"/>
      <c r="CT1138" s="18"/>
      <c r="CV1138" s="18"/>
      <c r="CX1138" s="18"/>
      <c r="DI1138" s="18"/>
    </row>
    <row r="1139" spans="3:113" x14ac:dyDescent="0.3">
      <c r="C1139" s="25"/>
      <c r="D1139" s="12"/>
      <c r="E1139" s="14"/>
      <c r="H1139" s="16"/>
      <c r="I1139" s="11"/>
      <c r="J1139" s="39"/>
      <c r="K1139" s="39"/>
      <c r="L1139" s="39"/>
      <c r="M1139" s="39"/>
      <c r="N1139" s="42"/>
      <c r="O1139" s="8"/>
      <c r="P1139" s="9"/>
      <c r="Q1139" s="9"/>
      <c r="R1139" s="8"/>
      <c r="S1139" s="9"/>
      <c r="T1139" s="9"/>
      <c r="U1139" s="8"/>
      <c r="V1139" s="9"/>
      <c r="W1139" s="9"/>
      <c r="X1139" s="9"/>
      <c r="Y1139" s="8"/>
      <c r="Z1139" s="9"/>
      <c r="AA1139" s="8"/>
      <c r="AC1139" s="8"/>
      <c r="AP1139" s="8"/>
      <c r="AR1139" s="31"/>
      <c r="AU1139" s="31"/>
      <c r="AV1139" s="21"/>
      <c r="AW1139" s="23"/>
      <c r="BJ1139" s="18"/>
      <c r="BL1139" s="54"/>
      <c r="BO1139" s="18"/>
      <c r="BQ1139" s="18"/>
      <c r="BS1139" s="18"/>
      <c r="BT1139" s="18"/>
      <c r="CA1139" s="18"/>
      <c r="CD1139" s="18"/>
      <c r="CI1139" s="18"/>
      <c r="CN1139" s="18"/>
      <c r="CP1139" s="18"/>
      <c r="CT1139" s="18"/>
      <c r="CV1139" s="18"/>
      <c r="CX1139" s="18"/>
      <c r="DI1139" s="18"/>
    </row>
    <row r="1140" spans="3:113" x14ac:dyDescent="0.3">
      <c r="C1140" s="25"/>
      <c r="D1140" s="12"/>
      <c r="E1140" s="14"/>
      <c r="H1140" s="16"/>
      <c r="I1140" s="11"/>
      <c r="J1140" s="39"/>
      <c r="K1140" s="39"/>
      <c r="L1140" s="39"/>
      <c r="M1140" s="39"/>
      <c r="N1140" s="42"/>
      <c r="O1140" s="8"/>
      <c r="P1140" s="9"/>
      <c r="Q1140" s="9"/>
      <c r="R1140" s="8"/>
      <c r="S1140" s="9"/>
      <c r="T1140" s="9"/>
      <c r="U1140" s="8"/>
      <c r="V1140" s="9"/>
      <c r="W1140" s="9"/>
      <c r="X1140" s="9"/>
      <c r="Y1140" s="8"/>
      <c r="Z1140" s="9"/>
      <c r="AA1140" s="8"/>
      <c r="AC1140" s="8"/>
      <c r="AP1140" s="8"/>
      <c r="AR1140" s="31"/>
      <c r="AU1140" s="31"/>
      <c r="AV1140" s="21"/>
      <c r="AW1140" s="23"/>
      <c r="BJ1140" s="18"/>
      <c r="BL1140" s="54"/>
      <c r="BO1140" s="18"/>
      <c r="BQ1140" s="18"/>
      <c r="BS1140" s="18"/>
      <c r="BT1140" s="18"/>
      <c r="CA1140" s="18"/>
      <c r="CD1140" s="18"/>
      <c r="CI1140" s="18"/>
      <c r="CN1140" s="18"/>
      <c r="CP1140" s="18"/>
      <c r="CT1140" s="18"/>
      <c r="CV1140" s="18"/>
      <c r="CX1140" s="18"/>
      <c r="DI1140" s="18"/>
    </row>
    <row r="1141" spans="3:113" x14ac:dyDescent="0.3">
      <c r="C1141" s="25"/>
      <c r="D1141" s="12"/>
      <c r="E1141" s="14"/>
      <c r="H1141" s="16"/>
      <c r="I1141" s="11"/>
      <c r="J1141" s="39"/>
      <c r="K1141" s="39"/>
      <c r="L1141" s="39"/>
      <c r="M1141" s="39"/>
      <c r="N1141" s="42"/>
      <c r="O1141" s="8"/>
      <c r="P1141" s="9"/>
      <c r="Q1141" s="9"/>
      <c r="R1141" s="8"/>
      <c r="S1141" s="9"/>
      <c r="T1141" s="9"/>
      <c r="U1141" s="8"/>
      <c r="V1141" s="9"/>
      <c r="W1141" s="9"/>
      <c r="X1141" s="9"/>
      <c r="Y1141" s="8"/>
      <c r="Z1141" s="9"/>
      <c r="AA1141" s="8"/>
      <c r="AC1141" s="8"/>
      <c r="AP1141" s="8"/>
      <c r="AR1141" s="31"/>
      <c r="AU1141" s="31"/>
      <c r="AV1141" s="21"/>
      <c r="AW1141" s="23"/>
      <c r="BJ1141" s="18"/>
      <c r="BL1141" s="54"/>
      <c r="BO1141" s="18"/>
      <c r="BQ1141" s="18"/>
      <c r="BS1141" s="18"/>
      <c r="BT1141" s="18"/>
      <c r="CA1141" s="18"/>
      <c r="CD1141" s="18"/>
      <c r="CI1141" s="18"/>
      <c r="CN1141" s="18"/>
      <c r="CP1141" s="18"/>
      <c r="CT1141" s="18"/>
      <c r="CV1141" s="18"/>
      <c r="CX1141" s="18"/>
      <c r="DI1141" s="18"/>
    </row>
    <row r="1142" spans="3:113" x14ac:dyDescent="0.3">
      <c r="C1142" s="25"/>
      <c r="D1142" s="12"/>
      <c r="E1142" s="14"/>
      <c r="H1142" s="16"/>
      <c r="I1142" s="11"/>
      <c r="J1142" s="39"/>
      <c r="K1142" s="39"/>
      <c r="L1142" s="39"/>
      <c r="M1142" s="39"/>
      <c r="N1142" s="42"/>
      <c r="O1142" s="8"/>
      <c r="P1142" s="9"/>
      <c r="Q1142" s="9"/>
      <c r="R1142" s="8"/>
      <c r="S1142" s="9"/>
      <c r="T1142" s="9"/>
      <c r="U1142" s="8"/>
      <c r="V1142" s="9"/>
      <c r="W1142" s="9"/>
      <c r="X1142" s="9"/>
      <c r="Y1142" s="8"/>
      <c r="Z1142" s="9"/>
      <c r="AA1142" s="8"/>
      <c r="AC1142" s="8"/>
      <c r="AP1142" s="8"/>
      <c r="AR1142" s="31"/>
      <c r="AU1142" s="31"/>
      <c r="AV1142" s="21"/>
      <c r="AW1142" s="23"/>
      <c r="BJ1142" s="18"/>
      <c r="BL1142" s="54"/>
      <c r="BO1142" s="18"/>
      <c r="BQ1142" s="18"/>
      <c r="BS1142" s="18"/>
      <c r="BT1142" s="18"/>
      <c r="CA1142" s="18"/>
      <c r="CD1142" s="18"/>
      <c r="CI1142" s="18"/>
      <c r="CN1142" s="18"/>
      <c r="CP1142" s="18"/>
      <c r="CT1142" s="18"/>
      <c r="CV1142" s="18"/>
      <c r="CX1142" s="18"/>
      <c r="DI1142" s="18"/>
    </row>
    <row r="1143" spans="3:113" x14ac:dyDescent="0.3">
      <c r="C1143" s="25"/>
      <c r="D1143" s="12"/>
      <c r="E1143" s="14"/>
      <c r="H1143" s="16"/>
      <c r="I1143" s="11"/>
      <c r="J1143" s="39"/>
      <c r="K1143" s="39"/>
      <c r="L1143" s="39"/>
      <c r="M1143" s="39"/>
      <c r="N1143" s="42"/>
      <c r="O1143" s="8"/>
      <c r="P1143" s="9"/>
      <c r="Q1143" s="9"/>
      <c r="R1143" s="8"/>
      <c r="S1143" s="9"/>
      <c r="T1143" s="9"/>
      <c r="U1143" s="8"/>
      <c r="V1143" s="9"/>
      <c r="W1143" s="9"/>
      <c r="X1143" s="9"/>
      <c r="Y1143" s="8"/>
      <c r="Z1143" s="9"/>
      <c r="AA1143" s="8"/>
      <c r="AC1143" s="8"/>
      <c r="AP1143" s="8"/>
      <c r="AR1143" s="31"/>
      <c r="AU1143" s="31"/>
      <c r="AV1143" s="21"/>
      <c r="AW1143" s="23"/>
      <c r="BJ1143" s="18"/>
      <c r="BL1143" s="54"/>
      <c r="BO1143" s="18"/>
      <c r="BQ1143" s="18"/>
      <c r="BS1143" s="18"/>
      <c r="BT1143" s="18"/>
      <c r="CA1143" s="18"/>
      <c r="CD1143" s="18"/>
      <c r="CI1143" s="18"/>
      <c r="CN1143" s="18"/>
      <c r="CP1143" s="18"/>
      <c r="CT1143" s="18"/>
      <c r="CV1143" s="18"/>
      <c r="CX1143" s="18"/>
      <c r="DI1143" s="18"/>
    </row>
    <row r="1144" spans="3:113" x14ac:dyDescent="0.3">
      <c r="C1144" s="25"/>
      <c r="D1144" s="12"/>
      <c r="E1144" s="14"/>
      <c r="H1144" s="16"/>
      <c r="I1144" s="11"/>
      <c r="J1144" s="39"/>
      <c r="K1144" s="39"/>
      <c r="L1144" s="39"/>
      <c r="M1144" s="39"/>
      <c r="N1144" s="42"/>
      <c r="O1144" s="8"/>
      <c r="P1144" s="9"/>
      <c r="Q1144" s="9"/>
      <c r="R1144" s="8"/>
      <c r="S1144" s="9"/>
      <c r="T1144" s="9"/>
      <c r="U1144" s="8"/>
      <c r="V1144" s="9"/>
      <c r="W1144" s="9"/>
      <c r="X1144" s="9"/>
      <c r="Y1144" s="8"/>
      <c r="Z1144" s="9"/>
      <c r="AA1144" s="8"/>
      <c r="AC1144" s="8"/>
      <c r="AP1144" s="8"/>
      <c r="AR1144" s="31"/>
      <c r="AU1144" s="31"/>
      <c r="AV1144" s="21"/>
      <c r="AW1144" s="23"/>
      <c r="BJ1144" s="18"/>
      <c r="BL1144" s="54"/>
      <c r="BO1144" s="18"/>
      <c r="BQ1144" s="18"/>
      <c r="BS1144" s="18"/>
      <c r="BT1144" s="18"/>
      <c r="CA1144" s="18"/>
      <c r="CD1144" s="18"/>
      <c r="CI1144" s="18"/>
      <c r="CN1144" s="18"/>
      <c r="CP1144" s="18"/>
      <c r="CT1144" s="18"/>
      <c r="CV1144" s="18"/>
      <c r="CX1144" s="18"/>
      <c r="DI1144" s="18"/>
    </row>
    <row r="1145" spans="3:113" x14ac:dyDescent="0.3">
      <c r="C1145" s="25"/>
      <c r="D1145" s="12"/>
      <c r="E1145" s="14"/>
      <c r="H1145" s="16"/>
      <c r="I1145" s="11"/>
      <c r="J1145" s="39"/>
      <c r="K1145" s="39"/>
      <c r="L1145" s="39"/>
      <c r="M1145" s="39"/>
      <c r="N1145" s="42"/>
      <c r="O1145" s="8"/>
      <c r="P1145" s="9"/>
      <c r="Q1145" s="9"/>
      <c r="R1145" s="8"/>
      <c r="S1145" s="9"/>
      <c r="T1145" s="9"/>
      <c r="U1145" s="8"/>
      <c r="V1145" s="9"/>
      <c r="W1145" s="9"/>
      <c r="X1145" s="9"/>
      <c r="Y1145" s="8"/>
      <c r="Z1145" s="9"/>
      <c r="AA1145" s="8"/>
      <c r="AC1145" s="8"/>
      <c r="AP1145" s="8"/>
      <c r="AR1145" s="31"/>
      <c r="AU1145" s="31"/>
      <c r="AV1145" s="21"/>
      <c r="AW1145" s="23"/>
      <c r="BJ1145" s="18"/>
      <c r="BL1145" s="54"/>
      <c r="BO1145" s="18"/>
      <c r="BQ1145" s="18"/>
      <c r="BS1145" s="18"/>
      <c r="BT1145" s="18"/>
      <c r="CA1145" s="18"/>
      <c r="CD1145" s="18"/>
      <c r="CI1145" s="18"/>
      <c r="CN1145" s="18"/>
      <c r="CP1145" s="18"/>
      <c r="CT1145" s="18"/>
      <c r="CV1145" s="18"/>
      <c r="CX1145" s="18"/>
      <c r="DI1145" s="18"/>
    </row>
    <row r="1146" spans="3:113" x14ac:dyDescent="0.3">
      <c r="C1146" s="25"/>
      <c r="D1146" s="12"/>
      <c r="E1146" s="14"/>
      <c r="H1146" s="16"/>
      <c r="I1146" s="11"/>
      <c r="J1146" s="39"/>
      <c r="K1146" s="39"/>
      <c r="L1146" s="39"/>
      <c r="M1146" s="39"/>
      <c r="N1146" s="42"/>
      <c r="O1146" s="8"/>
      <c r="P1146" s="9"/>
      <c r="Q1146" s="9"/>
      <c r="R1146" s="8"/>
      <c r="S1146" s="9"/>
      <c r="T1146" s="9"/>
      <c r="U1146" s="8"/>
      <c r="V1146" s="9"/>
      <c r="W1146" s="9"/>
      <c r="X1146" s="9"/>
      <c r="Y1146" s="8"/>
      <c r="Z1146" s="9"/>
      <c r="AA1146" s="8"/>
      <c r="AC1146" s="8"/>
      <c r="AP1146" s="8"/>
      <c r="AR1146" s="31"/>
      <c r="AU1146" s="31"/>
      <c r="AV1146" s="21"/>
      <c r="AW1146" s="23"/>
      <c r="BJ1146" s="18"/>
      <c r="BL1146" s="54"/>
      <c r="BO1146" s="18"/>
      <c r="BQ1146" s="18"/>
      <c r="BS1146" s="18"/>
      <c r="BT1146" s="18"/>
      <c r="CA1146" s="18"/>
      <c r="CD1146" s="18"/>
      <c r="CI1146" s="18"/>
      <c r="CN1146" s="18"/>
      <c r="CP1146" s="18"/>
      <c r="CT1146" s="18"/>
      <c r="CV1146" s="18"/>
      <c r="CX1146" s="18"/>
      <c r="DI1146" s="18"/>
    </row>
    <row r="1147" spans="3:113" x14ac:dyDescent="0.3">
      <c r="C1147" s="25"/>
      <c r="D1147" s="12"/>
      <c r="E1147" s="14"/>
      <c r="H1147" s="16"/>
      <c r="I1147" s="11"/>
      <c r="J1147" s="39"/>
      <c r="K1147" s="39"/>
      <c r="L1147" s="39"/>
      <c r="M1147" s="39"/>
      <c r="N1147" s="42"/>
      <c r="O1147" s="8"/>
      <c r="P1147" s="9"/>
      <c r="Q1147" s="9"/>
      <c r="R1147" s="8"/>
      <c r="S1147" s="9"/>
      <c r="T1147" s="9"/>
      <c r="U1147" s="8"/>
      <c r="V1147" s="9"/>
      <c r="W1147" s="9"/>
      <c r="X1147" s="9"/>
      <c r="Y1147" s="8"/>
      <c r="Z1147" s="9"/>
      <c r="AA1147" s="8"/>
      <c r="AC1147" s="8"/>
      <c r="AP1147" s="8"/>
      <c r="AR1147" s="31"/>
      <c r="AU1147" s="31"/>
      <c r="AV1147" s="21"/>
      <c r="AW1147" s="23"/>
      <c r="BJ1147" s="18"/>
      <c r="BL1147" s="54"/>
      <c r="BO1147" s="18"/>
      <c r="BQ1147" s="18"/>
      <c r="BS1147" s="18"/>
      <c r="BT1147" s="18"/>
      <c r="CA1147" s="18"/>
      <c r="CD1147" s="18"/>
      <c r="CI1147" s="18"/>
      <c r="CN1147" s="18"/>
      <c r="CP1147" s="18"/>
      <c r="CT1147" s="18"/>
      <c r="CV1147" s="18"/>
      <c r="CX1147" s="18"/>
      <c r="DI1147" s="18"/>
    </row>
    <row r="1148" spans="3:113" x14ac:dyDescent="0.3">
      <c r="C1148" s="25"/>
      <c r="D1148" s="12"/>
      <c r="E1148" s="14"/>
      <c r="H1148" s="16"/>
      <c r="I1148" s="11"/>
      <c r="J1148" s="39"/>
      <c r="K1148" s="39"/>
      <c r="L1148" s="39"/>
      <c r="M1148" s="39"/>
      <c r="N1148" s="42"/>
      <c r="O1148" s="8"/>
      <c r="P1148" s="9"/>
      <c r="Q1148" s="9"/>
      <c r="R1148" s="8"/>
      <c r="S1148" s="9"/>
      <c r="T1148" s="9"/>
      <c r="U1148" s="8"/>
      <c r="V1148" s="9"/>
      <c r="W1148" s="9"/>
      <c r="X1148" s="9"/>
      <c r="Y1148" s="8"/>
      <c r="Z1148" s="9"/>
      <c r="AA1148" s="8"/>
      <c r="AC1148" s="8"/>
      <c r="AP1148" s="8"/>
      <c r="AR1148" s="31"/>
      <c r="AU1148" s="31"/>
      <c r="AV1148" s="21"/>
      <c r="AW1148" s="23"/>
      <c r="BJ1148" s="18"/>
      <c r="BL1148" s="54"/>
      <c r="BO1148" s="18"/>
      <c r="BQ1148" s="18"/>
      <c r="BS1148" s="18"/>
      <c r="BT1148" s="18"/>
      <c r="CA1148" s="18"/>
      <c r="CD1148" s="18"/>
      <c r="CI1148" s="18"/>
      <c r="CN1148" s="18"/>
      <c r="CP1148" s="18"/>
      <c r="CT1148" s="18"/>
      <c r="CV1148" s="18"/>
      <c r="CX1148" s="18"/>
      <c r="DI1148" s="18"/>
    </row>
    <row r="1149" spans="3:113" x14ac:dyDescent="0.3">
      <c r="C1149" s="25"/>
      <c r="D1149" s="12"/>
      <c r="E1149" s="14"/>
      <c r="H1149" s="16"/>
      <c r="I1149" s="11"/>
      <c r="J1149" s="39"/>
      <c r="K1149" s="39"/>
      <c r="L1149" s="39"/>
      <c r="M1149" s="39"/>
      <c r="N1149" s="42"/>
      <c r="O1149" s="8"/>
      <c r="P1149" s="9"/>
      <c r="Q1149" s="9"/>
      <c r="R1149" s="8"/>
      <c r="S1149" s="9"/>
      <c r="T1149" s="9"/>
      <c r="U1149" s="8"/>
      <c r="V1149" s="9"/>
      <c r="W1149" s="9"/>
      <c r="X1149" s="9"/>
      <c r="Y1149" s="8"/>
      <c r="Z1149" s="9"/>
      <c r="AA1149" s="8"/>
      <c r="AC1149" s="8"/>
      <c r="AP1149" s="8"/>
      <c r="AR1149" s="31"/>
      <c r="AU1149" s="31"/>
      <c r="AV1149" s="21"/>
      <c r="AW1149" s="23"/>
      <c r="BJ1149" s="18"/>
      <c r="BL1149" s="54"/>
      <c r="BO1149" s="18"/>
      <c r="BQ1149" s="18"/>
      <c r="BS1149" s="18"/>
      <c r="BT1149" s="18"/>
      <c r="CA1149" s="18"/>
      <c r="CD1149" s="18"/>
      <c r="CI1149" s="18"/>
      <c r="CN1149" s="18"/>
      <c r="CP1149" s="18"/>
      <c r="CT1149" s="18"/>
      <c r="CV1149" s="18"/>
      <c r="CX1149" s="18"/>
      <c r="DI1149" s="18"/>
    </row>
    <row r="1150" spans="3:113" x14ac:dyDescent="0.3">
      <c r="C1150" s="25"/>
      <c r="D1150" s="12"/>
      <c r="E1150" s="14"/>
      <c r="H1150" s="16"/>
      <c r="I1150" s="11"/>
      <c r="J1150" s="39"/>
      <c r="K1150" s="39"/>
      <c r="L1150" s="39"/>
      <c r="M1150" s="39"/>
      <c r="N1150" s="42"/>
      <c r="O1150" s="8"/>
      <c r="P1150" s="9"/>
      <c r="Q1150" s="9"/>
      <c r="R1150" s="8"/>
      <c r="S1150" s="9"/>
      <c r="T1150" s="9"/>
      <c r="U1150" s="8"/>
      <c r="V1150" s="9"/>
      <c r="W1150" s="9"/>
      <c r="X1150" s="9"/>
      <c r="Y1150" s="8"/>
      <c r="Z1150" s="9"/>
      <c r="AA1150" s="8"/>
      <c r="AC1150" s="8"/>
      <c r="AP1150" s="8"/>
      <c r="AR1150" s="31"/>
      <c r="AU1150" s="31"/>
      <c r="AV1150" s="21"/>
      <c r="AW1150" s="23"/>
      <c r="BJ1150" s="18"/>
      <c r="BL1150" s="54"/>
      <c r="BO1150" s="18"/>
      <c r="BQ1150" s="18"/>
      <c r="BS1150" s="18"/>
      <c r="BT1150" s="18"/>
      <c r="CA1150" s="18"/>
      <c r="CD1150" s="18"/>
      <c r="CI1150" s="18"/>
      <c r="CN1150" s="18"/>
      <c r="CP1150" s="18"/>
      <c r="CT1150" s="18"/>
      <c r="CV1150" s="18"/>
      <c r="CX1150" s="18"/>
      <c r="DI1150" s="18"/>
    </row>
    <row r="1151" spans="3:113" x14ac:dyDescent="0.3">
      <c r="C1151" s="25"/>
      <c r="D1151" s="12"/>
      <c r="E1151" s="14"/>
      <c r="H1151" s="16"/>
      <c r="I1151" s="11"/>
      <c r="J1151" s="39"/>
      <c r="K1151" s="39"/>
      <c r="L1151" s="39"/>
      <c r="M1151" s="39"/>
      <c r="N1151" s="42"/>
      <c r="O1151" s="8"/>
      <c r="P1151" s="9"/>
      <c r="Q1151" s="9"/>
      <c r="R1151" s="8"/>
      <c r="S1151" s="9"/>
      <c r="T1151" s="9"/>
      <c r="U1151" s="8"/>
      <c r="V1151" s="9"/>
      <c r="W1151" s="9"/>
      <c r="X1151" s="9"/>
      <c r="Y1151" s="8"/>
      <c r="Z1151" s="9"/>
      <c r="AA1151" s="8"/>
      <c r="AC1151" s="8"/>
      <c r="AP1151" s="8"/>
      <c r="AR1151" s="31"/>
      <c r="AU1151" s="31"/>
      <c r="AV1151" s="21"/>
      <c r="AW1151" s="23"/>
      <c r="BJ1151" s="18"/>
      <c r="BL1151" s="54"/>
      <c r="BO1151" s="18"/>
      <c r="BQ1151" s="18"/>
      <c r="BS1151" s="18"/>
      <c r="BT1151" s="18"/>
      <c r="CA1151" s="18"/>
      <c r="CD1151" s="18"/>
      <c r="CI1151" s="18"/>
      <c r="CN1151" s="18"/>
      <c r="CP1151" s="18"/>
      <c r="CT1151" s="18"/>
      <c r="CV1151" s="18"/>
      <c r="CX1151" s="18"/>
      <c r="DI1151" s="18"/>
    </row>
    <row r="1152" spans="3:113" x14ac:dyDescent="0.3">
      <c r="C1152" s="25"/>
      <c r="D1152" s="12"/>
      <c r="E1152" s="14"/>
      <c r="H1152" s="16"/>
      <c r="I1152" s="11"/>
      <c r="J1152" s="39"/>
      <c r="K1152" s="39"/>
      <c r="L1152" s="39"/>
      <c r="M1152" s="39"/>
      <c r="N1152" s="42"/>
      <c r="O1152" s="8"/>
      <c r="P1152" s="9"/>
      <c r="Q1152" s="9"/>
      <c r="R1152" s="8"/>
      <c r="S1152" s="9"/>
      <c r="T1152" s="9"/>
      <c r="U1152" s="8"/>
      <c r="V1152" s="9"/>
      <c r="W1152" s="9"/>
      <c r="X1152" s="9"/>
      <c r="Y1152" s="8"/>
      <c r="Z1152" s="9"/>
      <c r="AA1152" s="8"/>
      <c r="AC1152" s="8"/>
      <c r="AP1152" s="8"/>
      <c r="AR1152" s="31"/>
      <c r="AU1152" s="31"/>
      <c r="AV1152" s="21"/>
      <c r="AW1152" s="23"/>
      <c r="BJ1152" s="18"/>
      <c r="BL1152" s="54"/>
      <c r="BO1152" s="18"/>
      <c r="BQ1152" s="18"/>
      <c r="BS1152" s="18"/>
      <c r="BT1152" s="18"/>
      <c r="CA1152" s="18"/>
      <c r="CD1152" s="18"/>
      <c r="CI1152" s="18"/>
      <c r="CN1152" s="18"/>
      <c r="CP1152" s="18"/>
      <c r="CT1152" s="18"/>
      <c r="CV1152" s="18"/>
      <c r="CX1152" s="18"/>
      <c r="DI1152" s="18"/>
    </row>
    <row r="1153" spans="3:113" x14ac:dyDescent="0.3">
      <c r="C1153" s="25"/>
      <c r="D1153" s="12"/>
      <c r="E1153" s="14"/>
      <c r="H1153" s="16"/>
      <c r="I1153" s="11"/>
      <c r="J1153" s="39"/>
      <c r="K1153" s="39"/>
      <c r="L1153" s="39"/>
      <c r="M1153" s="39"/>
      <c r="N1153" s="42"/>
      <c r="O1153" s="8"/>
      <c r="P1153" s="9"/>
      <c r="Q1153" s="9"/>
      <c r="R1153" s="8"/>
      <c r="S1153" s="9"/>
      <c r="T1153" s="9"/>
      <c r="U1153" s="8"/>
      <c r="V1153" s="9"/>
      <c r="W1153" s="9"/>
      <c r="X1153" s="9"/>
      <c r="Y1153" s="8"/>
      <c r="Z1153" s="9"/>
      <c r="AA1153" s="8"/>
      <c r="AC1153" s="8"/>
      <c r="AP1153" s="8"/>
      <c r="AR1153" s="31"/>
      <c r="AU1153" s="31"/>
      <c r="AV1153" s="21"/>
      <c r="AW1153" s="23"/>
      <c r="BJ1153" s="18"/>
      <c r="BL1153" s="54"/>
      <c r="BO1153" s="18"/>
      <c r="BQ1153" s="18"/>
      <c r="BS1153" s="18"/>
      <c r="BT1153" s="18"/>
      <c r="CA1153" s="18"/>
      <c r="CD1153" s="18"/>
      <c r="CI1153" s="18"/>
      <c r="CN1153" s="18"/>
      <c r="CP1153" s="18"/>
      <c r="CT1153" s="18"/>
      <c r="CV1153" s="18"/>
      <c r="CX1153" s="18"/>
      <c r="DI1153" s="18"/>
    </row>
    <row r="1154" spans="3:113" x14ac:dyDescent="0.3">
      <c r="C1154" s="25"/>
      <c r="D1154" s="12"/>
      <c r="E1154" s="14"/>
      <c r="H1154" s="16"/>
      <c r="I1154" s="11"/>
      <c r="J1154" s="39"/>
      <c r="K1154" s="39"/>
      <c r="L1154" s="39"/>
      <c r="M1154" s="39"/>
      <c r="N1154" s="42"/>
      <c r="O1154" s="8"/>
      <c r="P1154" s="9"/>
      <c r="Q1154" s="9"/>
      <c r="R1154" s="8"/>
      <c r="S1154" s="9"/>
      <c r="T1154" s="9"/>
      <c r="U1154" s="8"/>
      <c r="V1154" s="9"/>
      <c r="W1154" s="9"/>
      <c r="X1154" s="9"/>
      <c r="Y1154" s="8"/>
      <c r="Z1154" s="9"/>
      <c r="AA1154" s="8"/>
      <c r="AC1154" s="8"/>
      <c r="AP1154" s="8"/>
      <c r="AR1154" s="31"/>
      <c r="AU1154" s="31"/>
      <c r="AV1154" s="21"/>
      <c r="AW1154" s="23"/>
      <c r="BJ1154" s="18"/>
      <c r="BL1154" s="54"/>
      <c r="BO1154" s="18"/>
      <c r="BQ1154" s="18"/>
      <c r="BS1154" s="18"/>
      <c r="BT1154" s="18"/>
      <c r="CA1154" s="18"/>
      <c r="CD1154" s="18"/>
      <c r="CI1154" s="18"/>
      <c r="CN1154" s="18"/>
      <c r="CP1154" s="18"/>
      <c r="CT1154" s="18"/>
      <c r="CV1154" s="18"/>
      <c r="CX1154" s="18"/>
      <c r="DI1154" s="18"/>
    </row>
    <row r="1155" spans="3:113" x14ac:dyDescent="0.3">
      <c r="C1155" s="25"/>
      <c r="D1155" s="12"/>
      <c r="E1155" s="14"/>
      <c r="H1155" s="16"/>
      <c r="I1155" s="11"/>
      <c r="J1155" s="39"/>
      <c r="K1155" s="39"/>
      <c r="L1155" s="39"/>
      <c r="M1155" s="39"/>
      <c r="N1155" s="42"/>
      <c r="O1155" s="8"/>
      <c r="P1155" s="9"/>
      <c r="Q1155" s="9"/>
      <c r="R1155" s="8"/>
      <c r="S1155" s="9"/>
      <c r="T1155" s="9"/>
      <c r="U1155" s="8"/>
      <c r="V1155" s="9"/>
      <c r="W1155" s="9"/>
      <c r="X1155" s="9"/>
      <c r="Y1155" s="8"/>
      <c r="Z1155" s="9"/>
      <c r="AA1155" s="8"/>
      <c r="AC1155" s="8"/>
      <c r="AP1155" s="8"/>
      <c r="AR1155" s="31"/>
      <c r="AU1155" s="31"/>
      <c r="AV1155" s="21"/>
      <c r="AW1155" s="23"/>
      <c r="BJ1155" s="18"/>
      <c r="BL1155" s="54"/>
      <c r="BO1155" s="18"/>
      <c r="BQ1155" s="18"/>
      <c r="BS1155" s="18"/>
      <c r="BT1155" s="18"/>
      <c r="CA1155" s="18"/>
      <c r="CD1155" s="18"/>
      <c r="CI1155" s="18"/>
      <c r="CN1155" s="18"/>
      <c r="CP1155" s="18"/>
      <c r="CT1155" s="18"/>
      <c r="CV1155" s="18"/>
      <c r="CX1155" s="18"/>
      <c r="DI1155" s="18"/>
    </row>
    <row r="1156" spans="3:113" x14ac:dyDescent="0.3">
      <c r="C1156" s="25"/>
      <c r="D1156" s="12"/>
      <c r="E1156" s="14"/>
      <c r="H1156" s="16"/>
      <c r="I1156" s="11"/>
      <c r="J1156" s="39"/>
      <c r="K1156" s="39"/>
      <c r="L1156" s="39"/>
      <c r="M1156" s="39"/>
      <c r="N1156" s="42"/>
      <c r="O1156" s="8"/>
      <c r="P1156" s="9"/>
      <c r="Q1156" s="9"/>
      <c r="R1156" s="8"/>
      <c r="S1156" s="9"/>
      <c r="T1156" s="9"/>
      <c r="U1156" s="8"/>
      <c r="V1156" s="9"/>
      <c r="W1156" s="9"/>
      <c r="X1156" s="9"/>
      <c r="Y1156" s="8"/>
      <c r="Z1156" s="9"/>
      <c r="AA1156" s="8"/>
      <c r="AC1156" s="8"/>
      <c r="AP1156" s="8"/>
      <c r="AR1156" s="31"/>
      <c r="AU1156" s="31"/>
      <c r="AV1156" s="21"/>
      <c r="AW1156" s="23"/>
      <c r="BJ1156" s="18"/>
      <c r="BL1156" s="54"/>
      <c r="BO1156" s="18"/>
      <c r="BQ1156" s="18"/>
      <c r="BS1156" s="18"/>
      <c r="BT1156" s="18"/>
      <c r="CA1156" s="18"/>
      <c r="CD1156" s="18"/>
      <c r="CI1156" s="18"/>
      <c r="CN1156" s="18"/>
      <c r="CP1156" s="18"/>
      <c r="CT1156" s="18"/>
      <c r="CV1156" s="18"/>
      <c r="CX1156" s="18"/>
      <c r="DI1156" s="18"/>
    </row>
    <row r="1157" spans="3:113" x14ac:dyDescent="0.3">
      <c r="C1157" s="25"/>
      <c r="D1157" s="12"/>
      <c r="E1157" s="14"/>
      <c r="H1157" s="16"/>
      <c r="I1157" s="11"/>
      <c r="J1157" s="39"/>
      <c r="K1157" s="39"/>
      <c r="L1157" s="39"/>
      <c r="M1157" s="39"/>
      <c r="N1157" s="42"/>
      <c r="O1157" s="8"/>
      <c r="P1157" s="9"/>
      <c r="Q1157" s="9"/>
      <c r="R1157" s="8"/>
      <c r="S1157" s="9"/>
      <c r="T1157" s="9"/>
      <c r="U1157" s="8"/>
      <c r="V1157" s="9"/>
      <c r="W1157" s="9"/>
      <c r="X1157" s="9"/>
      <c r="Y1157" s="8"/>
      <c r="Z1157" s="9"/>
      <c r="AA1157" s="8"/>
      <c r="AC1157" s="8"/>
      <c r="AP1157" s="8"/>
      <c r="AR1157" s="31"/>
      <c r="AU1157" s="31"/>
      <c r="AV1157" s="21"/>
      <c r="AW1157" s="23"/>
      <c r="BJ1157" s="18"/>
      <c r="BL1157" s="54"/>
      <c r="BO1157" s="18"/>
      <c r="BQ1157" s="18"/>
      <c r="BS1157" s="18"/>
      <c r="BT1157" s="18"/>
      <c r="CA1157" s="18"/>
      <c r="CD1157" s="18"/>
      <c r="CI1157" s="18"/>
      <c r="CN1157" s="18"/>
      <c r="CP1157" s="18"/>
      <c r="CT1157" s="18"/>
      <c r="CV1157" s="18"/>
      <c r="CX1157" s="18"/>
      <c r="DI1157" s="18"/>
    </row>
    <row r="1158" spans="3:113" x14ac:dyDescent="0.3">
      <c r="C1158" s="25"/>
      <c r="D1158" s="12"/>
      <c r="E1158" s="14"/>
      <c r="H1158" s="16"/>
      <c r="I1158" s="11"/>
      <c r="J1158" s="39"/>
      <c r="K1158" s="39"/>
      <c r="L1158" s="39"/>
      <c r="M1158" s="39"/>
      <c r="N1158" s="42"/>
      <c r="O1158" s="8"/>
      <c r="P1158" s="9"/>
      <c r="Q1158" s="9"/>
      <c r="R1158" s="8"/>
      <c r="S1158" s="9"/>
      <c r="T1158" s="9"/>
      <c r="U1158" s="8"/>
      <c r="V1158" s="9"/>
      <c r="W1158" s="9"/>
      <c r="X1158" s="9"/>
      <c r="Y1158" s="8"/>
      <c r="Z1158" s="9"/>
      <c r="AA1158" s="8"/>
      <c r="AC1158" s="8"/>
      <c r="AP1158" s="8"/>
      <c r="AR1158" s="31"/>
      <c r="AU1158" s="31"/>
      <c r="AV1158" s="21"/>
      <c r="AW1158" s="23"/>
      <c r="BJ1158" s="18"/>
      <c r="BL1158" s="54"/>
      <c r="BO1158" s="18"/>
      <c r="BQ1158" s="18"/>
      <c r="BS1158" s="18"/>
      <c r="BT1158" s="18"/>
      <c r="CA1158" s="18"/>
      <c r="CD1158" s="18"/>
      <c r="CI1158" s="18"/>
      <c r="CN1158" s="18"/>
      <c r="CP1158" s="18"/>
      <c r="CT1158" s="18"/>
      <c r="CV1158" s="18"/>
      <c r="CX1158" s="18"/>
      <c r="DI1158" s="18"/>
    </row>
    <row r="1159" spans="3:113" x14ac:dyDescent="0.3">
      <c r="C1159" s="25"/>
      <c r="D1159" s="12"/>
      <c r="E1159" s="14"/>
      <c r="H1159" s="16"/>
      <c r="I1159" s="11"/>
      <c r="J1159" s="39"/>
      <c r="K1159" s="39"/>
      <c r="L1159" s="39"/>
      <c r="M1159" s="39"/>
      <c r="N1159" s="42"/>
      <c r="O1159" s="8"/>
      <c r="P1159" s="9"/>
      <c r="Q1159" s="9"/>
      <c r="R1159" s="8"/>
      <c r="S1159" s="9"/>
      <c r="T1159" s="9"/>
      <c r="U1159" s="8"/>
      <c r="V1159" s="9"/>
      <c r="W1159" s="9"/>
      <c r="X1159" s="9"/>
      <c r="Y1159" s="8"/>
      <c r="Z1159" s="9"/>
      <c r="AA1159" s="8"/>
      <c r="AC1159" s="8"/>
      <c r="AP1159" s="8"/>
      <c r="AR1159" s="31"/>
      <c r="AU1159" s="31"/>
      <c r="AV1159" s="21"/>
      <c r="AW1159" s="23"/>
      <c r="BJ1159" s="18"/>
      <c r="BL1159" s="54"/>
      <c r="BO1159" s="18"/>
      <c r="BQ1159" s="18"/>
      <c r="BS1159" s="18"/>
      <c r="BT1159" s="18"/>
      <c r="CA1159" s="18"/>
      <c r="CD1159" s="18"/>
      <c r="CI1159" s="18"/>
      <c r="CN1159" s="18"/>
      <c r="CP1159" s="18"/>
      <c r="CT1159" s="18"/>
      <c r="CV1159" s="18"/>
      <c r="CX1159" s="18"/>
      <c r="DI1159" s="18"/>
    </row>
    <row r="1160" spans="3:113" x14ac:dyDescent="0.3">
      <c r="C1160" s="25"/>
      <c r="D1160" s="12"/>
      <c r="E1160" s="14"/>
      <c r="H1160" s="16"/>
      <c r="I1160" s="11"/>
      <c r="J1160" s="39"/>
      <c r="K1160" s="39"/>
      <c r="L1160" s="39"/>
      <c r="M1160" s="39"/>
      <c r="N1160" s="42"/>
      <c r="O1160" s="8"/>
      <c r="P1160" s="9"/>
      <c r="Q1160" s="9"/>
      <c r="R1160" s="8"/>
      <c r="S1160" s="9"/>
      <c r="T1160" s="9"/>
      <c r="U1160" s="8"/>
      <c r="V1160" s="9"/>
      <c r="W1160" s="9"/>
      <c r="X1160" s="9"/>
      <c r="Y1160" s="8"/>
      <c r="Z1160" s="9"/>
      <c r="AA1160" s="8"/>
      <c r="AC1160" s="8"/>
      <c r="AP1160" s="8"/>
      <c r="AR1160" s="31"/>
      <c r="AU1160" s="31"/>
      <c r="AV1160" s="21"/>
      <c r="AW1160" s="23"/>
      <c r="BJ1160" s="18"/>
      <c r="BL1160" s="54"/>
      <c r="BO1160" s="18"/>
      <c r="BQ1160" s="18"/>
      <c r="BS1160" s="18"/>
      <c r="BT1160" s="18"/>
      <c r="CA1160" s="18"/>
      <c r="CD1160" s="18"/>
      <c r="CI1160" s="18"/>
      <c r="CN1160" s="18"/>
      <c r="CP1160" s="18"/>
      <c r="CT1160" s="18"/>
      <c r="CV1160" s="18"/>
      <c r="CX1160" s="18"/>
      <c r="DI1160" s="18"/>
    </row>
    <row r="1161" spans="3:113" x14ac:dyDescent="0.3">
      <c r="C1161" s="25"/>
      <c r="D1161" s="12"/>
      <c r="E1161" s="14"/>
      <c r="H1161" s="16"/>
      <c r="I1161" s="11"/>
      <c r="J1161" s="39"/>
      <c r="K1161" s="39"/>
      <c r="L1161" s="39"/>
      <c r="M1161" s="39"/>
      <c r="N1161" s="42"/>
      <c r="O1161" s="8"/>
      <c r="P1161" s="9"/>
      <c r="Q1161" s="9"/>
      <c r="R1161" s="8"/>
      <c r="S1161" s="9"/>
      <c r="T1161" s="9"/>
      <c r="U1161" s="8"/>
      <c r="V1161" s="9"/>
      <c r="W1161" s="9"/>
      <c r="X1161" s="9"/>
      <c r="Y1161" s="8"/>
      <c r="Z1161" s="9"/>
      <c r="AA1161" s="8"/>
      <c r="AC1161" s="8"/>
      <c r="AP1161" s="8"/>
      <c r="AR1161" s="31"/>
      <c r="AU1161" s="31"/>
      <c r="AV1161" s="21"/>
      <c r="AW1161" s="23"/>
      <c r="BJ1161" s="18"/>
      <c r="BL1161" s="54"/>
      <c r="BO1161" s="18"/>
      <c r="BQ1161" s="18"/>
      <c r="BS1161" s="18"/>
      <c r="BT1161" s="18"/>
      <c r="CA1161" s="18"/>
      <c r="CD1161" s="18"/>
      <c r="CI1161" s="18"/>
      <c r="CN1161" s="18"/>
      <c r="CP1161" s="18"/>
      <c r="CT1161" s="18"/>
      <c r="CV1161" s="18"/>
      <c r="CX1161" s="18"/>
      <c r="DI1161" s="18"/>
    </row>
    <row r="1162" spans="3:113" x14ac:dyDescent="0.3">
      <c r="C1162" s="25"/>
      <c r="D1162" s="12"/>
      <c r="E1162" s="14"/>
      <c r="H1162" s="16"/>
      <c r="I1162" s="11"/>
      <c r="J1162" s="39"/>
      <c r="K1162" s="39"/>
      <c r="L1162" s="39"/>
      <c r="M1162" s="39"/>
      <c r="N1162" s="42"/>
      <c r="O1162" s="8"/>
      <c r="P1162" s="9"/>
      <c r="Q1162" s="9"/>
      <c r="R1162" s="8"/>
      <c r="S1162" s="9"/>
      <c r="T1162" s="9"/>
      <c r="U1162" s="8"/>
      <c r="V1162" s="9"/>
      <c r="W1162" s="9"/>
      <c r="X1162" s="9"/>
      <c r="Y1162" s="8"/>
      <c r="Z1162" s="9"/>
      <c r="AA1162" s="8"/>
      <c r="AC1162" s="8"/>
      <c r="AP1162" s="8"/>
      <c r="AR1162" s="31"/>
      <c r="AU1162" s="31"/>
      <c r="AV1162" s="21"/>
      <c r="AW1162" s="23"/>
      <c r="BJ1162" s="18"/>
      <c r="BL1162" s="54"/>
      <c r="BO1162" s="18"/>
      <c r="BQ1162" s="18"/>
      <c r="BS1162" s="18"/>
      <c r="BT1162" s="18"/>
      <c r="CA1162" s="18"/>
      <c r="CD1162" s="18"/>
      <c r="CI1162" s="18"/>
      <c r="CN1162" s="18"/>
      <c r="CP1162" s="18"/>
      <c r="CT1162" s="18"/>
      <c r="CV1162" s="18"/>
      <c r="CX1162" s="18"/>
      <c r="DI1162" s="18"/>
    </row>
    <row r="1163" spans="3:113" x14ac:dyDescent="0.3">
      <c r="C1163" s="25"/>
      <c r="D1163" s="12"/>
      <c r="E1163" s="14"/>
      <c r="H1163" s="16"/>
      <c r="I1163" s="11"/>
      <c r="J1163" s="39"/>
      <c r="K1163" s="39"/>
      <c r="L1163" s="39"/>
      <c r="M1163" s="39"/>
      <c r="N1163" s="42"/>
      <c r="O1163" s="8"/>
      <c r="P1163" s="9"/>
      <c r="Q1163" s="9"/>
      <c r="R1163" s="8"/>
      <c r="S1163" s="9"/>
      <c r="T1163" s="9"/>
      <c r="U1163" s="8"/>
      <c r="V1163" s="9"/>
      <c r="W1163" s="9"/>
      <c r="X1163" s="9"/>
      <c r="Y1163" s="8"/>
      <c r="Z1163" s="9"/>
      <c r="AA1163" s="8"/>
      <c r="AC1163" s="8"/>
      <c r="AP1163" s="8"/>
      <c r="AR1163" s="31"/>
      <c r="AU1163" s="31"/>
      <c r="AV1163" s="21"/>
      <c r="AW1163" s="23"/>
      <c r="BJ1163" s="18"/>
      <c r="BL1163" s="54"/>
      <c r="BO1163" s="18"/>
      <c r="BQ1163" s="18"/>
      <c r="BS1163" s="18"/>
      <c r="BT1163" s="18"/>
      <c r="CA1163" s="18"/>
      <c r="CD1163" s="18"/>
      <c r="CI1163" s="18"/>
      <c r="CN1163" s="18"/>
      <c r="CP1163" s="18"/>
      <c r="CT1163" s="18"/>
      <c r="CV1163" s="18"/>
      <c r="CX1163" s="18"/>
      <c r="DI1163" s="18"/>
    </row>
    <row r="1164" spans="3:113" x14ac:dyDescent="0.3">
      <c r="C1164" s="25"/>
      <c r="D1164" s="12"/>
      <c r="E1164" s="14"/>
      <c r="H1164" s="16"/>
      <c r="I1164" s="11"/>
      <c r="J1164" s="39"/>
      <c r="K1164" s="39"/>
      <c r="L1164" s="39"/>
      <c r="M1164" s="39"/>
      <c r="N1164" s="42"/>
      <c r="O1164" s="8"/>
      <c r="P1164" s="9"/>
      <c r="Q1164" s="9"/>
      <c r="R1164" s="8"/>
      <c r="S1164" s="9"/>
      <c r="T1164" s="9"/>
      <c r="U1164" s="8"/>
      <c r="V1164" s="9"/>
      <c r="W1164" s="9"/>
      <c r="X1164" s="9"/>
      <c r="Y1164" s="8"/>
      <c r="Z1164" s="9"/>
      <c r="AA1164" s="8"/>
      <c r="AC1164" s="8"/>
      <c r="AP1164" s="8"/>
      <c r="AR1164" s="31"/>
      <c r="AU1164" s="31"/>
      <c r="AV1164" s="21"/>
      <c r="AW1164" s="23"/>
      <c r="BJ1164" s="18"/>
      <c r="BL1164" s="54"/>
      <c r="BO1164" s="18"/>
      <c r="BQ1164" s="18"/>
      <c r="BS1164" s="18"/>
      <c r="BT1164" s="18"/>
      <c r="CA1164" s="18"/>
      <c r="CD1164" s="18"/>
      <c r="CI1164" s="18"/>
      <c r="CN1164" s="18"/>
      <c r="CP1164" s="18"/>
      <c r="CT1164" s="18"/>
      <c r="CV1164" s="18"/>
      <c r="CX1164" s="18"/>
      <c r="DI1164" s="18"/>
    </row>
    <row r="1165" spans="3:113" x14ac:dyDescent="0.3">
      <c r="C1165" s="25"/>
      <c r="D1165" s="12"/>
      <c r="E1165" s="14"/>
      <c r="H1165" s="16"/>
      <c r="I1165" s="11"/>
      <c r="J1165" s="39"/>
      <c r="K1165" s="39"/>
      <c r="L1165" s="39"/>
      <c r="M1165" s="39"/>
      <c r="N1165" s="42"/>
      <c r="O1165" s="8"/>
      <c r="P1165" s="9"/>
      <c r="Q1165" s="9"/>
      <c r="R1165" s="8"/>
      <c r="S1165" s="9"/>
      <c r="T1165" s="9"/>
      <c r="U1165" s="8"/>
      <c r="V1165" s="9"/>
      <c r="W1165" s="9"/>
      <c r="X1165" s="9"/>
      <c r="Y1165" s="8"/>
      <c r="Z1165" s="9"/>
      <c r="AA1165" s="8"/>
      <c r="AC1165" s="8"/>
      <c r="AP1165" s="8"/>
      <c r="AR1165" s="31"/>
      <c r="AU1165" s="31"/>
      <c r="AV1165" s="21"/>
      <c r="AW1165" s="23"/>
      <c r="BJ1165" s="18"/>
      <c r="BL1165" s="54"/>
      <c r="BO1165" s="18"/>
      <c r="BQ1165" s="18"/>
      <c r="BS1165" s="18"/>
      <c r="BT1165" s="18"/>
      <c r="CA1165" s="18"/>
      <c r="CD1165" s="18"/>
      <c r="CI1165" s="18"/>
      <c r="CN1165" s="18"/>
      <c r="CP1165" s="18"/>
      <c r="CT1165" s="18"/>
      <c r="CV1165" s="18"/>
      <c r="CX1165" s="18"/>
      <c r="DI1165" s="18"/>
    </row>
    <row r="1166" spans="3:113" x14ac:dyDescent="0.3">
      <c r="C1166" s="25"/>
      <c r="D1166" s="12"/>
      <c r="E1166" s="14"/>
      <c r="H1166" s="16"/>
      <c r="I1166" s="11"/>
      <c r="J1166" s="39"/>
      <c r="K1166" s="39"/>
      <c r="L1166" s="39"/>
      <c r="M1166" s="39"/>
      <c r="N1166" s="42"/>
      <c r="O1166" s="8"/>
      <c r="P1166" s="9"/>
      <c r="Q1166" s="9"/>
      <c r="R1166" s="8"/>
      <c r="S1166" s="9"/>
      <c r="T1166" s="9"/>
      <c r="U1166" s="8"/>
      <c r="V1166" s="9"/>
      <c r="W1166" s="9"/>
      <c r="X1166" s="9"/>
      <c r="Y1166" s="8"/>
      <c r="Z1166" s="9"/>
      <c r="AA1166" s="8"/>
      <c r="AC1166" s="8"/>
      <c r="AP1166" s="8"/>
      <c r="AR1166" s="31"/>
      <c r="AU1166" s="31"/>
      <c r="AV1166" s="21"/>
      <c r="AW1166" s="23"/>
      <c r="BJ1166" s="18"/>
      <c r="BL1166" s="54"/>
      <c r="BO1166" s="18"/>
      <c r="BQ1166" s="18"/>
      <c r="BS1166" s="18"/>
      <c r="BT1166" s="18"/>
      <c r="CA1166" s="18"/>
      <c r="CD1166" s="18"/>
      <c r="CI1166" s="18"/>
      <c r="CN1166" s="18"/>
      <c r="CP1166" s="18"/>
      <c r="CT1166" s="18"/>
      <c r="CV1166" s="18"/>
      <c r="CX1166" s="18"/>
      <c r="DI1166" s="18"/>
    </row>
    <row r="1167" spans="3:113" x14ac:dyDescent="0.3">
      <c r="C1167" s="25"/>
      <c r="D1167" s="12"/>
      <c r="E1167" s="14"/>
      <c r="H1167" s="16"/>
      <c r="I1167" s="11"/>
      <c r="J1167" s="39"/>
      <c r="K1167" s="39"/>
      <c r="L1167" s="39"/>
      <c r="M1167" s="39"/>
      <c r="N1167" s="42"/>
      <c r="O1167" s="8"/>
      <c r="P1167" s="9"/>
      <c r="Q1167" s="9"/>
      <c r="R1167" s="8"/>
      <c r="S1167" s="9"/>
      <c r="T1167" s="9"/>
      <c r="U1167" s="8"/>
      <c r="V1167" s="9"/>
      <c r="W1167" s="9"/>
      <c r="X1167" s="9"/>
      <c r="Y1167" s="8"/>
      <c r="Z1167" s="9"/>
      <c r="AA1167" s="8"/>
      <c r="AC1167" s="8"/>
      <c r="AP1167" s="8"/>
      <c r="AR1167" s="31"/>
      <c r="AU1167" s="31"/>
      <c r="AV1167" s="21"/>
      <c r="AW1167" s="23"/>
      <c r="BJ1167" s="18"/>
      <c r="BL1167" s="54"/>
      <c r="BO1167" s="18"/>
      <c r="BQ1167" s="18"/>
      <c r="BS1167" s="18"/>
      <c r="BT1167" s="18"/>
      <c r="CA1167" s="18"/>
      <c r="CD1167" s="18"/>
      <c r="CI1167" s="18"/>
      <c r="CN1167" s="18"/>
      <c r="CP1167" s="18"/>
      <c r="CT1167" s="18"/>
      <c r="CV1167" s="18"/>
      <c r="CX1167" s="18"/>
      <c r="DI1167" s="18"/>
    </row>
    <row r="1168" spans="3:113" x14ac:dyDescent="0.3">
      <c r="C1168" s="25"/>
      <c r="D1168" s="12"/>
      <c r="E1168" s="14"/>
      <c r="H1168" s="16"/>
      <c r="I1168" s="11"/>
      <c r="J1168" s="39"/>
      <c r="K1168" s="39"/>
      <c r="L1168" s="39"/>
      <c r="M1168" s="39"/>
      <c r="N1168" s="42"/>
      <c r="O1168" s="8"/>
      <c r="P1168" s="9"/>
      <c r="Q1168" s="9"/>
      <c r="R1168" s="8"/>
      <c r="S1168" s="9"/>
      <c r="T1168" s="9"/>
      <c r="U1168" s="8"/>
      <c r="V1168" s="9"/>
      <c r="W1168" s="9"/>
      <c r="X1168" s="9"/>
      <c r="Y1168" s="8"/>
      <c r="Z1168" s="9"/>
      <c r="AA1168" s="8"/>
      <c r="AC1168" s="8"/>
      <c r="AP1168" s="8"/>
      <c r="AR1168" s="31"/>
      <c r="AU1168" s="31"/>
      <c r="AV1168" s="21"/>
      <c r="AW1168" s="23"/>
      <c r="BJ1168" s="18"/>
      <c r="BL1168" s="54"/>
      <c r="BO1168" s="18"/>
      <c r="BQ1168" s="18"/>
      <c r="BS1168" s="18"/>
      <c r="BT1168" s="18"/>
      <c r="CA1168" s="18"/>
      <c r="CD1168" s="18"/>
      <c r="CI1168" s="18"/>
      <c r="CN1168" s="18"/>
      <c r="CP1168" s="18"/>
      <c r="CT1168" s="18"/>
      <c r="CV1168" s="18"/>
      <c r="CX1168" s="18"/>
      <c r="DI1168" s="18"/>
    </row>
    <row r="1169" spans="3:113" x14ac:dyDescent="0.3">
      <c r="C1169" s="25"/>
      <c r="D1169" s="12"/>
      <c r="E1169" s="14"/>
      <c r="H1169" s="16"/>
      <c r="I1169" s="11"/>
      <c r="J1169" s="39"/>
      <c r="K1169" s="39"/>
      <c r="L1169" s="39"/>
      <c r="M1169" s="39"/>
      <c r="N1169" s="42"/>
      <c r="O1169" s="8"/>
      <c r="P1169" s="9"/>
      <c r="Q1169" s="9"/>
      <c r="R1169" s="8"/>
      <c r="S1169" s="9"/>
      <c r="T1169" s="9"/>
      <c r="U1169" s="8"/>
      <c r="V1169" s="9"/>
      <c r="W1169" s="9"/>
      <c r="X1169" s="9"/>
      <c r="Y1169" s="8"/>
      <c r="Z1169" s="9"/>
      <c r="AA1169" s="8"/>
      <c r="AC1169" s="8"/>
      <c r="AP1169" s="8"/>
      <c r="AR1169" s="31"/>
      <c r="AU1169" s="31"/>
      <c r="AV1169" s="21"/>
      <c r="AW1169" s="23"/>
      <c r="BJ1169" s="18"/>
      <c r="BL1169" s="54"/>
      <c r="BO1169" s="18"/>
      <c r="BQ1169" s="18"/>
      <c r="BS1169" s="18"/>
      <c r="BT1169" s="18"/>
      <c r="CA1169" s="18"/>
      <c r="CD1169" s="18"/>
      <c r="CI1169" s="18"/>
      <c r="CN1169" s="18"/>
      <c r="CP1169" s="18"/>
      <c r="CT1169" s="18"/>
      <c r="CV1169" s="18"/>
      <c r="CX1169" s="18"/>
      <c r="DI1169" s="18"/>
    </row>
    <row r="1170" spans="3:113" x14ac:dyDescent="0.3">
      <c r="C1170" s="25"/>
      <c r="D1170" s="12"/>
      <c r="E1170" s="14"/>
      <c r="H1170" s="16"/>
      <c r="I1170" s="11"/>
      <c r="J1170" s="39"/>
      <c r="K1170" s="39"/>
      <c r="L1170" s="39"/>
      <c r="M1170" s="39"/>
      <c r="N1170" s="42"/>
      <c r="O1170" s="8"/>
      <c r="P1170" s="9"/>
      <c r="Q1170" s="9"/>
      <c r="R1170" s="8"/>
      <c r="S1170" s="9"/>
      <c r="T1170" s="9"/>
      <c r="U1170" s="8"/>
      <c r="V1170" s="9"/>
      <c r="W1170" s="9"/>
      <c r="X1170" s="9"/>
      <c r="Y1170" s="8"/>
      <c r="Z1170" s="9"/>
      <c r="AA1170" s="8"/>
      <c r="AC1170" s="8"/>
      <c r="AP1170" s="8"/>
      <c r="AR1170" s="31"/>
      <c r="AU1170" s="31"/>
      <c r="AV1170" s="21"/>
      <c r="AW1170" s="23"/>
      <c r="BJ1170" s="18"/>
      <c r="BL1170" s="54"/>
      <c r="BO1170" s="18"/>
      <c r="BQ1170" s="18"/>
      <c r="BS1170" s="18"/>
      <c r="BT1170" s="18"/>
      <c r="CA1170" s="18"/>
      <c r="CD1170" s="18"/>
      <c r="CI1170" s="18"/>
      <c r="CN1170" s="18"/>
      <c r="CP1170" s="18"/>
      <c r="CT1170" s="18"/>
      <c r="CV1170" s="18"/>
      <c r="CX1170" s="18"/>
      <c r="DI1170" s="18"/>
    </row>
    <row r="1171" spans="3:113" x14ac:dyDescent="0.3">
      <c r="C1171" s="25"/>
      <c r="D1171" s="12"/>
      <c r="E1171" s="14"/>
      <c r="H1171" s="16"/>
      <c r="I1171" s="11"/>
      <c r="J1171" s="39"/>
      <c r="K1171" s="39"/>
      <c r="L1171" s="39"/>
      <c r="M1171" s="39"/>
      <c r="N1171" s="42"/>
      <c r="O1171" s="8"/>
      <c r="P1171" s="9"/>
      <c r="Q1171" s="9"/>
      <c r="R1171" s="8"/>
      <c r="S1171" s="9"/>
      <c r="T1171" s="9"/>
      <c r="U1171" s="8"/>
      <c r="V1171" s="9"/>
      <c r="W1171" s="9"/>
      <c r="X1171" s="9"/>
      <c r="Y1171" s="8"/>
      <c r="Z1171" s="9"/>
      <c r="AA1171" s="8"/>
      <c r="AC1171" s="8"/>
      <c r="AP1171" s="8"/>
      <c r="AR1171" s="31"/>
      <c r="AU1171" s="31"/>
      <c r="AV1171" s="21"/>
      <c r="AW1171" s="23"/>
      <c r="BJ1171" s="18"/>
      <c r="BL1171" s="54"/>
      <c r="BO1171" s="18"/>
      <c r="BQ1171" s="18"/>
      <c r="BS1171" s="18"/>
      <c r="BT1171" s="18"/>
      <c r="CA1171" s="18"/>
      <c r="CD1171" s="18"/>
      <c r="CI1171" s="18"/>
      <c r="CN1171" s="18"/>
      <c r="CP1171" s="18"/>
      <c r="CT1171" s="18"/>
      <c r="CV1171" s="18"/>
      <c r="CX1171" s="18"/>
      <c r="DI1171" s="18"/>
    </row>
    <row r="1172" spans="3:113" x14ac:dyDescent="0.3">
      <c r="C1172" s="25"/>
      <c r="D1172" s="12"/>
      <c r="E1172" s="14"/>
      <c r="H1172" s="16"/>
      <c r="I1172" s="11"/>
      <c r="J1172" s="39"/>
      <c r="K1172" s="39"/>
      <c r="L1172" s="39"/>
      <c r="M1172" s="39"/>
      <c r="N1172" s="42"/>
      <c r="O1172" s="8"/>
      <c r="P1172" s="9"/>
      <c r="Q1172" s="9"/>
      <c r="R1172" s="8"/>
      <c r="S1172" s="9"/>
      <c r="T1172" s="9"/>
      <c r="U1172" s="8"/>
      <c r="V1172" s="9"/>
      <c r="W1172" s="9"/>
      <c r="X1172" s="9"/>
      <c r="Y1172" s="8"/>
      <c r="Z1172" s="9"/>
      <c r="AA1172" s="8"/>
      <c r="AC1172" s="8"/>
      <c r="AP1172" s="8"/>
      <c r="AR1172" s="31"/>
      <c r="AU1172" s="31"/>
      <c r="AV1172" s="21"/>
      <c r="AW1172" s="23"/>
      <c r="BJ1172" s="18"/>
      <c r="BL1172" s="54"/>
      <c r="BO1172" s="18"/>
      <c r="BQ1172" s="18"/>
      <c r="BS1172" s="18"/>
      <c r="BT1172" s="18"/>
      <c r="CA1172" s="18"/>
      <c r="CD1172" s="18"/>
      <c r="CI1172" s="18"/>
      <c r="CN1172" s="18"/>
      <c r="CP1172" s="18"/>
      <c r="CT1172" s="18"/>
      <c r="CV1172" s="18"/>
      <c r="CX1172" s="18"/>
      <c r="DI1172" s="18"/>
    </row>
    <row r="1173" spans="3:113" x14ac:dyDescent="0.3">
      <c r="C1173" s="25"/>
      <c r="D1173" s="12"/>
      <c r="E1173" s="14"/>
      <c r="H1173" s="16"/>
      <c r="I1173" s="11"/>
      <c r="J1173" s="39"/>
      <c r="K1173" s="39"/>
      <c r="L1173" s="39"/>
      <c r="M1173" s="39"/>
      <c r="N1173" s="42"/>
      <c r="O1173" s="8"/>
      <c r="P1173" s="9"/>
      <c r="Q1173" s="9"/>
      <c r="R1173" s="8"/>
      <c r="S1173" s="9"/>
      <c r="T1173" s="9"/>
      <c r="U1173" s="8"/>
      <c r="V1173" s="9"/>
      <c r="W1173" s="9"/>
      <c r="X1173" s="9"/>
      <c r="Y1173" s="8"/>
      <c r="Z1173" s="9"/>
      <c r="AA1173" s="8"/>
      <c r="AC1173" s="8"/>
      <c r="AP1173" s="8"/>
      <c r="AR1173" s="31"/>
      <c r="AU1173" s="31"/>
      <c r="AV1173" s="21"/>
      <c r="AW1173" s="23"/>
      <c r="BJ1173" s="18"/>
      <c r="BL1173" s="54"/>
      <c r="BO1173" s="18"/>
      <c r="BQ1173" s="18"/>
      <c r="BS1173" s="18"/>
      <c r="BT1173" s="18"/>
      <c r="CA1173" s="18"/>
      <c r="CD1173" s="18"/>
      <c r="CI1173" s="18"/>
      <c r="CN1173" s="18"/>
      <c r="CP1173" s="18"/>
      <c r="CT1173" s="18"/>
      <c r="CV1173" s="18"/>
      <c r="CX1173" s="18"/>
      <c r="DI1173" s="18"/>
    </row>
    <row r="1174" spans="3:113" x14ac:dyDescent="0.3">
      <c r="C1174" s="25"/>
      <c r="D1174" s="12"/>
      <c r="E1174" s="14"/>
      <c r="H1174" s="16"/>
      <c r="I1174" s="11"/>
      <c r="J1174" s="39"/>
      <c r="K1174" s="39"/>
      <c r="L1174" s="39"/>
      <c r="M1174" s="39"/>
      <c r="N1174" s="42"/>
      <c r="O1174" s="8"/>
      <c r="P1174" s="9"/>
      <c r="Q1174" s="9"/>
      <c r="R1174" s="8"/>
      <c r="S1174" s="9"/>
      <c r="T1174" s="9"/>
      <c r="U1174" s="8"/>
      <c r="V1174" s="9"/>
      <c r="W1174" s="9"/>
      <c r="X1174" s="9"/>
      <c r="Y1174" s="8"/>
      <c r="Z1174" s="9"/>
      <c r="AA1174" s="8"/>
      <c r="AC1174" s="8"/>
      <c r="AP1174" s="8"/>
      <c r="AR1174" s="31"/>
      <c r="AU1174" s="31"/>
      <c r="AV1174" s="21"/>
      <c r="AW1174" s="23"/>
      <c r="BJ1174" s="18"/>
      <c r="BL1174" s="54"/>
      <c r="BO1174" s="18"/>
      <c r="BQ1174" s="18"/>
      <c r="BS1174" s="18"/>
      <c r="BT1174" s="18"/>
      <c r="CA1174" s="18"/>
      <c r="CD1174" s="18"/>
      <c r="CI1174" s="18"/>
      <c r="CN1174" s="18"/>
      <c r="CP1174" s="18"/>
      <c r="CT1174" s="18"/>
      <c r="CV1174" s="18"/>
      <c r="CX1174" s="18"/>
      <c r="DI1174" s="18"/>
    </row>
    <row r="1175" spans="3:113" x14ac:dyDescent="0.3">
      <c r="C1175" s="25"/>
      <c r="D1175" s="12"/>
      <c r="E1175" s="14"/>
      <c r="H1175" s="16"/>
      <c r="I1175" s="11"/>
      <c r="J1175" s="39"/>
      <c r="K1175" s="39"/>
      <c r="L1175" s="39"/>
      <c r="M1175" s="39"/>
      <c r="N1175" s="42"/>
      <c r="O1175" s="8"/>
      <c r="P1175" s="9"/>
      <c r="Q1175" s="9"/>
      <c r="R1175" s="8"/>
      <c r="S1175" s="9"/>
      <c r="T1175" s="9"/>
      <c r="U1175" s="8"/>
      <c r="V1175" s="9"/>
      <c r="W1175" s="9"/>
      <c r="X1175" s="9"/>
      <c r="Y1175" s="8"/>
      <c r="Z1175" s="9"/>
      <c r="AA1175" s="8"/>
      <c r="AC1175" s="8"/>
      <c r="AP1175" s="8"/>
      <c r="AR1175" s="31"/>
      <c r="AU1175" s="31"/>
      <c r="AV1175" s="21"/>
      <c r="AW1175" s="23"/>
      <c r="BJ1175" s="18"/>
      <c r="BL1175" s="54"/>
      <c r="BO1175" s="18"/>
      <c r="BQ1175" s="18"/>
      <c r="BS1175" s="18"/>
      <c r="BT1175" s="18"/>
      <c r="CA1175" s="18"/>
      <c r="CD1175" s="18"/>
      <c r="CI1175" s="18"/>
      <c r="CN1175" s="18"/>
      <c r="CP1175" s="18"/>
      <c r="CT1175" s="18"/>
      <c r="CV1175" s="18"/>
      <c r="CX1175" s="18"/>
      <c r="DI1175" s="18"/>
    </row>
    <row r="1176" spans="3:113" x14ac:dyDescent="0.3">
      <c r="C1176" s="25"/>
      <c r="D1176" s="12"/>
      <c r="E1176" s="14"/>
      <c r="H1176" s="16"/>
      <c r="I1176" s="11"/>
      <c r="J1176" s="39"/>
      <c r="K1176" s="39"/>
      <c r="L1176" s="39"/>
      <c r="M1176" s="39"/>
      <c r="N1176" s="42"/>
      <c r="O1176" s="8"/>
      <c r="P1176" s="9"/>
      <c r="Q1176" s="9"/>
      <c r="R1176" s="8"/>
      <c r="S1176" s="9"/>
      <c r="T1176" s="9"/>
      <c r="U1176" s="8"/>
      <c r="V1176" s="9"/>
      <c r="W1176" s="9"/>
      <c r="X1176" s="9"/>
      <c r="Y1176" s="8"/>
      <c r="Z1176" s="9"/>
      <c r="AA1176" s="8"/>
      <c r="AC1176" s="8"/>
      <c r="AP1176" s="8"/>
      <c r="AR1176" s="31"/>
      <c r="AU1176" s="31"/>
      <c r="AV1176" s="21"/>
      <c r="AW1176" s="23"/>
      <c r="BJ1176" s="18"/>
      <c r="BL1176" s="54"/>
      <c r="BO1176" s="18"/>
      <c r="BQ1176" s="18"/>
      <c r="BS1176" s="18"/>
      <c r="BT1176" s="18"/>
      <c r="CA1176" s="18"/>
      <c r="CD1176" s="18"/>
      <c r="CI1176" s="18"/>
      <c r="CN1176" s="18"/>
      <c r="CP1176" s="18"/>
      <c r="CT1176" s="18"/>
      <c r="CV1176" s="18"/>
      <c r="CX1176" s="18"/>
      <c r="DI1176" s="18"/>
    </row>
    <row r="1177" spans="3:113" x14ac:dyDescent="0.3">
      <c r="C1177" s="25"/>
      <c r="D1177" s="12"/>
      <c r="E1177" s="14"/>
      <c r="H1177" s="16"/>
      <c r="I1177" s="11"/>
      <c r="J1177" s="39"/>
      <c r="K1177" s="39"/>
      <c r="L1177" s="39"/>
      <c r="M1177" s="39"/>
      <c r="N1177" s="42"/>
      <c r="O1177" s="8"/>
      <c r="P1177" s="9"/>
      <c r="Q1177" s="9"/>
      <c r="R1177" s="8"/>
      <c r="S1177" s="9"/>
      <c r="T1177" s="9"/>
      <c r="U1177" s="8"/>
      <c r="V1177" s="9"/>
      <c r="W1177" s="9"/>
      <c r="X1177" s="9"/>
      <c r="Y1177" s="8"/>
      <c r="Z1177" s="9"/>
      <c r="AA1177" s="8"/>
      <c r="AC1177" s="8"/>
      <c r="AP1177" s="8"/>
      <c r="AR1177" s="31"/>
      <c r="AU1177" s="31"/>
      <c r="AV1177" s="21"/>
      <c r="AW1177" s="23"/>
      <c r="BJ1177" s="18"/>
      <c r="BL1177" s="54"/>
      <c r="BO1177" s="18"/>
      <c r="BQ1177" s="18"/>
      <c r="BS1177" s="18"/>
      <c r="BT1177" s="18"/>
      <c r="CA1177" s="18"/>
      <c r="CD1177" s="18"/>
      <c r="CI1177" s="18"/>
      <c r="CN1177" s="18"/>
      <c r="CP1177" s="18"/>
      <c r="CT1177" s="18"/>
      <c r="CV1177" s="18"/>
      <c r="CX1177" s="18"/>
      <c r="DI1177" s="18"/>
    </row>
    <row r="1178" spans="3:113" x14ac:dyDescent="0.3">
      <c r="C1178" s="25"/>
      <c r="D1178" s="12"/>
      <c r="E1178" s="14"/>
      <c r="H1178" s="16"/>
      <c r="I1178" s="11"/>
      <c r="J1178" s="39"/>
      <c r="K1178" s="39"/>
      <c r="L1178" s="39"/>
      <c r="M1178" s="39"/>
      <c r="N1178" s="42"/>
      <c r="O1178" s="8"/>
      <c r="P1178" s="9"/>
      <c r="Q1178" s="9"/>
      <c r="R1178" s="8"/>
      <c r="S1178" s="9"/>
      <c r="T1178" s="9"/>
      <c r="U1178" s="8"/>
      <c r="V1178" s="9"/>
      <c r="W1178" s="9"/>
      <c r="X1178" s="9"/>
      <c r="Y1178" s="8"/>
      <c r="Z1178" s="9"/>
      <c r="AA1178" s="8"/>
      <c r="AC1178" s="8"/>
      <c r="AP1178" s="8"/>
      <c r="AR1178" s="31"/>
      <c r="AU1178" s="31"/>
      <c r="AV1178" s="21"/>
      <c r="AW1178" s="23"/>
      <c r="BJ1178" s="18"/>
      <c r="BL1178" s="54"/>
      <c r="BO1178" s="18"/>
      <c r="BQ1178" s="18"/>
      <c r="BS1178" s="18"/>
      <c r="BT1178" s="18"/>
      <c r="CA1178" s="18"/>
      <c r="CD1178" s="18"/>
      <c r="CI1178" s="18"/>
      <c r="CN1178" s="18"/>
      <c r="CP1178" s="18"/>
      <c r="CT1178" s="18"/>
      <c r="CV1178" s="18"/>
      <c r="CX1178" s="18"/>
      <c r="DI1178" s="18"/>
    </row>
    <row r="1179" spans="3:113" x14ac:dyDescent="0.3">
      <c r="C1179" s="25"/>
      <c r="D1179" s="12"/>
      <c r="E1179" s="14"/>
      <c r="H1179" s="16"/>
      <c r="I1179" s="11"/>
      <c r="J1179" s="39"/>
      <c r="K1179" s="39"/>
      <c r="L1179" s="39"/>
      <c r="M1179" s="39"/>
      <c r="N1179" s="42"/>
      <c r="O1179" s="8"/>
      <c r="P1179" s="9"/>
      <c r="Q1179" s="9"/>
      <c r="R1179" s="8"/>
      <c r="S1179" s="9"/>
      <c r="T1179" s="9"/>
      <c r="U1179" s="8"/>
      <c r="V1179" s="9"/>
      <c r="W1179" s="9"/>
      <c r="X1179" s="9"/>
      <c r="Y1179" s="8"/>
      <c r="Z1179" s="9"/>
      <c r="AA1179" s="8"/>
      <c r="AC1179" s="8"/>
      <c r="AP1179" s="8"/>
      <c r="AR1179" s="31"/>
      <c r="AU1179" s="31"/>
      <c r="AV1179" s="21"/>
      <c r="AW1179" s="23"/>
      <c r="BJ1179" s="18"/>
      <c r="BL1179" s="54"/>
      <c r="BO1179" s="18"/>
      <c r="BQ1179" s="18"/>
      <c r="BS1179" s="18"/>
      <c r="BT1179" s="18"/>
      <c r="CA1179" s="18"/>
      <c r="CD1179" s="18"/>
      <c r="CI1179" s="18"/>
      <c r="CN1179" s="18"/>
      <c r="CP1179" s="18"/>
      <c r="CT1179" s="18"/>
      <c r="CV1179" s="18"/>
      <c r="CX1179" s="18"/>
      <c r="DI1179" s="18"/>
    </row>
    <row r="1180" spans="3:113" x14ac:dyDescent="0.3">
      <c r="C1180" s="25"/>
      <c r="D1180" s="12"/>
      <c r="E1180" s="14"/>
      <c r="H1180" s="16"/>
      <c r="I1180" s="11"/>
      <c r="J1180" s="39"/>
      <c r="K1180" s="39"/>
      <c r="L1180" s="39"/>
      <c r="M1180" s="39"/>
      <c r="N1180" s="42"/>
      <c r="O1180" s="8"/>
      <c r="P1180" s="9"/>
      <c r="Q1180" s="9"/>
      <c r="R1180" s="8"/>
      <c r="S1180" s="9"/>
      <c r="T1180" s="9"/>
      <c r="U1180" s="8"/>
      <c r="V1180" s="9"/>
      <c r="W1180" s="9"/>
      <c r="X1180" s="9"/>
      <c r="Y1180" s="8"/>
      <c r="Z1180" s="9"/>
      <c r="AA1180" s="8"/>
      <c r="AC1180" s="8"/>
      <c r="AP1180" s="8"/>
      <c r="AR1180" s="31"/>
      <c r="AU1180" s="31"/>
      <c r="AV1180" s="21"/>
      <c r="AW1180" s="23"/>
      <c r="BJ1180" s="18"/>
      <c r="BL1180" s="54"/>
      <c r="BO1180" s="18"/>
      <c r="BQ1180" s="18"/>
      <c r="BS1180" s="18"/>
      <c r="BT1180" s="18"/>
      <c r="CA1180" s="18"/>
      <c r="CD1180" s="18"/>
      <c r="CI1180" s="18"/>
      <c r="CN1180" s="18"/>
      <c r="CP1180" s="18"/>
      <c r="CT1180" s="18"/>
      <c r="CV1180" s="18"/>
      <c r="CX1180" s="18"/>
      <c r="DI1180" s="18"/>
    </row>
    <row r="1181" spans="3:113" x14ac:dyDescent="0.3">
      <c r="C1181" s="25"/>
      <c r="D1181" s="12"/>
      <c r="E1181" s="14"/>
      <c r="H1181" s="16"/>
      <c r="I1181" s="11"/>
      <c r="J1181" s="39"/>
      <c r="K1181" s="39"/>
      <c r="L1181" s="39"/>
      <c r="M1181" s="39"/>
      <c r="N1181" s="42"/>
      <c r="O1181" s="8"/>
      <c r="P1181" s="9"/>
      <c r="Q1181" s="9"/>
      <c r="R1181" s="8"/>
      <c r="S1181" s="9"/>
      <c r="T1181" s="9"/>
      <c r="U1181" s="8"/>
      <c r="V1181" s="9"/>
      <c r="W1181" s="9"/>
      <c r="X1181" s="9"/>
      <c r="Y1181" s="8"/>
      <c r="Z1181" s="9"/>
      <c r="AA1181" s="8"/>
      <c r="AC1181" s="8"/>
      <c r="AP1181" s="8"/>
      <c r="AR1181" s="31"/>
      <c r="AU1181" s="31"/>
      <c r="AV1181" s="21"/>
      <c r="AW1181" s="23"/>
      <c r="BJ1181" s="18"/>
      <c r="BL1181" s="54"/>
      <c r="BO1181" s="18"/>
      <c r="BQ1181" s="18"/>
      <c r="BS1181" s="18"/>
      <c r="BT1181" s="18"/>
      <c r="CA1181" s="18"/>
      <c r="CD1181" s="18"/>
      <c r="CI1181" s="18"/>
      <c r="CN1181" s="18"/>
      <c r="CP1181" s="18"/>
      <c r="CT1181" s="18"/>
      <c r="CV1181" s="18"/>
      <c r="CX1181" s="18"/>
      <c r="DI1181" s="18"/>
    </row>
    <row r="1182" spans="3:113" x14ac:dyDescent="0.3">
      <c r="C1182" s="25"/>
      <c r="D1182" s="12"/>
      <c r="E1182" s="14"/>
      <c r="H1182" s="16"/>
      <c r="I1182" s="11"/>
      <c r="J1182" s="39"/>
      <c r="K1182" s="39"/>
      <c r="L1182" s="39"/>
      <c r="M1182" s="39"/>
      <c r="N1182" s="42"/>
      <c r="O1182" s="8"/>
      <c r="P1182" s="9"/>
      <c r="Q1182" s="9"/>
      <c r="R1182" s="8"/>
      <c r="S1182" s="9"/>
      <c r="T1182" s="9"/>
      <c r="U1182" s="8"/>
      <c r="V1182" s="9"/>
      <c r="W1182" s="9"/>
      <c r="X1182" s="9"/>
      <c r="Y1182" s="8"/>
      <c r="Z1182" s="9"/>
      <c r="AA1182" s="8"/>
      <c r="AC1182" s="8"/>
      <c r="AP1182" s="8"/>
      <c r="AR1182" s="31"/>
      <c r="AU1182" s="31"/>
      <c r="AV1182" s="21"/>
      <c r="AW1182" s="23"/>
      <c r="BJ1182" s="18"/>
      <c r="BL1182" s="54"/>
      <c r="BO1182" s="18"/>
      <c r="BQ1182" s="18"/>
      <c r="BS1182" s="18"/>
      <c r="BT1182" s="18"/>
      <c r="CA1182" s="18"/>
      <c r="CD1182" s="18"/>
      <c r="CI1182" s="18"/>
      <c r="CN1182" s="18"/>
      <c r="CP1182" s="18"/>
      <c r="CT1182" s="18"/>
      <c r="CV1182" s="18"/>
      <c r="CX1182" s="18"/>
      <c r="DI1182" s="18"/>
    </row>
    <row r="1183" spans="3:113" x14ac:dyDescent="0.3">
      <c r="C1183" s="25"/>
      <c r="D1183" s="12"/>
      <c r="E1183" s="14"/>
      <c r="H1183" s="16"/>
      <c r="I1183" s="11"/>
      <c r="J1183" s="39"/>
      <c r="K1183" s="39"/>
      <c r="L1183" s="39"/>
      <c r="M1183" s="39"/>
      <c r="N1183" s="42"/>
      <c r="O1183" s="8"/>
      <c r="P1183" s="9"/>
      <c r="Q1183" s="9"/>
      <c r="R1183" s="8"/>
      <c r="S1183" s="9"/>
      <c r="T1183" s="9"/>
      <c r="U1183" s="8"/>
      <c r="V1183" s="9"/>
      <c r="W1183" s="9"/>
      <c r="X1183" s="9"/>
      <c r="Y1183" s="8"/>
      <c r="Z1183" s="9"/>
      <c r="AA1183" s="8"/>
      <c r="AC1183" s="8"/>
      <c r="AP1183" s="8"/>
      <c r="AR1183" s="31"/>
      <c r="AU1183" s="31"/>
      <c r="AV1183" s="21"/>
      <c r="AW1183" s="23"/>
      <c r="BJ1183" s="18"/>
      <c r="BL1183" s="54"/>
      <c r="BO1183" s="18"/>
      <c r="BQ1183" s="18"/>
      <c r="BS1183" s="18"/>
      <c r="BT1183" s="18"/>
      <c r="CA1183" s="18"/>
      <c r="CD1183" s="18"/>
      <c r="CI1183" s="18"/>
      <c r="CN1183" s="18"/>
      <c r="CP1183" s="18"/>
      <c r="CT1183" s="18"/>
      <c r="CV1183" s="18"/>
      <c r="CX1183" s="18"/>
      <c r="DI1183" s="18"/>
    </row>
    <row r="1184" spans="3:113" x14ac:dyDescent="0.3">
      <c r="C1184" s="25"/>
      <c r="D1184" s="12"/>
      <c r="E1184" s="14"/>
      <c r="H1184" s="16"/>
      <c r="I1184" s="11"/>
      <c r="J1184" s="39"/>
      <c r="K1184" s="39"/>
      <c r="L1184" s="39"/>
      <c r="M1184" s="39"/>
      <c r="N1184" s="42"/>
      <c r="O1184" s="8"/>
      <c r="P1184" s="9"/>
      <c r="Q1184" s="9"/>
      <c r="R1184" s="8"/>
      <c r="S1184" s="9"/>
      <c r="T1184" s="9"/>
      <c r="U1184" s="8"/>
      <c r="V1184" s="9"/>
      <c r="W1184" s="9"/>
      <c r="X1184" s="9"/>
      <c r="Y1184" s="8"/>
      <c r="Z1184" s="9"/>
      <c r="AA1184" s="8"/>
      <c r="AC1184" s="8"/>
      <c r="AP1184" s="8"/>
      <c r="AR1184" s="31"/>
      <c r="AU1184" s="31"/>
      <c r="AV1184" s="21"/>
      <c r="AW1184" s="23"/>
      <c r="BJ1184" s="18"/>
      <c r="BL1184" s="54"/>
      <c r="BO1184" s="18"/>
      <c r="BQ1184" s="18"/>
      <c r="BS1184" s="18"/>
      <c r="BT1184" s="18"/>
      <c r="CA1184" s="18"/>
      <c r="CD1184" s="18"/>
      <c r="CI1184" s="18"/>
      <c r="CN1184" s="18"/>
      <c r="CP1184" s="18"/>
      <c r="CT1184" s="18"/>
      <c r="CV1184" s="18"/>
      <c r="CX1184" s="18"/>
      <c r="DI1184" s="18"/>
    </row>
    <row r="1185" spans="3:113" x14ac:dyDescent="0.3">
      <c r="C1185" s="25"/>
      <c r="D1185" s="12"/>
      <c r="E1185" s="14"/>
      <c r="H1185" s="16"/>
      <c r="I1185" s="11"/>
      <c r="J1185" s="39"/>
      <c r="K1185" s="39"/>
      <c r="L1185" s="39"/>
      <c r="M1185" s="39"/>
      <c r="N1185" s="42"/>
      <c r="O1185" s="8"/>
      <c r="P1185" s="9"/>
      <c r="Q1185" s="9"/>
      <c r="R1185" s="8"/>
      <c r="S1185" s="9"/>
      <c r="T1185" s="9"/>
      <c r="U1185" s="8"/>
      <c r="V1185" s="9"/>
      <c r="W1185" s="9"/>
      <c r="X1185" s="9"/>
      <c r="Y1185" s="8"/>
      <c r="Z1185" s="9"/>
      <c r="AA1185" s="8"/>
      <c r="AC1185" s="8"/>
      <c r="AP1185" s="8"/>
      <c r="AR1185" s="31"/>
      <c r="AU1185" s="31"/>
      <c r="AV1185" s="21"/>
      <c r="AW1185" s="23"/>
      <c r="BJ1185" s="18"/>
      <c r="BL1185" s="54"/>
      <c r="BO1185" s="18"/>
      <c r="BQ1185" s="18"/>
      <c r="BS1185" s="18"/>
      <c r="BT1185" s="18"/>
      <c r="CA1185" s="18"/>
      <c r="CD1185" s="18"/>
      <c r="CI1185" s="18"/>
      <c r="CN1185" s="18"/>
      <c r="CP1185" s="18"/>
      <c r="CT1185" s="18"/>
      <c r="CV1185" s="18"/>
      <c r="CX1185" s="18"/>
      <c r="DI1185" s="18"/>
    </row>
    <row r="1186" spans="3:113" x14ac:dyDescent="0.3">
      <c r="C1186" s="25"/>
      <c r="D1186" s="12"/>
      <c r="E1186" s="14"/>
      <c r="H1186" s="16"/>
      <c r="I1186" s="11"/>
      <c r="J1186" s="39"/>
      <c r="K1186" s="39"/>
      <c r="L1186" s="39"/>
      <c r="M1186" s="39"/>
      <c r="N1186" s="42"/>
      <c r="O1186" s="8"/>
      <c r="P1186" s="9"/>
      <c r="Q1186" s="9"/>
      <c r="R1186" s="8"/>
      <c r="S1186" s="9"/>
      <c r="T1186" s="9"/>
      <c r="U1186" s="8"/>
      <c r="V1186" s="9"/>
      <c r="W1186" s="9"/>
      <c r="X1186" s="9"/>
      <c r="Y1186" s="8"/>
      <c r="Z1186" s="9"/>
      <c r="AA1186" s="8"/>
      <c r="AC1186" s="8"/>
      <c r="AP1186" s="8"/>
      <c r="AR1186" s="31"/>
      <c r="AU1186" s="31"/>
      <c r="AV1186" s="21"/>
      <c r="AW1186" s="23"/>
      <c r="BJ1186" s="18"/>
      <c r="BL1186" s="54"/>
      <c r="BO1186" s="18"/>
      <c r="BQ1186" s="18"/>
      <c r="BS1186" s="18"/>
      <c r="BT1186" s="18"/>
      <c r="CA1186" s="18"/>
      <c r="CD1186" s="18"/>
      <c r="CI1186" s="18"/>
      <c r="CN1186" s="18"/>
      <c r="CP1186" s="18"/>
      <c r="CT1186" s="18"/>
      <c r="CV1186" s="18"/>
      <c r="CX1186" s="18"/>
      <c r="DI1186" s="18"/>
    </row>
    <row r="1187" spans="3:113" x14ac:dyDescent="0.3">
      <c r="C1187" s="25"/>
      <c r="D1187" s="12"/>
      <c r="E1187" s="14"/>
      <c r="H1187" s="16"/>
      <c r="I1187" s="11"/>
      <c r="J1187" s="39"/>
      <c r="K1187" s="39"/>
      <c r="L1187" s="39"/>
      <c r="M1187" s="39"/>
      <c r="N1187" s="42"/>
      <c r="O1187" s="8"/>
      <c r="P1187" s="9"/>
      <c r="Q1187" s="9"/>
      <c r="R1187" s="8"/>
      <c r="S1187" s="9"/>
      <c r="T1187" s="9"/>
      <c r="U1187" s="8"/>
      <c r="V1187" s="9"/>
      <c r="W1187" s="9"/>
      <c r="X1187" s="9"/>
      <c r="Y1187" s="8"/>
      <c r="Z1187" s="9"/>
      <c r="AA1187" s="8"/>
      <c r="AC1187" s="8"/>
      <c r="AP1187" s="8"/>
      <c r="AR1187" s="31"/>
      <c r="AU1187" s="31"/>
      <c r="AV1187" s="21"/>
      <c r="AW1187" s="23"/>
      <c r="BJ1187" s="18"/>
      <c r="BL1187" s="54"/>
      <c r="BO1187" s="18"/>
      <c r="BQ1187" s="18"/>
      <c r="BS1187" s="18"/>
      <c r="BT1187" s="18"/>
      <c r="CA1187" s="18"/>
      <c r="CD1187" s="18"/>
      <c r="CI1187" s="18"/>
      <c r="CN1187" s="18"/>
      <c r="CP1187" s="18"/>
      <c r="CT1187" s="18"/>
      <c r="CV1187" s="18"/>
      <c r="CX1187" s="18"/>
      <c r="DI1187" s="18"/>
    </row>
    <row r="1188" spans="3:113" x14ac:dyDescent="0.3">
      <c r="C1188" s="25"/>
      <c r="D1188" s="12"/>
      <c r="E1188" s="14"/>
      <c r="H1188" s="16"/>
      <c r="I1188" s="11"/>
      <c r="J1188" s="39"/>
      <c r="K1188" s="39"/>
      <c r="L1188" s="39"/>
      <c r="M1188" s="39"/>
      <c r="N1188" s="42"/>
      <c r="O1188" s="8"/>
      <c r="P1188" s="9"/>
      <c r="Q1188" s="9"/>
      <c r="R1188" s="8"/>
      <c r="S1188" s="9"/>
      <c r="T1188" s="9"/>
      <c r="U1188" s="8"/>
      <c r="V1188" s="9"/>
      <c r="W1188" s="9"/>
      <c r="X1188" s="9"/>
      <c r="Y1188" s="8"/>
      <c r="Z1188" s="9"/>
      <c r="AA1188" s="8"/>
      <c r="AC1188" s="8"/>
      <c r="AP1188" s="8"/>
      <c r="AR1188" s="31"/>
      <c r="AU1188" s="31"/>
      <c r="AV1188" s="21"/>
      <c r="AW1188" s="23"/>
      <c r="BJ1188" s="18"/>
      <c r="BL1188" s="54"/>
      <c r="BO1188" s="18"/>
      <c r="BQ1188" s="18"/>
      <c r="BS1188" s="18"/>
      <c r="BT1188" s="18"/>
      <c r="CA1188" s="18"/>
      <c r="CD1188" s="18"/>
      <c r="CI1188" s="18"/>
      <c r="CN1188" s="18"/>
      <c r="CP1188" s="18"/>
      <c r="CT1188" s="18"/>
      <c r="CV1188" s="18"/>
      <c r="CX1188" s="18"/>
      <c r="DI1188" s="18"/>
    </row>
    <row r="1189" spans="3:113" x14ac:dyDescent="0.3">
      <c r="C1189" s="25"/>
      <c r="D1189" s="12"/>
      <c r="E1189" s="14"/>
      <c r="H1189" s="16"/>
      <c r="I1189" s="11"/>
      <c r="J1189" s="39"/>
      <c r="K1189" s="39"/>
      <c r="L1189" s="39"/>
      <c r="M1189" s="39"/>
      <c r="N1189" s="42"/>
      <c r="O1189" s="8"/>
      <c r="P1189" s="9"/>
      <c r="Q1189" s="9"/>
      <c r="R1189" s="8"/>
      <c r="S1189" s="9"/>
      <c r="T1189" s="9"/>
      <c r="U1189" s="8"/>
      <c r="V1189" s="9"/>
      <c r="W1189" s="9"/>
      <c r="X1189" s="9"/>
      <c r="Y1189" s="8"/>
      <c r="Z1189" s="9"/>
      <c r="AA1189" s="8"/>
      <c r="AC1189" s="8"/>
      <c r="AP1189" s="8"/>
      <c r="AR1189" s="31"/>
      <c r="AU1189" s="31"/>
      <c r="AV1189" s="21"/>
      <c r="AW1189" s="23"/>
      <c r="BJ1189" s="18"/>
      <c r="BL1189" s="54"/>
      <c r="BO1189" s="18"/>
      <c r="BQ1189" s="18"/>
      <c r="BS1189" s="18"/>
      <c r="BT1189" s="18"/>
      <c r="CA1189" s="18"/>
      <c r="CD1189" s="18"/>
      <c r="CI1189" s="18"/>
      <c r="CN1189" s="18"/>
      <c r="CP1189" s="18"/>
      <c r="CT1189" s="18"/>
      <c r="CV1189" s="18"/>
      <c r="CX1189" s="18"/>
      <c r="DI1189" s="18"/>
    </row>
    <row r="1190" spans="3:113" x14ac:dyDescent="0.3">
      <c r="C1190" s="25"/>
      <c r="D1190" s="12"/>
      <c r="E1190" s="14"/>
      <c r="H1190" s="16"/>
      <c r="I1190" s="11"/>
      <c r="J1190" s="39"/>
      <c r="K1190" s="39"/>
      <c r="L1190" s="39"/>
      <c r="M1190" s="39"/>
      <c r="N1190" s="42"/>
      <c r="O1190" s="8"/>
      <c r="P1190" s="9"/>
      <c r="Q1190" s="9"/>
      <c r="R1190" s="8"/>
      <c r="S1190" s="9"/>
      <c r="T1190" s="9"/>
      <c r="U1190" s="8"/>
      <c r="V1190" s="9"/>
      <c r="W1190" s="9"/>
      <c r="X1190" s="9"/>
      <c r="Y1190" s="8"/>
      <c r="Z1190" s="9"/>
      <c r="AA1190" s="8"/>
      <c r="AC1190" s="8"/>
      <c r="AP1190" s="8"/>
      <c r="AR1190" s="31"/>
      <c r="AU1190" s="31"/>
      <c r="AV1190" s="21"/>
      <c r="AW1190" s="23"/>
      <c r="BJ1190" s="18"/>
      <c r="BL1190" s="54"/>
      <c r="BO1190" s="18"/>
      <c r="BQ1190" s="18"/>
      <c r="BS1190" s="18"/>
      <c r="BT1190" s="18"/>
      <c r="CA1190" s="18"/>
      <c r="CD1190" s="18"/>
      <c r="CI1190" s="18"/>
      <c r="CN1190" s="18"/>
      <c r="CP1190" s="18"/>
      <c r="CT1190" s="18"/>
      <c r="CV1190" s="18"/>
      <c r="CX1190" s="18"/>
      <c r="DI1190" s="18"/>
    </row>
    <row r="1191" spans="3:113" x14ac:dyDescent="0.3">
      <c r="C1191" s="25"/>
      <c r="D1191" s="12"/>
      <c r="E1191" s="14"/>
      <c r="H1191" s="16"/>
      <c r="I1191" s="11"/>
      <c r="J1191" s="39"/>
      <c r="K1191" s="39"/>
      <c r="L1191" s="39"/>
      <c r="M1191" s="39"/>
      <c r="N1191" s="42"/>
      <c r="O1191" s="8"/>
      <c r="P1191" s="9"/>
      <c r="Q1191" s="9"/>
      <c r="R1191" s="8"/>
      <c r="S1191" s="9"/>
      <c r="T1191" s="9"/>
      <c r="U1191" s="8"/>
      <c r="V1191" s="9"/>
      <c r="W1191" s="9"/>
      <c r="X1191" s="9"/>
      <c r="Y1191" s="8"/>
      <c r="Z1191" s="9"/>
      <c r="AA1191" s="8"/>
      <c r="AC1191" s="8"/>
      <c r="AP1191" s="8"/>
      <c r="AR1191" s="31"/>
      <c r="AU1191" s="31"/>
      <c r="AV1191" s="21"/>
      <c r="AW1191" s="23"/>
      <c r="BJ1191" s="18"/>
      <c r="BL1191" s="54"/>
      <c r="BO1191" s="18"/>
      <c r="BQ1191" s="18"/>
      <c r="BS1191" s="18"/>
      <c r="BT1191" s="18"/>
      <c r="CA1191" s="18"/>
      <c r="CD1191" s="18"/>
      <c r="CI1191" s="18"/>
      <c r="CN1191" s="18"/>
      <c r="CP1191" s="18"/>
      <c r="CT1191" s="18"/>
      <c r="CV1191" s="18"/>
      <c r="CX1191" s="18"/>
      <c r="DI1191" s="18"/>
    </row>
    <row r="1192" spans="3:113" x14ac:dyDescent="0.3">
      <c r="C1192" s="25"/>
      <c r="D1192" s="12"/>
      <c r="E1192" s="14"/>
      <c r="H1192" s="16"/>
      <c r="I1192" s="11"/>
      <c r="J1192" s="39"/>
      <c r="K1192" s="39"/>
      <c r="L1192" s="39"/>
      <c r="M1192" s="39"/>
      <c r="N1192" s="42"/>
      <c r="O1192" s="8"/>
      <c r="P1192" s="9"/>
      <c r="Q1192" s="9"/>
      <c r="R1192" s="8"/>
      <c r="S1192" s="9"/>
      <c r="T1192" s="9"/>
      <c r="U1192" s="8"/>
      <c r="V1192" s="9"/>
      <c r="W1192" s="9"/>
      <c r="X1192" s="9"/>
      <c r="Y1192" s="8"/>
      <c r="Z1192" s="9"/>
      <c r="AA1192" s="8"/>
      <c r="AC1192" s="8"/>
      <c r="AP1192" s="8"/>
      <c r="AR1192" s="31"/>
      <c r="AU1192" s="31"/>
      <c r="AV1192" s="21"/>
      <c r="AW1192" s="23"/>
      <c r="BJ1192" s="18"/>
      <c r="BL1192" s="54"/>
      <c r="BO1192" s="18"/>
      <c r="BQ1192" s="18"/>
      <c r="BS1192" s="18"/>
      <c r="BT1192" s="18"/>
      <c r="CA1192" s="18"/>
      <c r="CD1192" s="18"/>
      <c r="CI1192" s="18"/>
      <c r="CN1192" s="18"/>
      <c r="CP1192" s="18"/>
      <c r="CT1192" s="18"/>
      <c r="CV1192" s="18"/>
      <c r="CX1192" s="18"/>
      <c r="DI1192" s="18"/>
    </row>
    <row r="1193" spans="3:113" x14ac:dyDescent="0.3">
      <c r="C1193" s="25"/>
      <c r="D1193" s="12"/>
      <c r="E1193" s="14"/>
      <c r="H1193" s="16"/>
      <c r="I1193" s="11"/>
      <c r="J1193" s="39"/>
      <c r="K1193" s="39"/>
      <c r="L1193" s="39"/>
      <c r="M1193" s="39"/>
      <c r="N1193" s="42"/>
      <c r="O1193" s="8"/>
      <c r="P1193" s="9"/>
      <c r="Q1193" s="9"/>
      <c r="R1193" s="8"/>
      <c r="S1193" s="9"/>
      <c r="T1193" s="9"/>
      <c r="U1193" s="8"/>
      <c r="V1193" s="9"/>
      <c r="W1193" s="9"/>
      <c r="X1193" s="9"/>
      <c r="Y1193" s="8"/>
      <c r="Z1193" s="9"/>
      <c r="AA1193" s="8"/>
      <c r="AC1193" s="8"/>
      <c r="AP1193" s="8"/>
      <c r="AR1193" s="31"/>
      <c r="AU1193" s="31"/>
      <c r="AV1193" s="21"/>
      <c r="AW1193" s="23"/>
      <c r="BJ1193" s="18"/>
      <c r="BL1193" s="54"/>
      <c r="BO1193" s="18"/>
      <c r="BQ1193" s="18"/>
      <c r="BS1193" s="18"/>
      <c r="BT1193" s="18"/>
      <c r="CA1193" s="18"/>
      <c r="CD1193" s="18"/>
      <c r="CI1193" s="18"/>
      <c r="CN1193" s="18"/>
      <c r="CP1193" s="18"/>
      <c r="CT1193" s="18"/>
      <c r="CV1193" s="18"/>
      <c r="CX1193" s="18"/>
      <c r="DI1193" s="18"/>
    </row>
    <row r="1194" spans="3:113" x14ac:dyDescent="0.3">
      <c r="C1194" s="25"/>
      <c r="D1194" s="12"/>
      <c r="E1194" s="14"/>
      <c r="H1194" s="16"/>
      <c r="I1194" s="11"/>
      <c r="J1194" s="39"/>
      <c r="K1194" s="39"/>
      <c r="L1194" s="39"/>
      <c r="M1194" s="39"/>
      <c r="N1194" s="42"/>
      <c r="O1194" s="8"/>
      <c r="P1194" s="9"/>
      <c r="Q1194" s="9"/>
      <c r="R1194" s="8"/>
      <c r="S1194" s="9"/>
      <c r="T1194" s="9"/>
      <c r="U1194" s="8"/>
      <c r="V1194" s="9"/>
      <c r="W1194" s="9"/>
      <c r="X1194" s="9"/>
      <c r="Y1194" s="8"/>
      <c r="Z1194" s="9"/>
      <c r="AA1194" s="8"/>
      <c r="AC1194" s="8"/>
      <c r="AP1194" s="8"/>
      <c r="AR1194" s="31"/>
      <c r="AU1194" s="31"/>
      <c r="AV1194" s="21"/>
      <c r="AW1194" s="23"/>
      <c r="BJ1194" s="18"/>
      <c r="BL1194" s="54"/>
      <c r="BO1194" s="18"/>
      <c r="BQ1194" s="18"/>
      <c r="BS1194" s="18"/>
      <c r="BT1194" s="18"/>
      <c r="CA1194" s="18"/>
      <c r="CD1194" s="18"/>
      <c r="CI1194" s="18"/>
      <c r="CN1194" s="18"/>
      <c r="CP1194" s="18"/>
      <c r="CT1194" s="18"/>
      <c r="CV1194" s="18"/>
      <c r="CX1194" s="18"/>
      <c r="DI1194" s="18"/>
    </row>
    <row r="1195" spans="3:113" x14ac:dyDescent="0.3">
      <c r="C1195" s="25"/>
      <c r="D1195" s="12"/>
      <c r="E1195" s="14"/>
      <c r="H1195" s="16"/>
      <c r="I1195" s="11"/>
      <c r="J1195" s="39"/>
      <c r="K1195" s="39"/>
      <c r="L1195" s="39"/>
      <c r="M1195" s="39"/>
      <c r="N1195" s="42"/>
      <c r="O1195" s="8"/>
      <c r="P1195" s="9"/>
      <c r="Q1195" s="9"/>
      <c r="R1195" s="8"/>
      <c r="S1195" s="9"/>
      <c r="T1195" s="9"/>
      <c r="U1195" s="8"/>
      <c r="V1195" s="9"/>
      <c r="W1195" s="9"/>
      <c r="X1195" s="9"/>
      <c r="Y1195" s="8"/>
      <c r="Z1195" s="9"/>
      <c r="AA1195" s="8"/>
      <c r="AC1195" s="8"/>
      <c r="AP1195" s="8"/>
      <c r="AR1195" s="31"/>
      <c r="AU1195" s="31"/>
      <c r="AV1195" s="21"/>
      <c r="AW1195" s="23"/>
      <c r="BJ1195" s="18"/>
      <c r="BL1195" s="54"/>
      <c r="BO1195" s="18"/>
      <c r="BQ1195" s="18"/>
      <c r="BS1195" s="18"/>
      <c r="BT1195" s="18"/>
      <c r="CA1195" s="18"/>
      <c r="CD1195" s="18"/>
      <c r="CI1195" s="18"/>
      <c r="CN1195" s="18"/>
      <c r="CP1195" s="18"/>
      <c r="CT1195" s="18"/>
      <c r="CV1195" s="18"/>
      <c r="CX1195" s="18"/>
      <c r="DI1195" s="18"/>
    </row>
    <row r="1196" spans="3:113" x14ac:dyDescent="0.3">
      <c r="C1196" s="25"/>
      <c r="D1196" s="12"/>
      <c r="E1196" s="14"/>
      <c r="H1196" s="16"/>
      <c r="I1196" s="11"/>
      <c r="J1196" s="39"/>
      <c r="K1196" s="39"/>
      <c r="L1196" s="39"/>
      <c r="M1196" s="39"/>
      <c r="N1196" s="42"/>
      <c r="O1196" s="8"/>
      <c r="P1196" s="9"/>
      <c r="Q1196" s="9"/>
      <c r="R1196" s="8"/>
      <c r="S1196" s="9"/>
      <c r="T1196" s="9"/>
      <c r="U1196" s="8"/>
      <c r="V1196" s="9"/>
      <c r="W1196" s="9"/>
      <c r="X1196" s="9"/>
      <c r="Y1196" s="8"/>
      <c r="Z1196" s="9"/>
      <c r="AA1196" s="8"/>
      <c r="AC1196" s="8"/>
      <c r="AP1196" s="8"/>
      <c r="AR1196" s="31"/>
      <c r="AU1196" s="31"/>
      <c r="AV1196" s="21"/>
      <c r="AW1196" s="23"/>
      <c r="BJ1196" s="18"/>
      <c r="BL1196" s="54"/>
      <c r="BO1196" s="18"/>
      <c r="BQ1196" s="18"/>
      <c r="BS1196" s="18"/>
      <c r="BT1196" s="18"/>
      <c r="CA1196" s="18"/>
      <c r="CD1196" s="18"/>
      <c r="CI1196" s="18"/>
      <c r="CN1196" s="18"/>
      <c r="CP1196" s="18"/>
      <c r="CT1196" s="18"/>
      <c r="CV1196" s="18"/>
      <c r="CX1196" s="18"/>
      <c r="DI1196" s="18"/>
    </row>
    <row r="1197" spans="3:113" x14ac:dyDescent="0.3">
      <c r="C1197" s="25"/>
      <c r="D1197" s="12"/>
      <c r="E1197" s="14"/>
      <c r="H1197" s="16"/>
      <c r="I1197" s="11"/>
      <c r="J1197" s="39"/>
      <c r="K1197" s="39"/>
      <c r="L1197" s="39"/>
      <c r="M1197" s="39"/>
      <c r="N1197" s="42"/>
      <c r="O1197" s="8"/>
      <c r="P1197" s="9"/>
      <c r="Q1197" s="9"/>
      <c r="R1197" s="8"/>
      <c r="S1197" s="9"/>
      <c r="T1197" s="9"/>
      <c r="U1197" s="8"/>
      <c r="V1197" s="9"/>
      <c r="W1197" s="9"/>
      <c r="X1197" s="9"/>
      <c r="Y1197" s="8"/>
      <c r="Z1197" s="9"/>
      <c r="AA1197" s="8"/>
      <c r="AC1197" s="8"/>
      <c r="AP1197" s="8"/>
      <c r="AR1197" s="31"/>
      <c r="AU1197" s="31"/>
      <c r="AV1197" s="21"/>
      <c r="AW1197" s="23"/>
      <c r="BJ1197" s="18"/>
      <c r="BL1197" s="54"/>
      <c r="BO1197" s="18"/>
      <c r="BQ1197" s="18"/>
      <c r="BS1197" s="18"/>
      <c r="BT1197" s="18"/>
      <c r="CA1197" s="18"/>
      <c r="CD1197" s="18"/>
      <c r="CI1197" s="18"/>
      <c r="CN1197" s="18"/>
      <c r="CP1197" s="18"/>
      <c r="CT1197" s="18"/>
      <c r="CV1197" s="18"/>
      <c r="CX1197" s="18"/>
      <c r="DI1197" s="18"/>
    </row>
    <row r="1198" spans="3:113" x14ac:dyDescent="0.3">
      <c r="C1198" s="25"/>
      <c r="D1198" s="12"/>
      <c r="E1198" s="14"/>
      <c r="H1198" s="16"/>
      <c r="I1198" s="11"/>
      <c r="J1198" s="39"/>
      <c r="K1198" s="39"/>
      <c r="L1198" s="39"/>
      <c r="M1198" s="39"/>
      <c r="N1198" s="42"/>
      <c r="O1198" s="8"/>
      <c r="P1198" s="9"/>
      <c r="Q1198" s="9"/>
      <c r="R1198" s="8"/>
      <c r="S1198" s="9"/>
      <c r="T1198" s="9"/>
      <c r="U1198" s="8"/>
      <c r="V1198" s="9"/>
      <c r="W1198" s="9"/>
      <c r="X1198" s="9"/>
      <c r="Y1198" s="8"/>
      <c r="Z1198" s="9"/>
      <c r="AA1198" s="8"/>
      <c r="AC1198" s="8"/>
      <c r="AP1198" s="8"/>
      <c r="AR1198" s="31"/>
      <c r="AU1198" s="31"/>
      <c r="AV1198" s="21"/>
      <c r="AW1198" s="23"/>
      <c r="BJ1198" s="18"/>
      <c r="BL1198" s="54"/>
      <c r="BO1198" s="18"/>
      <c r="BQ1198" s="18"/>
      <c r="BS1198" s="18"/>
      <c r="BT1198" s="18"/>
      <c r="CA1198" s="18"/>
      <c r="CD1198" s="18"/>
      <c r="CI1198" s="18"/>
      <c r="CN1198" s="18"/>
      <c r="CP1198" s="18"/>
      <c r="CT1198" s="18"/>
      <c r="CV1198" s="18"/>
      <c r="CX1198" s="18"/>
      <c r="DI1198" s="18"/>
    </row>
    <row r="1199" spans="3:113" x14ac:dyDescent="0.3">
      <c r="C1199" s="25"/>
      <c r="D1199" s="12"/>
      <c r="E1199" s="14"/>
      <c r="H1199" s="16"/>
      <c r="I1199" s="11"/>
      <c r="J1199" s="39"/>
      <c r="K1199" s="39"/>
      <c r="L1199" s="39"/>
      <c r="M1199" s="39"/>
      <c r="N1199" s="42"/>
      <c r="O1199" s="8"/>
      <c r="P1199" s="9"/>
      <c r="Q1199" s="9"/>
      <c r="R1199" s="8"/>
      <c r="S1199" s="9"/>
      <c r="T1199" s="9"/>
      <c r="U1199" s="8"/>
      <c r="V1199" s="9"/>
      <c r="W1199" s="9"/>
      <c r="X1199" s="9"/>
      <c r="Y1199" s="8"/>
      <c r="Z1199" s="9"/>
      <c r="AA1199" s="8"/>
      <c r="AC1199" s="8"/>
      <c r="AP1199" s="8"/>
      <c r="AR1199" s="31"/>
      <c r="AU1199" s="31"/>
      <c r="AV1199" s="21"/>
      <c r="AW1199" s="23"/>
      <c r="BJ1199" s="18"/>
      <c r="BL1199" s="54"/>
      <c r="BO1199" s="18"/>
      <c r="BQ1199" s="18"/>
      <c r="BS1199" s="18"/>
      <c r="BT1199" s="18"/>
      <c r="CA1199" s="18"/>
      <c r="CD1199" s="18"/>
      <c r="CI1199" s="18"/>
      <c r="CN1199" s="18"/>
      <c r="CP1199" s="18"/>
      <c r="CT1199" s="18"/>
      <c r="CV1199" s="18"/>
      <c r="CX1199" s="18"/>
      <c r="DI1199" s="18"/>
    </row>
    <row r="1200" spans="3:113" x14ac:dyDescent="0.3">
      <c r="C1200" s="25"/>
      <c r="D1200" s="12"/>
      <c r="E1200" s="14"/>
      <c r="H1200" s="16"/>
      <c r="I1200" s="11"/>
      <c r="J1200" s="39"/>
      <c r="K1200" s="39"/>
      <c r="L1200" s="39"/>
      <c r="M1200" s="39"/>
      <c r="N1200" s="42"/>
      <c r="O1200" s="8"/>
      <c r="P1200" s="9"/>
      <c r="Q1200" s="9"/>
      <c r="R1200" s="8"/>
      <c r="S1200" s="9"/>
      <c r="T1200" s="9"/>
      <c r="U1200" s="8"/>
      <c r="V1200" s="9"/>
      <c r="W1200" s="9"/>
      <c r="X1200" s="9"/>
      <c r="Y1200" s="8"/>
      <c r="Z1200" s="9"/>
      <c r="AA1200" s="8"/>
      <c r="AC1200" s="8"/>
      <c r="AP1200" s="8"/>
      <c r="AR1200" s="31"/>
      <c r="AU1200" s="31"/>
      <c r="AV1200" s="21"/>
      <c r="AW1200" s="23"/>
      <c r="BJ1200" s="18"/>
      <c r="BL1200" s="54"/>
      <c r="BO1200" s="18"/>
      <c r="BQ1200" s="18"/>
      <c r="BS1200" s="18"/>
      <c r="BT1200" s="18"/>
      <c r="CA1200" s="18"/>
      <c r="CD1200" s="18"/>
      <c r="CI1200" s="18"/>
      <c r="CN1200" s="18"/>
      <c r="CP1200" s="18"/>
      <c r="CT1200" s="18"/>
      <c r="CV1200" s="18"/>
      <c r="CX1200" s="18"/>
      <c r="DI1200" s="18"/>
    </row>
    <row r="1201" spans="3:113" x14ac:dyDescent="0.3">
      <c r="C1201" s="25"/>
      <c r="D1201" s="12"/>
      <c r="E1201" s="14"/>
      <c r="H1201" s="16"/>
      <c r="I1201" s="11"/>
      <c r="J1201" s="39"/>
      <c r="K1201" s="39"/>
      <c r="L1201" s="39"/>
      <c r="M1201" s="39"/>
      <c r="N1201" s="42"/>
      <c r="O1201" s="8"/>
      <c r="P1201" s="9"/>
      <c r="Q1201" s="9"/>
      <c r="R1201" s="8"/>
      <c r="S1201" s="9"/>
      <c r="T1201" s="9"/>
      <c r="U1201" s="8"/>
      <c r="V1201" s="9"/>
      <c r="W1201" s="9"/>
      <c r="X1201" s="9"/>
      <c r="Y1201" s="8"/>
      <c r="Z1201" s="9"/>
      <c r="AA1201" s="8"/>
      <c r="AC1201" s="8"/>
      <c r="AP1201" s="8"/>
      <c r="AR1201" s="31"/>
      <c r="AU1201" s="31"/>
      <c r="AV1201" s="21"/>
      <c r="AW1201" s="23"/>
      <c r="BJ1201" s="18"/>
      <c r="BL1201" s="54"/>
      <c r="BO1201" s="18"/>
      <c r="BQ1201" s="18"/>
      <c r="BS1201" s="18"/>
      <c r="BT1201" s="18"/>
      <c r="CA1201" s="18"/>
      <c r="CD1201" s="18"/>
      <c r="CI1201" s="18"/>
      <c r="CN1201" s="18"/>
      <c r="CP1201" s="18"/>
      <c r="CT1201" s="18"/>
      <c r="CV1201" s="18"/>
      <c r="CX1201" s="18"/>
      <c r="DI1201" s="18"/>
    </row>
    <row r="1202" spans="3:113" x14ac:dyDescent="0.3">
      <c r="C1202" s="25"/>
      <c r="D1202" s="12"/>
      <c r="E1202" s="14"/>
      <c r="H1202" s="16"/>
      <c r="I1202" s="11"/>
      <c r="J1202" s="39"/>
      <c r="K1202" s="39"/>
      <c r="L1202" s="39"/>
      <c r="M1202" s="39"/>
      <c r="N1202" s="42"/>
      <c r="O1202" s="8"/>
      <c r="P1202" s="9"/>
      <c r="Q1202" s="9"/>
      <c r="R1202" s="8"/>
      <c r="S1202" s="9"/>
      <c r="T1202" s="9"/>
      <c r="U1202" s="8"/>
      <c r="V1202" s="9"/>
      <c r="W1202" s="9"/>
      <c r="X1202" s="9"/>
      <c r="Y1202" s="8"/>
      <c r="Z1202" s="9"/>
      <c r="AA1202" s="8"/>
      <c r="AC1202" s="8"/>
      <c r="AP1202" s="8"/>
      <c r="AR1202" s="31"/>
      <c r="AU1202" s="31"/>
      <c r="AV1202" s="21"/>
      <c r="AW1202" s="23"/>
      <c r="BJ1202" s="18"/>
      <c r="BL1202" s="54"/>
      <c r="BO1202" s="18"/>
      <c r="BQ1202" s="18"/>
      <c r="BS1202" s="18"/>
      <c r="BT1202" s="18"/>
      <c r="CA1202" s="18"/>
      <c r="CD1202" s="18"/>
      <c r="CI1202" s="18"/>
      <c r="CN1202" s="18"/>
      <c r="CP1202" s="18"/>
      <c r="CT1202" s="18"/>
      <c r="CV1202" s="18"/>
      <c r="CX1202" s="18"/>
      <c r="DI1202" s="18"/>
    </row>
    <row r="1203" spans="3:113" x14ac:dyDescent="0.3">
      <c r="C1203" s="25"/>
      <c r="D1203" s="12"/>
      <c r="E1203" s="14"/>
      <c r="H1203" s="16"/>
      <c r="I1203" s="11"/>
      <c r="J1203" s="39"/>
      <c r="K1203" s="39"/>
      <c r="L1203" s="39"/>
      <c r="M1203" s="39"/>
      <c r="N1203" s="42"/>
      <c r="O1203" s="8"/>
      <c r="P1203" s="9"/>
      <c r="Q1203" s="9"/>
      <c r="R1203" s="8"/>
      <c r="S1203" s="9"/>
      <c r="T1203" s="9"/>
      <c r="U1203" s="8"/>
      <c r="V1203" s="9"/>
      <c r="W1203" s="9"/>
      <c r="X1203" s="9"/>
      <c r="Y1203" s="8"/>
      <c r="Z1203" s="9"/>
      <c r="AA1203" s="8"/>
      <c r="AC1203" s="8"/>
      <c r="AP1203" s="8"/>
      <c r="AR1203" s="31"/>
      <c r="AU1203" s="31"/>
      <c r="AV1203" s="21"/>
      <c r="AW1203" s="23"/>
      <c r="BJ1203" s="18"/>
      <c r="BL1203" s="54"/>
      <c r="BO1203" s="18"/>
      <c r="BQ1203" s="18"/>
      <c r="BS1203" s="18"/>
      <c r="BT1203" s="18"/>
      <c r="CA1203" s="18"/>
      <c r="CD1203" s="18"/>
      <c r="CI1203" s="18"/>
      <c r="CN1203" s="18"/>
      <c r="CP1203" s="18"/>
      <c r="CT1203" s="18"/>
      <c r="CV1203" s="18"/>
      <c r="CX1203" s="18"/>
      <c r="DI1203" s="18"/>
    </row>
    <row r="1204" spans="3:113" x14ac:dyDescent="0.3">
      <c r="C1204" s="25"/>
      <c r="D1204" s="12"/>
      <c r="E1204" s="14"/>
      <c r="H1204" s="16"/>
      <c r="I1204" s="11"/>
      <c r="J1204" s="39"/>
      <c r="K1204" s="39"/>
      <c r="L1204" s="39"/>
      <c r="M1204" s="39"/>
      <c r="N1204" s="42"/>
      <c r="O1204" s="8"/>
      <c r="P1204" s="9"/>
      <c r="Q1204" s="9"/>
      <c r="R1204" s="8"/>
      <c r="S1204" s="9"/>
      <c r="T1204" s="9"/>
      <c r="U1204" s="8"/>
      <c r="V1204" s="9"/>
      <c r="W1204" s="9"/>
      <c r="X1204" s="9"/>
      <c r="Y1204" s="8"/>
      <c r="Z1204" s="9"/>
      <c r="AA1204" s="8"/>
      <c r="AC1204" s="8"/>
      <c r="AP1204" s="8"/>
      <c r="AR1204" s="31"/>
      <c r="AU1204" s="31"/>
      <c r="AV1204" s="21"/>
      <c r="AW1204" s="23"/>
      <c r="BJ1204" s="18"/>
      <c r="BL1204" s="54"/>
      <c r="BO1204" s="18"/>
      <c r="BQ1204" s="18"/>
      <c r="BS1204" s="18"/>
      <c r="BT1204" s="18"/>
      <c r="CA1204" s="18"/>
      <c r="CD1204" s="18"/>
      <c r="CI1204" s="18"/>
      <c r="CN1204" s="18"/>
      <c r="CP1204" s="18"/>
      <c r="CT1204" s="18"/>
      <c r="CV1204" s="18"/>
      <c r="CX1204" s="18"/>
      <c r="DI1204" s="18"/>
    </row>
    <row r="1205" spans="3:113" x14ac:dyDescent="0.3">
      <c r="C1205" s="25"/>
      <c r="D1205" s="12"/>
      <c r="E1205" s="14"/>
      <c r="H1205" s="16"/>
      <c r="I1205" s="11"/>
      <c r="J1205" s="39"/>
      <c r="K1205" s="39"/>
      <c r="L1205" s="39"/>
      <c r="M1205" s="39"/>
      <c r="N1205" s="42"/>
      <c r="O1205" s="8"/>
      <c r="P1205" s="9"/>
      <c r="Q1205" s="9"/>
      <c r="R1205" s="8"/>
      <c r="S1205" s="9"/>
      <c r="T1205" s="9"/>
      <c r="U1205" s="8"/>
      <c r="V1205" s="9"/>
      <c r="W1205" s="9"/>
      <c r="X1205" s="9"/>
      <c r="Y1205" s="8"/>
      <c r="Z1205" s="9"/>
      <c r="AA1205" s="8"/>
      <c r="AC1205" s="8"/>
      <c r="AP1205" s="8"/>
      <c r="AR1205" s="31"/>
      <c r="AU1205" s="31"/>
      <c r="AV1205" s="21"/>
      <c r="AW1205" s="23"/>
      <c r="BJ1205" s="18"/>
      <c r="BL1205" s="54"/>
      <c r="BO1205" s="18"/>
      <c r="BQ1205" s="18"/>
      <c r="BS1205" s="18"/>
      <c r="BT1205" s="18"/>
      <c r="CA1205" s="18"/>
      <c r="CD1205" s="18"/>
      <c r="CI1205" s="18"/>
      <c r="CN1205" s="18"/>
      <c r="CP1205" s="18"/>
      <c r="CT1205" s="18"/>
      <c r="CV1205" s="18"/>
      <c r="CX1205" s="18"/>
      <c r="DI1205" s="18"/>
    </row>
    <row r="1206" spans="3:113" x14ac:dyDescent="0.3">
      <c r="C1206" s="25"/>
      <c r="D1206" s="12"/>
      <c r="E1206" s="14"/>
      <c r="H1206" s="16"/>
      <c r="I1206" s="11"/>
      <c r="J1206" s="39"/>
      <c r="K1206" s="39"/>
      <c r="L1206" s="39"/>
      <c r="M1206" s="39"/>
      <c r="N1206" s="42"/>
      <c r="O1206" s="8"/>
      <c r="P1206" s="9"/>
      <c r="Q1206" s="9"/>
      <c r="R1206" s="8"/>
      <c r="S1206" s="9"/>
      <c r="T1206" s="9"/>
      <c r="U1206" s="8"/>
      <c r="V1206" s="9"/>
      <c r="W1206" s="9"/>
      <c r="X1206" s="9"/>
      <c r="Y1206" s="8"/>
      <c r="Z1206" s="9"/>
      <c r="AA1206" s="8"/>
      <c r="AC1206" s="8"/>
      <c r="AP1206" s="8"/>
      <c r="AR1206" s="31"/>
      <c r="AU1206" s="31"/>
      <c r="AV1206" s="21"/>
      <c r="AW1206" s="23"/>
      <c r="BJ1206" s="18"/>
      <c r="BL1206" s="54"/>
      <c r="BO1206" s="18"/>
      <c r="BQ1206" s="18"/>
      <c r="BS1206" s="18"/>
      <c r="BT1206" s="18"/>
      <c r="CA1206" s="18"/>
      <c r="CD1206" s="18"/>
      <c r="CI1206" s="18"/>
      <c r="CN1206" s="18"/>
      <c r="CP1206" s="18"/>
      <c r="CT1206" s="18"/>
      <c r="CV1206" s="18"/>
      <c r="CX1206" s="18"/>
      <c r="DI1206" s="18"/>
    </row>
    <row r="1207" spans="3:113" x14ac:dyDescent="0.3">
      <c r="C1207" s="25"/>
      <c r="D1207" s="12"/>
      <c r="E1207" s="14"/>
      <c r="H1207" s="16"/>
      <c r="I1207" s="11"/>
      <c r="J1207" s="39"/>
      <c r="K1207" s="39"/>
      <c r="L1207" s="39"/>
      <c r="M1207" s="39"/>
      <c r="N1207" s="42"/>
      <c r="O1207" s="8"/>
      <c r="P1207" s="9"/>
      <c r="Q1207" s="9"/>
      <c r="R1207" s="8"/>
      <c r="S1207" s="9"/>
      <c r="T1207" s="9"/>
      <c r="U1207" s="8"/>
      <c r="V1207" s="9"/>
      <c r="W1207" s="9"/>
      <c r="X1207" s="9"/>
      <c r="Y1207" s="8"/>
      <c r="Z1207" s="9"/>
      <c r="AA1207" s="8"/>
      <c r="AC1207" s="8"/>
      <c r="AP1207" s="8"/>
      <c r="AR1207" s="31"/>
      <c r="AU1207" s="31"/>
      <c r="AV1207" s="21"/>
      <c r="AW1207" s="23"/>
      <c r="BJ1207" s="18"/>
      <c r="BL1207" s="54"/>
      <c r="BO1207" s="18"/>
      <c r="BQ1207" s="18"/>
      <c r="BS1207" s="18"/>
      <c r="BT1207" s="18"/>
      <c r="CA1207" s="18"/>
      <c r="CD1207" s="18"/>
      <c r="CI1207" s="18"/>
      <c r="CN1207" s="18"/>
      <c r="CP1207" s="18"/>
      <c r="CT1207" s="18"/>
      <c r="CV1207" s="18"/>
      <c r="CX1207" s="18"/>
      <c r="DI1207" s="18"/>
    </row>
    <row r="1208" spans="3:113" x14ac:dyDescent="0.3">
      <c r="C1208" s="25"/>
      <c r="D1208" s="12"/>
      <c r="E1208" s="14"/>
      <c r="H1208" s="16"/>
      <c r="I1208" s="11"/>
      <c r="J1208" s="39"/>
      <c r="K1208" s="39"/>
      <c r="L1208" s="39"/>
      <c r="M1208" s="39"/>
      <c r="N1208" s="42"/>
      <c r="O1208" s="8"/>
      <c r="P1208" s="9"/>
      <c r="Q1208" s="9"/>
      <c r="R1208" s="8"/>
      <c r="S1208" s="9"/>
      <c r="T1208" s="9"/>
      <c r="U1208" s="8"/>
      <c r="V1208" s="9"/>
      <c r="W1208" s="9"/>
      <c r="X1208" s="9"/>
      <c r="Y1208" s="8"/>
      <c r="Z1208" s="9"/>
      <c r="AA1208" s="8"/>
      <c r="AC1208" s="8"/>
      <c r="AP1208" s="8"/>
      <c r="AR1208" s="31"/>
      <c r="AU1208" s="31"/>
      <c r="AV1208" s="21"/>
      <c r="AW1208" s="23"/>
      <c r="BJ1208" s="18"/>
      <c r="BL1208" s="54"/>
      <c r="BO1208" s="18"/>
      <c r="BQ1208" s="18"/>
      <c r="BS1208" s="18"/>
      <c r="BT1208" s="18"/>
      <c r="CA1208" s="18"/>
      <c r="CD1208" s="18"/>
      <c r="CI1208" s="18"/>
      <c r="CN1208" s="18"/>
      <c r="CP1208" s="18"/>
      <c r="CT1208" s="18"/>
      <c r="CV1208" s="18"/>
      <c r="CX1208" s="18"/>
      <c r="DI1208" s="18"/>
    </row>
    <row r="1209" spans="3:113" x14ac:dyDescent="0.3">
      <c r="C1209" s="25"/>
      <c r="D1209" s="12"/>
      <c r="E1209" s="14"/>
      <c r="H1209" s="16"/>
      <c r="I1209" s="11"/>
      <c r="J1209" s="39"/>
      <c r="K1209" s="39"/>
      <c r="L1209" s="39"/>
      <c r="M1209" s="39"/>
      <c r="N1209" s="42"/>
      <c r="O1209" s="8"/>
      <c r="P1209" s="9"/>
      <c r="Q1209" s="9"/>
      <c r="R1209" s="8"/>
      <c r="S1209" s="9"/>
      <c r="T1209" s="9"/>
      <c r="U1209" s="8"/>
      <c r="V1209" s="9"/>
      <c r="W1209" s="9"/>
      <c r="X1209" s="9"/>
      <c r="Y1209" s="8"/>
      <c r="Z1209" s="9"/>
      <c r="AA1209" s="8"/>
      <c r="AC1209" s="8"/>
      <c r="AP1209" s="8"/>
      <c r="AR1209" s="31"/>
      <c r="AU1209" s="31"/>
      <c r="AV1209" s="21"/>
      <c r="AW1209" s="23"/>
      <c r="BJ1209" s="18"/>
      <c r="BL1209" s="54"/>
      <c r="BO1209" s="18"/>
      <c r="BQ1209" s="18"/>
      <c r="BS1209" s="18"/>
      <c r="BT1209" s="18"/>
      <c r="CA1209" s="18"/>
      <c r="CD1209" s="18"/>
      <c r="CI1209" s="18"/>
      <c r="CN1209" s="18"/>
      <c r="CP1209" s="18"/>
      <c r="CT1209" s="18"/>
      <c r="CV1209" s="18"/>
      <c r="CX1209" s="18"/>
      <c r="DI1209" s="18"/>
    </row>
    <row r="1210" spans="3:113" x14ac:dyDescent="0.3">
      <c r="C1210" s="25"/>
      <c r="D1210" s="12"/>
      <c r="E1210" s="14"/>
      <c r="H1210" s="16"/>
      <c r="I1210" s="11"/>
      <c r="J1210" s="39"/>
      <c r="K1210" s="39"/>
      <c r="L1210" s="39"/>
      <c r="M1210" s="39"/>
      <c r="N1210" s="42"/>
      <c r="O1210" s="8"/>
      <c r="P1210" s="9"/>
      <c r="Q1210" s="9"/>
      <c r="R1210" s="8"/>
      <c r="S1210" s="9"/>
      <c r="T1210" s="9"/>
      <c r="U1210" s="8"/>
      <c r="V1210" s="9"/>
      <c r="W1210" s="9"/>
      <c r="X1210" s="9"/>
      <c r="Y1210" s="8"/>
      <c r="Z1210" s="9"/>
      <c r="AA1210" s="8"/>
      <c r="AC1210" s="8"/>
      <c r="AP1210" s="8"/>
      <c r="AR1210" s="31"/>
      <c r="AU1210" s="31"/>
      <c r="AV1210" s="21"/>
      <c r="AW1210" s="23"/>
      <c r="BJ1210" s="18"/>
      <c r="BL1210" s="54"/>
      <c r="BO1210" s="18"/>
      <c r="BQ1210" s="18"/>
      <c r="BS1210" s="18"/>
      <c r="BT1210" s="18"/>
      <c r="CA1210" s="18"/>
      <c r="CD1210" s="18"/>
      <c r="CI1210" s="18"/>
      <c r="CN1210" s="18"/>
      <c r="CP1210" s="18"/>
      <c r="CT1210" s="18"/>
      <c r="CV1210" s="18"/>
      <c r="CX1210" s="18"/>
      <c r="DI1210" s="18"/>
    </row>
    <row r="1211" spans="3:113" x14ac:dyDescent="0.3">
      <c r="C1211" s="25"/>
      <c r="D1211" s="12"/>
      <c r="E1211" s="14"/>
      <c r="H1211" s="16"/>
      <c r="I1211" s="11"/>
      <c r="J1211" s="39"/>
      <c r="K1211" s="39"/>
      <c r="L1211" s="39"/>
      <c r="M1211" s="39"/>
      <c r="N1211" s="42"/>
      <c r="O1211" s="8"/>
      <c r="P1211" s="9"/>
      <c r="Q1211" s="9"/>
      <c r="R1211" s="8"/>
      <c r="S1211" s="9"/>
      <c r="T1211" s="9"/>
      <c r="U1211" s="8"/>
      <c r="V1211" s="9"/>
      <c r="W1211" s="9"/>
      <c r="X1211" s="9"/>
      <c r="Y1211" s="8"/>
      <c r="Z1211" s="9"/>
      <c r="AA1211" s="8"/>
      <c r="AC1211" s="8"/>
      <c r="AP1211" s="8"/>
      <c r="AR1211" s="31"/>
      <c r="AU1211" s="31"/>
      <c r="AV1211" s="21"/>
      <c r="AW1211" s="23"/>
      <c r="BJ1211" s="18"/>
      <c r="BL1211" s="54"/>
      <c r="BO1211" s="18"/>
      <c r="BQ1211" s="18"/>
      <c r="BS1211" s="18"/>
      <c r="BT1211" s="18"/>
      <c r="CA1211" s="18"/>
      <c r="CD1211" s="18"/>
      <c r="CI1211" s="18"/>
      <c r="CN1211" s="18"/>
      <c r="CP1211" s="18"/>
      <c r="CT1211" s="18"/>
      <c r="CV1211" s="18"/>
      <c r="CX1211" s="18"/>
      <c r="DI1211" s="18"/>
    </row>
    <row r="1212" spans="3:113" x14ac:dyDescent="0.3">
      <c r="C1212" s="25"/>
      <c r="D1212" s="12"/>
      <c r="E1212" s="14"/>
      <c r="H1212" s="16"/>
      <c r="I1212" s="11"/>
      <c r="J1212" s="39"/>
      <c r="K1212" s="39"/>
      <c r="L1212" s="39"/>
      <c r="M1212" s="39"/>
      <c r="N1212" s="42"/>
      <c r="O1212" s="8"/>
      <c r="P1212" s="9"/>
      <c r="Q1212" s="9"/>
      <c r="R1212" s="8"/>
      <c r="S1212" s="9"/>
      <c r="T1212" s="9"/>
      <c r="U1212" s="8"/>
      <c r="V1212" s="9"/>
      <c r="W1212" s="9"/>
      <c r="X1212" s="9"/>
      <c r="Y1212" s="8"/>
      <c r="Z1212" s="9"/>
      <c r="AA1212" s="8"/>
      <c r="AC1212" s="8"/>
      <c r="AP1212" s="8"/>
      <c r="AR1212" s="31"/>
      <c r="AU1212" s="31"/>
      <c r="AV1212" s="21"/>
      <c r="AW1212" s="23"/>
      <c r="BJ1212" s="18"/>
      <c r="BL1212" s="54"/>
      <c r="BO1212" s="18"/>
      <c r="BQ1212" s="18"/>
      <c r="BS1212" s="18"/>
      <c r="BT1212" s="18"/>
      <c r="CA1212" s="18"/>
      <c r="CD1212" s="18"/>
      <c r="CI1212" s="18"/>
      <c r="CN1212" s="18"/>
      <c r="CP1212" s="18"/>
      <c r="CT1212" s="18"/>
      <c r="CV1212" s="18"/>
      <c r="CX1212" s="18"/>
      <c r="DI1212" s="18"/>
    </row>
    <row r="1213" spans="3:113" x14ac:dyDescent="0.3">
      <c r="C1213" s="25"/>
      <c r="D1213" s="12"/>
      <c r="E1213" s="14"/>
      <c r="H1213" s="16"/>
      <c r="I1213" s="11"/>
      <c r="J1213" s="39"/>
      <c r="K1213" s="39"/>
      <c r="L1213" s="39"/>
      <c r="M1213" s="39"/>
      <c r="N1213" s="42"/>
      <c r="O1213" s="8"/>
      <c r="P1213" s="9"/>
      <c r="Q1213" s="9"/>
      <c r="R1213" s="8"/>
      <c r="S1213" s="9"/>
      <c r="T1213" s="9"/>
      <c r="U1213" s="8"/>
      <c r="V1213" s="9"/>
      <c r="W1213" s="9"/>
      <c r="X1213" s="9"/>
      <c r="Y1213" s="8"/>
      <c r="Z1213" s="9"/>
      <c r="AA1213" s="8"/>
      <c r="AC1213" s="8"/>
      <c r="AP1213" s="8"/>
      <c r="AR1213" s="31"/>
      <c r="AU1213" s="31"/>
      <c r="AV1213" s="21"/>
      <c r="AW1213" s="23"/>
      <c r="BJ1213" s="18"/>
      <c r="BL1213" s="54"/>
      <c r="BO1213" s="18"/>
      <c r="BQ1213" s="18"/>
      <c r="BS1213" s="18"/>
      <c r="BT1213" s="18"/>
      <c r="CA1213" s="18"/>
      <c r="CD1213" s="18"/>
      <c r="CI1213" s="18"/>
      <c r="CN1213" s="18"/>
      <c r="CP1213" s="18"/>
      <c r="CT1213" s="18"/>
      <c r="CV1213" s="18"/>
      <c r="CX1213" s="18"/>
      <c r="DI1213" s="18"/>
    </row>
    <row r="1214" spans="3:113" x14ac:dyDescent="0.3">
      <c r="C1214" s="25"/>
      <c r="D1214" s="12"/>
      <c r="E1214" s="14"/>
      <c r="H1214" s="16"/>
      <c r="I1214" s="11"/>
      <c r="J1214" s="39"/>
      <c r="K1214" s="39"/>
      <c r="L1214" s="39"/>
      <c r="M1214" s="39"/>
      <c r="N1214" s="42"/>
      <c r="O1214" s="8"/>
      <c r="P1214" s="9"/>
      <c r="Q1214" s="9"/>
      <c r="R1214" s="8"/>
      <c r="S1214" s="9"/>
      <c r="T1214" s="9"/>
      <c r="U1214" s="8"/>
      <c r="V1214" s="9"/>
      <c r="W1214" s="9"/>
      <c r="X1214" s="9"/>
      <c r="Y1214" s="8"/>
      <c r="Z1214" s="9"/>
      <c r="AA1214" s="8"/>
      <c r="AC1214" s="8"/>
      <c r="AP1214" s="8"/>
      <c r="AR1214" s="31"/>
      <c r="AU1214" s="31"/>
      <c r="AV1214" s="21"/>
      <c r="AW1214" s="23"/>
      <c r="BJ1214" s="18"/>
      <c r="BL1214" s="54"/>
      <c r="BO1214" s="18"/>
      <c r="BQ1214" s="18"/>
      <c r="BS1214" s="18"/>
      <c r="BT1214" s="18"/>
      <c r="CA1214" s="18"/>
      <c r="CD1214" s="18"/>
      <c r="CI1214" s="18"/>
      <c r="CN1214" s="18"/>
      <c r="CP1214" s="18"/>
      <c r="CT1214" s="18"/>
      <c r="CV1214" s="18"/>
      <c r="CX1214" s="18"/>
      <c r="DI1214" s="18"/>
    </row>
    <row r="1215" spans="3:113" x14ac:dyDescent="0.3">
      <c r="C1215" s="25"/>
      <c r="D1215" s="12"/>
      <c r="E1215" s="14"/>
      <c r="H1215" s="16"/>
      <c r="I1215" s="11"/>
      <c r="J1215" s="39"/>
      <c r="K1215" s="39"/>
      <c r="L1215" s="39"/>
      <c r="M1215" s="39"/>
      <c r="N1215" s="42"/>
      <c r="O1215" s="8"/>
      <c r="P1215" s="9"/>
      <c r="Q1215" s="9"/>
      <c r="R1215" s="8"/>
      <c r="S1215" s="9"/>
      <c r="T1215" s="9"/>
      <c r="U1215" s="8"/>
      <c r="V1215" s="9"/>
      <c r="W1215" s="9"/>
      <c r="X1215" s="9"/>
      <c r="Y1215" s="8"/>
      <c r="Z1215" s="9"/>
      <c r="AA1215" s="8"/>
      <c r="AC1215" s="8"/>
      <c r="AP1215" s="8"/>
      <c r="AR1215" s="31"/>
      <c r="AU1215" s="31"/>
      <c r="AV1215" s="21"/>
      <c r="AW1215" s="23"/>
      <c r="BJ1215" s="18"/>
      <c r="BL1215" s="54"/>
      <c r="BO1215" s="18"/>
      <c r="BQ1215" s="18"/>
      <c r="BS1215" s="18"/>
      <c r="BT1215" s="18"/>
      <c r="CA1215" s="18"/>
      <c r="CD1215" s="18"/>
      <c r="CI1215" s="18"/>
      <c r="CN1215" s="18"/>
      <c r="CP1215" s="18"/>
      <c r="CT1215" s="18"/>
      <c r="CV1215" s="18"/>
      <c r="CX1215" s="18"/>
      <c r="DI1215" s="18"/>
    </row>
    <row r="1216" spans="3:113" x14ac:dyDescent="0.3">
      <c r="C1216" s="25"/>
      <c r="D1216" s="12"/>
      <c r="E1216" s="14"/>
      <c r="H1216" s="16"/>
      <c r="I1216" s="11"/>
      <c r="J1216" s="39"/>
      <c r="K1216" s="39"/>
      <c r="L1216" s="39"/>
      <c r="M1216" s="39"/>
      <c r="N1216" s="42"/>
      <c r="O1216" s="8"/>
      <c r="P1216" s="9"/>
      <c r="Q1216" s="9"/>
      <c r="R1216" s="8"/>
      <c r="S1216" s="9"/>
      <c r="T1216" s="9"/>
      <c r="U1216" s="8"/>
      <c r="V1216" s="9"/>
      <c r="W1216" s="9"/>
      <c r="X1216" s="9"/>
      <c r="Y1216" s="8"/>
      <c r="Z1216" s="9"/>
      <c r="AA1216" s="8"/>
      <c r="AC1216" s="8"/>
      <c r="AP1216" s="8"/>
      <c r="AR1216" s="31"/>
      <c r="AU1216" s="31"/>
      <c r="AV1216" s="21"/>
      <c r="AW1216" s="23"/>
      <c r="BJ1216" s="18"/>
      <c r="BL1216" s="54"/>
      <c r="BO1216" s="18"/>
      <c r="BQ1216" s="18"/>
      <c r="BS1216" s="18"/>
      <c r="BT1216" s="18"/>
      <c r="CA1216" s="18"/>
      <c r="CD1216" s="18"/>
      <c r="CI1216" s="18"/>
      <c r="CN1216" s="18"/>
      <c r="CP1216" s="18"/>
      <c r="CT1216" s="18"/>
      <c r="CV1216" s="18"/>
      <c r="CX1216" s="18"/>
      <c r="DI1216" s="18"/>
    </row>
    <row r="1217" spans="3:113" x14ac:dyDescent="0.3">
      <c r="C1217" s="25"/>
      <c r="D1217" s="12"/>
      <c r="E1217" s="14"/>
      <c r="H1217" s="16"/>
      <c r="I1217" s="11"/>
      <c r="J1217" s="39"/>
      <c r="K1217" s="39"/>
      <c r="L1217" s="39"/>
      <c r="M1217" s="39"/>
      <c r="N1217" s="42"/>
      <c r="O1217" s="8"/>
      <c r="P1217" s="9"/>
      <c r="Q1217" s="9"/>
      <c r="R1217" s="8"/>
      <c r="S1217" s="9"/>
      <c r="T1217" s="9"/>
      <c r="U1217" s="8"/>
      <c r="V1217" s="9"/>
      <c r="W1217" s="9"/>
      <c r="X1217" s="9"/>
      <c r="Y1217" s="8"/>
      <c r="Z1217" s="9"/>
      <c r="AA1217" s="8"/>
      <c r="AC1217" s="8"/>
      <c r="AP1217" s="8"/>
      <c r="AR1217" s="31"/>
      <c r="AU1217" s="31"/>
      <c r="AV1217" s="21"/>
      <c r="AW1217" s="23"/>
      <c r="BJ1217" s="18"/>
      <c r="BL1217" s="54"/>
      <c r="BO1217" s="18"/>
      <c r="BQ1217" s="18"/>
      <c r="BS1217" s="18"/>
      <c r="BT1217" s="18"/>
      <c r="CA1217" s="18"/>
      <c r="CD1217" s="18"/>
      <c r="CI1217" s="18"/>
      <c r="CN1217" s="18"/>
      <c r="CP1217" s="18"/>
      <c r="CT1217" s="18"/>
      <c r="CV1217" s="18"/>
      <c r="CX1217" s="18"/>
      <c r="DI1217" s="18"/>
    </row>
    <row r="1218" spans="3:113" x14ac:dyDescent="0.3">
      <c r="C1218" s="25"/>
      <c r="D1218" s="12"/>
      <c r="E1218" s="14"/>
      <c r="H1218" s="16"/>
      <c r="I1218" s="11"/>
      <c r="J1218" s="39"/>
      <c r="K1218" s="39"/>
      <c r="L1218" s="39"/>
      <c r="M1218" s="39"/>
      <c r="N1218" s="42"/>
      <c r="O1218" s="8"/>
      <c r="P1218" s="9"/>
      <c r="Q1218" s="9"/>
      <c r="R1218" s="8"/>
      <c r="S1218" s="9"/>
      <c r="T1218" s="9"/>
      <c r="U1218" s="8"/>
      <c r="V1218" s="9"/>
      <c r="W1218" s="9"/>
      <c r="X1218" s="9"/>
      <c r="Y1218" s="8"/>
      <c r="Z1218" s="9"/>
      <c r="AA1218" s="8"/>
      <c r="AC1218" s="8"/>
      <c r="AP1218" s="8"/>
      <c r="AR1218" s="31"/>
      <c r="AU1218" s="31"/>
      <c r="AV1218" s="21"/>
      <c r="AW1218" s="23"/>
      <c r="BJ1218" s="18"/>
      <c r="BL1218" s="54"/>
      <c r="BO1218" s="18"/>
      <c r="BQ1218" s="18"/>
      <c r="BS1218" s="18"/>
      <c r="BT1218" s="18"/>
      <c r="CA1218" s="18"/>
      <c r="CD1218" s="18"/>
      <c r="CI1218" s="18"/>
      <c r="CN1218" s="18"/>
      <c r="CP1218" s="18"/>
      <c r="CT1218" s="18"/>
      <c r="CV1218" s="18"/>
      <c r="CX1218" s="18"/>
      <c r="DI1218" s="18"/>
    </row>
    <row r="1219" spans="3:113" x14ac:dyDescent="0.3">
      <c r="C1219" s="25"/>
      <c r="D1219" s="12"/>
      <c r="E1219" s="14"/>
      <c r="H1219" s="16"/>
      <c r="I1219" s="11"/>
      <c r="J1219" s="39"/>
      <c r="K1219" s="39"/>
      <c r="L1219" s="39"/>
      <c r="M1219" s="39"/>
      <c r="N1219" s="42"/>
      <c r="O1219" s="8"/>
      <c r="P1219" s="9"/>
      <c r="Q1219" s="9"/>
      <c r="R1219" s="8"/>
      <c r="S1219" s="9"/>
      <c r="T1219" s="9"/>
      <c r="U1219" s="8"/>
      <c r="V1219" s="9"/>
      <c r="W1219" s="9"/>
      <c r="X1219" s="9"/>
      <c r="Y1219" s="8"/>
      <c r="Z1219" s="9"/>
      <c r="AA1219" s="8"/>
      <c r="AC1219" s="8"/>
      <c r="AP1219" s="8"/>
      <c r="AR1219" s="31"/>
      <c r="AU1219" s="31"/>
      <c r="AV1219" s="21"/>
      <c r="AW1219" s="23"/>
      <c r="BJ1219" s="18"/>
      <c r="BL1219" s="54"/>
      <c r="BO1219" s="18"/>
      <c r="BQ1219" s="18"/>
      <c r="BS1219" s="18"/>
      <c r="BT1219" s="18"/>
      <c r="CA1219" s="18"/>
      <c r="CD1219" s="18"/>
      <c r="CI1219" s="18"/>
      <c r="CN1219" s="18"/>
      <c r="CP1219" s="18"/>
      <c r="CT1219" s="18"/>
      <c r="CV1219" s="18"/>
      <c r="CX1219" s="18"/>
      <c r="DI1219" s="18"/>
    </row>
    <row r="1220" spans="3:113" x14ac:dyDescent="0.3">
      <c r="C1220" s="25"/>
      <c r="D1220" s="12"/>
      <c r="E1220" s="14"/>
      <c r="H1220" s="16"/>
      <c r="I1220" s="11"/>
      <c r="J1220" s="39"/>
      <c r="K1220" s="39"/>
      <c r="L1220" s="39"/>
      <c r="M1220" s="39"/>
      <c r="N1220" s="42"/>
      <c r="O1220" s="8"/>
      <c r="P1220" s="9"/>
      <c r="Q1220" s="9"/>
      <c r="R1220" s="8"/>
      <c r="S1220" s="9"/>
      <c r="T1220" s="9"/>
      <c r="U1220" s="8"/>
      <c r="V1220" s="9"/>
      <c r="W1220" s="9"/>
      <c r="X1220" s="9"/>
      <c r="Y1220" s="8"/>
      <c r="Z1220" s="9"/>
      <c r="AA1220" s="8"/>
      <c r="AC1220" s="8"/>
      <c r="AP1220" s="8"/>
      <c r="AR1220" s="31"/>
      <c r="AU1220" s="31"/>
      <c r="AV1220" s="21"/>
      <c r="AW1220" s="23"/>
      <c r="BJ1220" s="18"/>
      <c r="BL1220" s="54"/>
      <c r="BO1220" s="18"/>
      <c r="BQ1220" s="18"/>
      <c r="BS1220" s="18"/>
      <c r="BT1220" s="18"/>
      <c r="CA1220" s="18"/>
      <c r="CD1220" s="18"/>
      <c r="CI1220" s="18"/>
      <c r="CN1220" s="18"/>
      <c r="CP1220" s="18"/>
      <c r="CT1220" s="18"/>
      <c r="CV1220" s="18"/>
      <c r="CX1220" s="18"/>
      <c r="DI1220" s="18"/>
    </row>
    <row r="1221" spans="3:113" x14ac:dyDescent="0.3">
      <c r="C1221" s="25"/>
      <c r="D1221" s="12"/>
      <c r="E1221" s="14"/>
      <c r="H1221" s="16"/>
      <c r="I1221" s="11"/>
      <c r="J1221" s="39"/>
      <c r="K1221" s="39"/>
      <c r="L1221" s="39"/>
      <c r="M1221" s="39"/>
      <c r="N1221" s="42"/>
      <c r="O1221" s="8"/>
      <c r="P1221" s="9"/>
      <c r="Q1221" s="9"/>
      <c r="R1221" s="8"/>
      <c r="S1221" s="9"/>
      <c r="T1221" s="9"/>
      <c r="U1221" s="8"/>
      <c r="V1221" s="9"/>
      <c r="W1221" s="9"/>
      <c r="X1221" s="9"/>
      <c r="Y1221" s="8"/>
      <c r="Z1221" s="9"/>
      <c r="AA1221" s="8"/>
      <c r="AC1221" s="8"/>
      <c r="AP1221" s="8"/>
      <c r="AR1221" s="31"/>
      <c r="AU1221" s="31"/>
      <c r="AV1221" s="21"/>
      <c r="AW1221" s="23"/>
      <c r="BJ1221" s="18"/>
      <c r="BL1221" s="54"/>
      <c r="BO1221" s="18"/>
      <c r="BQ1221" s="18"/>
      <c r="BS1221" s="18"/>
      <c r="BT1221" s="18"/>
      <c r="CA1221" s="18"/>
      <c r="CD1221" s="18"/>
      <c r="CI1221" s="18"/>
      <c r="CN1221" s="18"/>
      <c r="CP1221" s="18"/>
      <c r="CT1221" s="18"/>
      <c r="CV1221" s="18"/>
      <c r="CX1221" s="18"/>
      <c r="DI1221" s="18"/>
    </row>
    <row r="1222" spans="3:113" x14ac:dyDescent="0.3">
      <c r="C1222" s="25"/>
      <c r="D1222" s="12"/>
      <c r="E1222" s="14"/>
      <c r="H1222" s="16"/>
      <c r="I1222" s="11"/>
      <c r="J1222" s="39"/>
      <c r="K1222" s="39"/>
      <c r="L1222" s="39"/>
      <c r="M1222" s="39"/>
      <c r="N1222" s="42"/>
      <c r="O1222" s="8"/>
      <c r="P1222" s="9"/>
      <c r="Q1222" s="9"/>
      <c r="R1222" s="8"/>
      <c r="S1222" s="9"/>
      <c r="T1222" s="9"/>
      <c r="U1222" s="8"/>
      <c r="V1222" s="9"/>
      <c r="W1222" s="9"/>
      <c r="X1222" s="9"/>
      <c r="Y1222" s="8"/>
      <c r="Z1222" s="9"/>
      <c r="AA1222" s="8"/>
      <c r="AC1222" s="8"/>
      <c r="AP1222" s="8"/>
      <c r="AR1222" s="31"/>
      <c r="AU1222" s="31"/>
      <c r="AV1222" s="21"/>
      <c r="AW1222" s="23"/>
      <c r="BJ1222" s="18"/>
      <c r="BL1222" s="54"/>
      <c r="BO1222" s="18"/>
      <c r="BQ1222" s="18"/>
      <c r="BS1222" s="18"/>
      <c r="BT1222" s="18"/>
      <c r="CA1222" s="18"/>
      <c r="CD1222" s="18"/>
      <c r="CI1222" s="18"/>
      <c r="CN1222" s="18"/>
      <c r="CP1222" s="18"/>
      <c r="CT1222" s="18"/>
      <c r="CV1222" s="18"/>
      <c r="CX1222" s="18"/>
      <c r="DI1222" s="18"/>
    </row>
    <row r="1223" spans="3:113" x14ac:dyDescent="0.3">
      <c r="C1223" s="25"/>
      <c r="D1223" s="12"/>
      <c r="E1223" s="14"/>
      <c r="H1223" s="16"/>
      <c r="I1223" s="11"/>
      <c r="J1223" s="39"/>
      <c r="K1223" s="39"/>
      <c r="L1223" s="39"/>
      <c r="M1223" s="39"/>
      <c r="N1223" s="42"/>
      <c r="O1223" s="8"/>
      <c r="P1223" s="9"/>
      <c r="Q1223" s="9"/>
      <c r="R1223" s="8"/>
      <c r="S1223" s="9"/>
      <c r="T1223" s="9"/>
      <c r="U1223" s="8"/>
      <c r="V1223" s="9"/>
      <c r="W1223" s="9"/>
      <c r="X1223" s="9"/>
      <c r="Y1223" s="8"/>
      <c r="Z1223" s="9"/>
      <c r="AA1223" s="8"/>
      <c r="AC1223" s="8"/>
      <c r="AP1223" s="8"/>
      <c r="AR1223" s="31"/>
      <c r="AU1223" s="31"/>
      <c r="AV1223" s="21"/>
      <c r="AW1223" s="23"/>
      <c r="BJ1223" s="18"/>
      <c r="BL1223" s="54"/>
      <c r="BO1223" s="18"/>
      <c r="BQ1223" s="18"/>
      <c r="BS1223" s="18"/>
      <c r="BT1223" s="18"/>
      <c r="CA1223" s="18"/>
      <c r="CD1223" s="18"/>
      <c r="CI1223" s="18"/>
      <c r="CN1223" s="18"/>
      <c r="CP1223" s="18"/>
      <c r="CT1223" s="18"/>
      <c r="CV1223" s="18"/>
      <c r="CX1223" s="18"/>
      <c r="DI1223" s="18"/>
    </row>
    <row r="1224" spans="3:113" x14ac:dyDescent="0.3">
      <c r="C1224" s="25"/>
      <c r="D1224" s="12"/>
      <c r="E1224" s="14"/>
      <c r="H1224" s="16"/>
      <c r="I1224" s="11"/>
      <c r="J1224" s="39"/>
      <c r="K1224" s="39"/>
      <c r="L1224" s="39"/>
      <c r="M1224" s="39"/>
      <c r="N1224" s="42"/>
      <c r="O1224" s="8"/>
      <c r="P1224" s="9"/>
      <c r="Q1224" s="9"/>
      <c r="R1224" s="8"/>
      <c r="S1224" s="9"/>
      <c r="T1224" s="9"/>
      <c r="U1224" s="8"/>
      <c r="V1224" s="9"/>
      <c r="W1224" s="9"/>
      <c r="X1224" s="9"/>
      <c r="Y1224" s="8"/>
      <c r="Z1224" s="9"/>
      <c r="AA1224" s="8"/>
      <c r="AC1224" s="8"/>
      <c r="AP1224" s="8"/>
      <c r="AR1224" s="31"/>
      <c r="AU1224" s="31"/>
      <c r="AV1224" s="21"/>
      <c r="AW1224" s="23"/>
      <c r="BJ1224" s="18"/>
      <c r="BL1224" s="54"/>
      <c r="BO1224" s="18"/>
      <c r="BQ1224" s="18"/>
      <c r="BS1224" s="18"/>
      <c r="BT1224" s="18"/>
      <c r="CA1224" s="18"/>
      <c r="CD1224" s="18"/>
      <c r="CI1224" s="18"/>
      <c r="CN1224" s="18"/>
      <c r="CP1224" s="18"/>
      <c r="CT1224" s="18"/>
      <c r="CV1224" s="18"/>
      <c r="CX1224" s="18"/>
      <c r="DI1224" s="18"/>
    </row>
    <row r="1225" spans="3:113" x14ac:dyDescent="0.3">
      <c r="C1225" s="25"/>
      <c r="D1225" s="12"/>
      <c r="E1225" s="14"/>
      <c r="H1225" s="16"/>
      <c r="I1225" s="11"/>
      <c r="J1225" s="39"/>
      <c r="K1225" s="39"/>
      <c r="L1225" s="39"/>
      <c r="M1225" s="39"/>
      <c r="N1225" s="42"/>
      <c r="O1225" s="8"/>
      <c r="P1225" s="9"/>
      <c r="Q1225" s="9"/>
      <c r="R1225" s="8"/>
      <c r="S1225" s="9"/>
      <c r="T1225" s="9"/>
      <c r="U1225" s="8"/>
      <c r="V1225" s="9"/>
      <c r="W1225" s="9"/>
      <c r="X1225" s="9"/>
      <c r="Y1225" s="8"/>
      <c r="Z1225" s="9"/>
      <c r="AA1225" s="8"/>
      <c r="AC1225" s="8"/>
      <c r="AP1225" s="8"/>
      <c r="AR1225" s="31"/>
      <c r="AU1225" s="31"/>
      <c r="AV1225" s="21"/>
      <c r="AW1225" s="23"/>
      <c r="BJ1225" s="18"/>
      <c r="BL1225" s="54"/>
      <c r="BO1225" s="18"/>
      <c r="BQ1225" s="18"/>
      <c r="BS1225" s="18"/>
      <c r="BT1225" s="18"/>
      <c r="CA1225" s="18"/>
      <c r="CD1225" s="18"/>
      <c r="CI1225" s="18"/>
      <c r="CN1225" s="18"/>
      <c r="CP1225" s="18"/>
      <c r="CT1225" s="18"/>
      <c r="CV1225" s="18"/>
      <c r="CX1225" s="18"/>
      <c r="DI1225" s="18"/>
    </row>
    <row r="1226" spans="3:113" x14ac:dyDescent="0.3">
      <c r="C1226" s="25"/>
      <c r="D1226" s="12"/>
      <c r="E1226" s="14"/>
      <c r="H1226" s="16"/>
      <c r="I1226" s="11"/>
      <c r="J1226" s="39"/>
      <c r="K1226" s="39"/>
      <c r="L1226" s="39"/>
      <c r="M1226" s="39"/>
      <c r="N1226" s="42"/>
      <c r="O1226" s="8"/>
      <c r="P1226" s="9"/>
      <c r="Q1226" s="9"/>
      <c r="R1226" s="8"/>
      <c r="S1226" s="9"/>
      <c r="T1226" s="9"/>
      <c r="U1226" s="8"/>
      <c r="V1226" s="9"/>
      <c r="W1226" s="9"/>
      <c r="X1226" s="9"/>
      <c r="Y1226" s="8"/>
      <c r="Z1226" s="9"/>
      <c r="AA1226" s="8"/>
      <c r="AC1226" s="8"/>
      <c r="AP1226" s="8"/>
      <c r="AR1226" s="31"/>
      <c r="AU1226" s="31"/>
      <c r="AV1226" s="21"/>
      <c r="AW1226" s="23"/>
      <c r="BJ1226" s="18"/>
      <c r="BL1226" s="54"/>
      <c r="BO1226" s="18"/>
      <c r="BQ1226" s="18"/>
      <c r="BS1226" s="18"/>
      <c r="BT1226" s="18"/>
      <c r="CA1226" s="18"/>
      <c r="CD1226" s="18"/>
      <c r="CI1226" s="18"/>
      <c r="CN1226" s="18"/>
      <c r="CP1226" s="18"/>
      <c r="CT1226" s="18"/>
      <c r="CV1226" s="18"/>
      <c r="CX1226" s="18"/>
      <c r="DI1226" s="18"/>
    </row>
    <row r="1227" spans="3:113" x14ac:dyDescent="0.3">
      <c r="C1227" s="25"/>
      <c r="D1227" s="12"/>
      <c r="E1227" s="14"/>
      <c r="H1227" s="16"/>
      <c r="I1227" s="11"/>
      <c r="J1227" s="39"/>
      <c r="K1227" s="39"/>
      <c r="L1227" s="39"/>
      <c r="M1227" s="39"/>
      <c r="N1227" s="42"/>
      <c r="O1227" s="8"/>
      <c r="P1227" s="9"/>
      <c r="Q1227" s="9"/>
      <c r="R1227" s="8"/>
      <c r="S1227" s="9"/>
      <c r="T1227" s="9"/>
      <c r="U1227" s="8"/>
      <c r="V1227" s="9"/>
      <c r="W1227" s="9"/>
      <c r="X1227" s="9"/>
      <c r="Y1227" s="8"/>
      <c r="Z1227" s="9"/>
      <c r="AA1227" s="8"/>
      <c r="AC1227" s="8"/>
      <c r="AP1227" s="8"/>
      <c r="AR1227" s="31"/>
      <c r="AU1227" s="31"/>
      <c r="AV1227" s="21"/>
      <c r="AW1227" s="23"/>
      <c r="BJ1227" s="18"/>
      <c r="BL1227" s="54"/>
      <c r="BO1227" s="18"/>
      <c r="BQ1227" s="18"/>
      <c r="BS1227" s="18"/>
      <c r="BT1227" s="18"/>
      <c r="CA1227" s="18"/>
      <c r="CD1227" s="18"/>
      <c r="CI1227" s="18"/>
      <c r="CN1227" s="18"/>
      <c r="CP1227" s="18"/>
      <c r="CT1227" s="18"/>
      <c r="CV1227" s="18"/>
      <c r="CX1227" s="18"/>
      <c r="DI1227" s="18"/>
    </row>
    <row r="1228" spans="3:113" x14ac:dyDescent="0.3">
      <c r="C1228" s="25"/>
      <c r="D1228" s="12"/>
      <c r="E1228" s="14"/>
      <c r="H1228" s="16"/>
      <c r="I1228" s="11"/>
      <c r="J1228" s="39"/>
      <c r="K1228" s="39"/>
      <c r="L1228" s="39"/>
      <c r="M1228" s="39"/>
      <c r="N1228" s="42"/>
      <c r="O1228" s="8"/>
      <c r="P1228" s="9"/>
      <c r="Q1228" s="9"/>
      <c r="R1228" s="8"/>
      <c r="S1228" s="9"/>
      <c r="T1228" s="9"/>
      <c r="U1228" s="8"/>
      <c r="V1228" s="9"/>
      <c r="W1228" s="9"/>
      <c r="X1228" s="9"/>
      <c r="Y1228" s="8"/>
      <c r="Z1228" s="9"/>
      <c r="AA1228" s="8"/>
      <c r="AC1228" s="8"/>
      <c r="AP1228" s="8"/>
      <c r="AR1228" s="31"/>
      <c r="AU1228" s="31"/>
      <c r="AV1228" s="21"/>
      <c r="AW1228" s="23"/>
      <c r="BJ1228" s="18"/>
      <c r="BL1228" s="54"/>
      <c r="BO1228" s="18"/>
      <c r="BQ1228" s="18"/>
      <c r="BS1228" s="18"/>
      <c r="BT1228" s="18"/>
      <c r="CA1228" s="18"/>
      <c r="CD1228" s="18"/>
      <c r="CI1228" s="18"/>
      <c r="CN1228" s="18"/>
      <c r="CP1228" s="18"/>
      <c r="CT1228" s="18"/>
      <c r="CV1228" s="18"/>
      <c r="CX1228" s="18"/>
      <c r="DI1228" s="18"/>
    </row>
    <row r="1229" spans="3:113" x14ac:dyDescent="0.3">
      <c r="C1229" s="25"/>
      <c r="D1229" s="12"/>
      <c r="E1229" s="14"/>
      <c r="H1229" s="16"/>
      <c r="I1229" s="11"/>
      <c r="J1229" s="39"/>
      <c r="K1229" s="39"/>
      <c r="L1229" s="39"/>
      <c r="M1229" s="39"/>
      <c r="N1229" s="42"/>
      <c r="O1229" s="8"/>
      <c r="P1229" s="9"/>
      <c r="Q1229" s="9"/>
      <c r="R1229" s="8"/>
      <c r="S1229" s="9"/>
      <c r="T1229" s="9"/>
      <c r="U1229" s="8"/>
      <c r="V1229" s="9"/>
      <c r="W1229" s="9"/>
      <c r="X1229" s="9"/>
      <c r="Y1229" s="8"/>
      <c r="Z1229" s="9"/>
      <c r="AA1229" s="8"/>
      <c r="AC1229" s="8"/>
      <c r="AP1229" s="8"/>
      <c r="AR1229" s="31"/>
      <c r="AU1229" s="31"/>
      <c r="AV1229" s="21"/>
      <c r="AW1229" s="23"/>
      <c r="BJ1229" s="18"/>
      <c r="BL1229" s="54"/>
      <c r="BO1229" s="18"/>
      <c r="BQ1229" s="18"/>
      <c r="BS1229" s="18"/>
      <c r="BT1229" s="18"/>
      <c r="CA1229" s="18"/>
      <c r="CD1229" s="18"/>
      <c r="CI1229" s="18"/>
      <c r="CN1229" s="18"/>
      <c r="CP1229" s="18"/>
      <c r="CT1229" s="18"/>
      <c r="CV1229" s="18"/>
      <c r="CX1229" s="18"/>
      <c r="DI1229" s="18"/>
    </row>
    <row r="1230" spans="3:113" x14ac:dyDescent="0.3">
      <c r="C1230" s="25"/>
      <c r="D1230" s="12"/>
      <c r="E1230" s="14"/>
      <c r="H1230" s="16"/>
      <c r="I1230" s="11"/>
      <c r="J1230" s="39"/>
      <c r="K1230" s="39"/>
      <c r="L1230" s="39"/>
      <c r="M1230" s="39"/>
      <c r="N1230" s="42"/>
      <c r="O1230" s="8"/>
      <c r="P1230" s="9"/>
      <c r="Q1230" s="9"/>
      <c r="R1230" s="8"/>
      <c r="S1230" s="9"/>
      <c r="T1230" s="9"/>
      <c r="U1230" s="8"/>
      <c r="V1230" s="9"/>
      <c r="W1230" s="9"/>
      <c r="X1230" s="9"/>
      <c r="Y1230" s="8"/>
      <c r="Z1230" s="9"/>
      <c r="AA1230" s="8"/>
      <c r="AC1230" s="8"/>
      <c r="AP1230" s="8"/>
      <c r="AR1230" s="31"/>
      <c r="AU1230" s="31"/>
      <c r="AV1230" s="21"/>
      <c r="AW1230" s="23"/>
      <c r="BJ1230" s="18"/>
      <c r="BL1230" s="54"/>
      <c r="BO1230" s="18"/>
      <c r="BQ1230" s="18"/>
      <c r="BS1230" s="18"/>
      <c r="BT1230" s="18"/>
      <c r="CA1230" s="18"/>
      <c r="CD1230" s="18"/>
      <c r="CI1230" s="18"/>
      <c r="CN1230" s="18"/>
      <c r="CP1230" s="18"/>
      <c r="CT1230" s="18"/>
      <c r="CV1230" s="18"/>
      <c r="CX1230" s="18"/>
      <c r="DI1230" s="18"/>
    </row>
    <row r="1231" spans="3:113" x14ac:dyDescent="0.3">
      <c r="C1231" s="25"/>
      <c r="D1231" s="12"/>
      <c r="E1231" s="14"/>
      <c r="H1231" s="16"/>
      <c r="I1231" s="11"/>
      <c r="J1231" s="39"/>
      <c r="K1231" s="39"/>
      <c r="L1231" s="39"/>
      <c r="M1231" s="39"/>
      <c r="N1231" s="42"/>
      <c r="O1231" s="8"/>
      <c r="P1231" s="9"/>
      <c r="Q1231" s="9"/>
      <c r="R1231" s="8"/>
      <c r="S1231" s="9"/>
      <c r="T1231" s="9"/>
      <c r="U1231" s="8"/>
      <c r="V1231" s="9"/>
      <c r="W1231" s="9"/>
      <c r="X1231" s="9"/>
      <c r="Y1231" s="8"/>
      <c r="Z1231" s="9"/>
      <c r="AA1231" s="8"/>
      <c r="AC1231" s="8"/>
      <c r="AP1231" s="8"/>
      <c r="AR1231" s="31"/>
      <c r="AU1231" s="31"/>
      <c r="AV1231" s="21"/>
      <c r="AW1231" s="23"/>
      <c r="BJ1231" s="18"/>
      <c r="BL1231" s="54"/>
      <c r="BO1231" s="18"/>
      <c r="BQ1231" s="18"/>
      <c r="BS1231" s="18"/>
      <c r="BT1231" s="18"/>
      <c r="CA1231" s="18"/>
      <c r="CD1231" s="18"/>
      <c r="CI1231" s="18"/>
      <c r="CN1231" s="18"/>
      <c r="CP1231" s="18"/>
      <c r="CT1231" s="18"/>
      <c r="CV1231" s="18"/>
      <c r="CX1231" s="18"/>
      <c r="DI1231" s="18"/>
    </row>
    <row r="1232" spans="3:113" x14ac:dyDescent="0.3">
      <c r="C1232" s="25"/>
      <c r="D1232" s="12"/>
      <c r="E1232" s="14"/>
      <c r="H1232" s="16"/>
      <c r="I1232" s="11"/>
      <c r="J1232" s="39"/>
      <c r="K1232" s="39"/>
      <c r="L1232" s="39"/>
      <c r="M1232" s="39"/>
      <c r="N1232" s="42"/>
      <c r="O1232" s="8"/>
      <c r="P1232" s="9"/>
      <c r="Q1232" s="9"/>
      <c r="R1232" s="8"/>
      <c r="S1232" s="9"/>
      <c r="T1232" s="9"/>
      <c r="U1232" s="8"/>
      <c r="V1232" s="9"/>
      <c r="W1232" s="9"/>
      <c r="X1232" s="9"/>
      <c r="Y1232" s="8"/>
      <c r="Z1232" s="9"/>
      <c r="AA1232" s="8"/>
      <c r="AC1232" s="8"/>
      <c r="AP1232" s="8"/>
      <c r="AR1232" s="31"/>
      <c r="AU1232" s="31"/>
      <c r="AV1232" s="21"/>
      <c r="AW1232" s="23"/>
      <c r="BJ1232" s="18"/>
      <c r="BL1232" s="54"/>
      <c r="BO1232" s="18"/>
      <c r="BQ1232" s="18"/>
      <c r="BS1232" s="18"/>
      <c r="BT1232" s="18"/>
      <c r="CA1232" s="18"/>
      <c r="CD1232" s="18"/>
      <c r="CI1232" s="18"/>
      <c r="CN1232" s="18"/>
      <c r="CP1232" s="18"/>
      <c r="CT1232" s="18"/>
      <c r="CV1232" s="18"/>
      <c r="CX1232" s="18"/>
      <c r="DI1232" s="18"/>
    </row>
    <row r="1233" spans="3:113" x14ac:dyDescent="0.3">
      <c r="C1233" s="25"/>
      <c r="D1233" s="12"/>
      <c r="E1233" s="14"/>
      <c r="H1233" s="16"/>
      <c r="I1233" s="11"/>
      <c r="J1233" s="39"/>
      <c r="K1233" s="39"/>
      <c r="L1233" s="39"/>
      <c r="M1233" s="39"/>
      <c r="N1233" s="42"/>
      <c r="O1233" s="8"/>
      <c r="P1233" s="9"/>
      <c r="Q1233" s="9"/>
      <c r="R1233" s="8"/>
      <c r="S1233" s="9"/>
      <c r="T1233" s="9"/>
      <c r="U1233" s="8"/>
      <c r="V1233" s="9"/>
      <c r="W1233" s="9"/>
      <c r="X1233" s="9"/>
      <c r="Y1233" s="8"/>
      <c r="Z1233" s="9"/>
      <c r="AA1233" s="8"/>
      <c r="AC1233" s="8"/>
      <c r="AP1233" s="8"/>
      <c r="AR1233" s="31"/>
      <c r="AU1233" s="31"/>
      <c r="AV1233" s="21"/>
      <c r="AW1233" s="23"/>
      <c r="BJ1233" s="18"/>
      <c r="BL1233" s="54"/>
      <c r="BO1233" s="18"/>
      <c r="BQ1233" s="18"/>
      <c r="BS1233" s="18"/>
      <c r="BT1233" s="18"/>
      <c r="CA1233" s="18"/>
      <c r="CD1233" s="18"/>
      <c r="CI1233" s="18"/>
      <c r="CN1233" s="18"/>
      <c r="CP1233" s="18"/>
      <c r="CT1233" s="18"/>
      <c r="CV1233" s="18"/>
      <c r="CX1233" s="18"/>
      <c r="DI1233" s="18"/>
    </row>
    <row r="1234" spans="3:113" x14ac:dyDescent="0.3">
      <c r="C1234" s="25"/>
      <c r="D1234" s="12"/>
      <c r="E1234" s="14"/>
      <c r="H1234" s="16"/>
      <c r="I1234" s="11"/>
      <c r="J1234" s="39"/>
      <c r="K1234" s="39"/>
      <c r="L1234" s="39"/>
      <c r="M1234" s="39"/>
      <c r="N1234" s="42"/>
      <c r="O1234" s="8"/>
      <c r="P1234" s="9"/>
      <c r="Q1234" s="9"/>
      <c r="R1234" s="8"/>
      <c r="S1234" s="9"/>
      <c r="T1234" s="9"/>
      <c r="U1234" s="8"/>
      <c r="V1234" s="9"/>
      <c r="W1234" s="9"/>
      <c r="X1234" s="9"/>
      <c r="Y1234" s="8"/>
      <c r="Z1234" s="9"/>
      <c r="AA1234" s="8"/>
      <c r="AC1234" s="8"/>
      <c r="AP1234" s="8"/>
      <c r="AR1234" s="31"/>
      <c r="AU1234" s="31"/>
      <c r="AV1234" s="21"/>
      <c r="AW1234" s="23"/>
      <c r="BJ1234" s="18"/>
      <c r="BL1234" s="54"/>
      <c r="BO1234" s="18"/>
      <c r="BQ1234" s="18"/>
      <c r="BS1234" s="18"/>
      <c r="BT1234" s="18"/>
      <c r="CA1234" s="18"/>
      <c r="CD1234" s="18"/>
      <c r="CI1234" s="18"/>
      <c r="CN1234" s="18"/>
      <c r="CP1234" s="18"/>
      <c r="CT1234" s="18"/>
      <c r="CV1234" s="18"/>
      <c r="CX1234" s="18"/>
      <c r="DI1234" s="18"/>
    </row>
    <row r="1235" spans="3:113" x14ac:dyDescent="0.3">
      <c r="C1235" s="25"/>
      <c r="D1235" s="12"/>
      <c r="E1235" s="14"/>
      <c r="H1235" s="16"/>
      <c r="I1235" s="11"/>
      <c r="J1235" s="39"/>
      <c r="K1235" s="39"/>
      <c r="L1235" s="39"/>
      <c r="M1235" s="39"/>
      <c r="N1235" s="42"/>
      <c r="O1235" s="8"/>
      <c r="P1235" s="9"/>
      <c r="Q1235" s="9"/>
      <c r="R1235" s="8"/>
      <c r="S1235" s="9"/>
      <c r="T1235" s="9"/>
      <c r="U1235" s="8"/>
      <c r="V1235" s="9"/>
      <c r="W1235" s="9"/>
      <c r="X1235" s="9"/>
      <c r="Y1235" s="8"/>
      <c r="Z1235" s="9"/>
      <c r="AA1235" s="8"/>
      <c r="AC1235" s="8"/>
      <c r="AP1235" s="8"/>
      <c r="AR1235" s="31"/>
      <c r="AU1235" s="31"/>
      <c r="AV1235" s="21"/>
      <c r="AW1235" s="23"/>
      <c r="BJ1235" s="18"/>
      <c r="BL1235" s="54"/>
      <c r="BO1235" s="18"/>
      <c r="BQ1235" s="18"/>
      <c r="BS1235" s="18"/>
      <c r="BT1235" s="18"/>
      <c r="CA1235" s="18"/>
      <c r="CD1235" s="18"/>
      <c r="CI1235" s="18"/>
      <c r="CN1235" s="18"/>
      <c r="CP1235" s="18"/>
      <c r="CT1235" s="18"/>
      <c r="CV1235" s="18"/>
      <c r="CX1235" s="18"/>
      <c r="DI1235" s="18"/>
    </row>
    <row r="1236" spans="3:113" x14ac:dyDescent="0.3">
      <c r="C1236" s="25"/>
      <c r="D1236" s="12"/>
      <c r="E1236" s="14"/>
      <c r="H1236" s="16"/>
      <c r="I1236" s="11"/>
      <c r="J1236" s="39"/>
      <c r="K1236" s="39"/>
      <c r="L1236" s="39"/>
      <c r="M1236" s="39"/>
      <c r="N1236" s="42"/>
      <c r="O1236" s="8"/>
      <c r="P1236" s="9"/>
      <c r="Q1236" s="9"/>
      <c r="R1236" s="8"/>
      <c r="S1236" s="9"/>
      <c r="T1236" s="9"/>
      <c r="U1236" s="8"/>
      <c r="V1236" s="9"/>
      <c r="W1236" s="9"/>
      <c r="X1236" s="9"/>
      <c r="Y1236" s="8"/>
      <c r="Z1236" s="9"/>
      <c r="AA1236" s="8"/>
      <c r="AC1236" s="8"/>
      <c r="AP1236" s="8"/>
      <c r="AR1236" s="31"/>
      <c r="AU1236" s="31"/>
      <c r="AV1236" s="21"/>
      <c r="AW1236" s="23"/>
      <c r="BJ1236" s="18"/>
      <c r="BL1236" s="54"/>
      <c r="BO1236" s="18"/>
      <c r="BQ1236" s="18"/>
      <c r="BS1236" s="18"/>
      <c r="BT1236" s="18"/>
      <c r="CA1236" s="18"/>
      <c r="CD1236" s="18"/>
      <c r="CI1236" s="18"/>
      <c r="CN1236" s="18"/>
      <c r="CP1236" s="18"/>
      <c r="CT1236" s="18"/>
      <c r="CV1236" s="18"/>
      <c r="CX1236" s="18"/>
      <c r="DI1236" s="18"/>
    </row>
    <row r="1237" spans="3:113" x14ac:dyDescent="0.3">
      <c r="C1237" s="25"/>
      <c r="D1237" s="12"/>
      <c r="E1237" s="14"/>
      <c r="H1237" s="16"/>
      <c r="I1237" s="11"/>
      <c r="J1237" s="39"/>
      <c r="K1237" s="39"/>
      <c r="L1237" s="39"/>
      <c r="M1237" s="39"/>
      <c r="N1237" s="42"/>
      <c r="O1237" s="8"/>
      <c r="P1237" s="9"/>
      <c r="Q1237" s="9"/>
      <c r="R1237" s="8"/>
      <c r="S1237" s="9"/>
      <c r="T1237" s="9"/>
      <c r="U1237" s="8"/>
      <c r="V1237" s="9"/>
      <c r="W1237" s="9"/>
      <c r="X1237" s="9"/>
      <c r="Y1237" s="8"/>
      <c r="Z1237" s="9"/>
      <c r="AA1237" s="8"/>
      <c r="AC1237" s="8"/>
      <c r="AP1237" s="8"/>
      <c r="AR1237" s="31"/>
      <c r="AU1237" s="31"/>
      <c r="AV1237" s="21"/>
      <c r="AW1237" s="23"/>
      <c r="BJ1237" s="18"/>
      <c r="BL1237" s="54"/>
      <c r="BO1237" s="18"/>
      <c r="BQ1237" s="18"/>
      <c r="BS1237" s="18"/>
      <c r="BT1237" s="18"/>
      <c r="CA1237" s="18"/>
      <c r="CD1237" s="18"/>
      <c r="CI1237" s="18"/>
      <c r="CN1237" s="18"/>
      <c r="CP1237" s="18"/>
      <c r="CT1237" s="18"/>
      <c r="CV1237" s="18"/>
      <c r="CX1237" s="18"/>
      <c r="DI1237" s="18"/>
    </row>
    <row r="1238" spans="3:113" x14ac:dyDescent="0.3">
      <c r="C1238" s="25"/>
      <c r="D1238" s="12"/>
      <c r="E1238" s="14"/>
      <c r="H1238" s="16"/>
      <c r="I1238" s="11"/>
      <c r="J1238" s="39"/>
      <c r="K1238" s="39"/>
      <c r="L1238" s="39"/>
      <c r="M1238" s="39"/>
      <c r="N1238" s="42"/>
      <c r="O1238" s="8"/>
      <c r="P1238" s="9"/>
      <c r="Q1238" s="9"/>
      <c r="R1238" s="8"/>
      <c r="S1238" s="9"/>
      <c r="T1238" s="9"/>
      <c r="U1238" s="8"/>
      <c r="V1238" s="9"/>
      <c r="W1238" s="9"/>
      <c r="X1238" s="9"/>
      <c r="Y1238" s="8"/>
      <c r="Z1238" s="9"/>
      <c r="AA1238" s="8"/>
      <c r="AC1238" s="8"/>
      <c r="AP1238" s="8"/>
      <c r="AR1238" s="31"/>
      <c r="AU1238" s="31"/>
      <c r="AV1238" s="21"/>
      <c r="AW1238" s="23"/>
      <c r="BJ1238" s="18"/>
      <c r="BL1238" s="54"/>
      <c r="BO1238" s="18"/>
      <c r="BQ1238" s="18"/>
      <c r="BS1238" s="18"/>
      <c r="BT1238" s="18"/>
      <c r="CA1238" s="18"/>
      <c r="CD1238" s="18"/>
      <c r="CI1238" s="18"/>
      <c r="CN1238" s="18"/>
      <c r="CP1238" s="18"/>
      <c r="CT1238" s="18"/>
      <c r="CV1238" s="18"/>
      <c r="CX1238" s="18"/>
      <c r="DI1238" s="18"/>
    </row>
    <row r="1239" spans="3:113" x14ac:dyDescent="0.3">
      <c r="C1239" s="25"/>
      <c r="D1239" s="12"/>
      <c r="E1239" s="14"/>
      <c r="H1239" s="16"/>
      <c r="I1239" s="11"/>
      <c r="J1239" s="39"/>
      <c r="K1239" s="39"/>
      <c r="L1239" s="39"/>
      <c r="M1239" s="39"/>
      <c r="N1239" s="42"/>
      <c r="O1239" s="8"/>
      <c r="P1239" s="9"/>
      <c r="Q1239" s="9"/>
      <c r="R1239" s="8"/>
      <c r="S1239" s="9"/>
      <c r="T1239" s="9"/>
      <c r="U1239" s="8"/>
      <c r="V1239" s="9"/>
      <c r="W1239" s="9"/>
      <c r="X1239" s="9"/>
      <c r="Y1239" s="8"/>
      <c r="Z1239" s="9"/>
      <c r="AA1239" s="8"/>
      <c r="AC1239" s="8"/>
      <c r="AP1239" s="8"/>
      <c r="AR1239" s="31"/>
      <c r="AU1239" s="31"/>
      <c r="AV1239" s="21"/>
      <c r="AW1239" s="23"/>
      <c r="BJ1239" s="18"/>
      <c r="BL1239" s="54"/>
      <c r="BO1239" s="18"/>
      <c r="BQ1239" s="18"/>
      <c r="BS1239" s="18"/>
      <c r="BT1239" s="18"/>
      <c r="CA1239" s="18"/>
      <c r="CD1239" s="18"/>
      <c r="CI1239" s="18"/>
      <c r="CN1239" s="18"/>
      <c r="CP1239" s="18"/>
      <c r="CT1239" s="18"/>
      <c r="CV1239" s="18"/>
      <c r="CX1239" s="18"/>
      <c r="DI1239" s="18"/>
    </row>
    <row r="1240" spans="3:113" x14ac:dyDescent="0.3">
      <c r="C1240" s="25"/>
      <c r="D1240" s="12"/>
      <c r="E1240" s="14"/>
      <c r="H1240" s="16"/>
      <c r="I1240" s="11"/>
      <c r="J1240" s="39"/>
      <c r="K1240" s="39"/>
      <c r="L1240" s="39"/>
      <c r="M1240" s="39"/>
      <c r="N1240" s="42"/>
      <c r="O1240" s="8"/>
      <c r="P1240" s="9"/>
      <c r="Q1240" s="9"/>
      <c r="R1240" s="8"/>
      <c r="S1240" s="9"/>
      <c r="T1240" s="9"/>
      <c r="U1240" s="8"/>
      <c r="V1240" s="9"/>
      <c r="W1240" s="9"/>
      <c r="X1240" s="9"/>
      <c r="Y1240" s="8"/>
      <c r="Z1240" s="9"/>
      <c r="AA1240" s="8"/>
      <c r="AC1240" s="8"/>
      <c r="AP1240" s="8"/>
      <c r="AR1240" s="31"/>
      <c r="AU1240" s="31"/>
      <c r="AV1240" s="21"/>
      <c r="AW1240" s="23"/>
      <c r="BJ1240" s="18"/>
      <c r="BL1240" s="54"/>
      <c r="BO1240" s="18"/>
      <c r="BQ1240" s="18"/>
      <c r="BS1240" s="18"/>
      <c r="BT1240" s="18"/>
      <c r="CA1240" s="18"/>
      <c r="CD1240" s="18"/>
      <c r="CI1240" s="18"/>
      <c r="CN1240" s="18"/>
      <c r="CP1240" s="18"/>
      <c r="CT1240" s="18"/>
      <c r="CV1240" s="18"/>
      <c r="CX1240" s="18"/>
      <c r="DI1240" s="18"/>
    </row>
    <row r="1241" spans="3:113" x14ac:dyDescent="0.3">
      <c r="C1241" s="25"/>
      <c r="D1241" s="12"/>
      <c r="E1241" s="14"/>
      <c r="H1241" s="16"/>
      <c r="I1241" s="11"/>
      <c r="J1241" s="39"/>
      <c r="K1241" s="39"/>
      <c r="L1241" s="39"/>
      <c r="M1241" s="39"/>
      <c r="N1241" s="42"/>
      <c r="O1241" s="8"/>
      <c r="P1241" s="9"/>
      <c r="Q1241" s="9"/>
      <c r="R1241" s="8"/>
      <c r="S1241" s="9"/>
      <c r="T1241" s="9"/>
      <c r="U1241" s="8"/>
      <c r="V1241" s="9"/>
      <c r="W1241" s="9"/>
      <c r="X1241" s="9"/>
      <c r="Y1241" s="8"/>
      <c r="Z1241" s="9"/>
      <c r="AA1241" s="8"/>
      <c r="AC1241" s="8"/>
      <c r="AP1241" s="8"/>
      <c r="AR1241" s="31"/>
      <c r="AU1241" s="31"/>
      <c r="AV1241" s="21"/>
      <c r="AW1241" s="23"/>
      <c r="BJ1241" s="18"/>
      <c r="BL1241" s="54"/>
      <c r="BO1241" s="18"/>
      <c r="BQ1241" s="18"/>
      <c r="BS1241" s="18"/>
      <c r="BT1241" s="18"/>
      <c r="CA1241" s="18"/>
      <c r="CD1241" s="18"/>
      <c r="CI1241" s="18"/>
      <c r="CN1241" s="18"/>
      <c r="CP1241" s="18"/>
      <c r="CT1241" s="18"/>
      <c r="CV1241" s="18"/>
      <c r="CX1241" s="18"/>
      <c r="DI1241" s="18"/>
    </row>
    <row r="1242" spans="3:113" x14ac:dyDescent="0.3">
      <c r="C1242" s="25"/>
      <c r="D1242" s="12"/>
      <c r="E1242" s="14"/>
      <c r="H1242" s="16"/>
      <c r="I1242" s="11"/>
      <c r="J1242" s="39"/>
      <c r="K1242" s="39"/>
      <c r="L1242" s="39"/>
      <c r="M1242" s="39"/>
      <c r="N1242" s="42"/>
      <c r="O1242" s="8"/>
      <c r="P1242" s="9"/>
      <c r="Q1242" s="9"/>
      <c r="R1242" s="8"/>
      <c r="S1242" s="9"/>
      <c r="T1242" s="9"/>
      <c r="U1242" s="8"/>
      <c r="V1242" s="9"/>
      <c r="W1242" s="9"/>
      <c r="X1242" s="9"/>
      <c r="Y1242" s="8"/>
      <c r="Z1242" s="9"/>
      <c r="AA1242" s="8"/>
      <c r="AC1242" s="8"/>
      <c r="AP1242" s="8"/>
      <c r="AR1242" s="31"/>
      <c r="AU1242" s="31"/>
      <c r="AV1242" s="21"/>
      <c r="AW1242" s="23"/>
      <c r="BJ1242" s="18"/>
      <c r="BL1242" s="54"/>
      <c r="BO1242" s="18"/>
      <c r="BQ1242" s="18"/>
      <c r="BS1242" s="18"/>
      <c r="BT1242" s="18"/>
      <c r="CA1242" s="18"/>
      <c r="CD1242" s="18"/>
      <c r="CI1242" s="18"/>
      <c r="CN1242" s="18"/>
      <c r="CP1242" s="18"/>
      <c r="CT1242" s="18"/>
      <c r="CV1242" s="18"/>
      <c r="CX1242" s="18"/>
      <c r="DI1242" s="18"/>
    </row>
    <row r="1243" spans="3:113" x14ac:dyDescent="0.3">
      <c r="C1243" s="25"/>
      <c r="D1243" s="12"/>
      <c r="E1243" s="14"/>
      <c r="H1243" s="16"/>
      <c r="I1243" s="11"/>
      <c r="J1243" s="39"/>
      <c r="K1243" s="39"/>
      <c r="L1243" s="39"/>
      <c r="M1243" s="39"/>
      <c r="N1243" s="42"/>
      <c r="O1243" s="8"/>
      <c r="P1243" s="9"/>
      <c r="Q1243" s="9"/>
      <c r="R1243" s="8"/>
      <c r="S1243" s="9"/>
      <c r="T1243" s="9"/>
      <c r="U1243" s="8"/>
      <c r="V1243" s="9"/>
      <c r="W1243" s="9"/>
      <c r="X1243" s="9"/>
      <c r="Y1243" s="8"/>
      <c r="Z1243" s="9"/>
      <c r="AA1243" s="8"/>
      <c r="AC1243" s="8"/>
      <c r="AP1243" s="8"/>
      <c r="AR1243" s="31"/>
      <c r="AU1243" s="31"/>
      <c r="AV1243" s="21"/>
      <c r="AW1243" s="23"/>
      <c r="BJ1243" s="18"/>
      <c r="BL1243" s="54"/>
      <c r="BO1243" s="18"/>
      <c r="BQ1243" s="18"/>
      <c r="BS1243" s="18"/>
      <c r="BT1243" s="18"/>
      <c r="CA1243" s="18"/>
      <c r="CD1243" s="18"/>
      <c r="CI1243" s="18"/>
      <c r="CN1243" s="18"/>
      <c r="CP1243" s="18"/>
      <c r="CT1243" s="18"/>
      <c r="CV1243" s="18"/>
      <c r="CX1243" s="18"/>
      <c r="DI1243" s="18"/>
    </row>
    <row r="1244" spans="3:113" x14ac:dyDescent="0.3">
      <c r="C1244" s="25"/>
      <c r="D1244" s="12"/>
      <c r="E1244" s="14"/>
      <c r="H1244" s="16"/>
      <c r="I1244" s="11"/>
      <c r="J1244" s="39"/>
      <c r="K1244" s="39"/>
      <c r="L1244" s="39"/>
      <c r="M1244" s="39"/>
      <c r="N1244" s="42"/>
      <c r="O1244" s="8"/>
      <c r="P1244" s="9"/>
      <c r="Q1244" s="9"/>
      <c r="R1244" s="8"/>
      <c r="S1244" s="9"/>
      <c r="T1244" s="9"/>
      <c r="U1244" s="8"/>
      <c r="V1244" s="9"/>
      <c r="W1244" s="9"/>
      <c r="X1244" s="9"/>
      <c r="Y1244" s="8"/>
      <c r="Z1244" s="9"/>
      <c r="AA1244" s="8"/>
      <c r="AC1244" s="8"/>
      <c r="AP1244" s="8"/>
      <c r="AR1244" s="31"/>
      <c r="AU1244" s="31"/>
      <c r="AV1244" s="21"/>
      <c r="AW1244" s="23"/>
      <c r="BJ1244" s="18"/>
      <c r="BL1244" s="54"/>
      <c r="BO1244" s="18"/>
      <c r="BQ1244" s="18"/>
      <c r="BS1244" s="18"/>
      <c r="BT1244" s="18"/>
      <c r="CA1244" s="18"/>
      <c r="CD1244" s="18"/>
      <c r="CI1244" s="18"/>
      <c r="CN1244" s="18"/>
      <c r="CP1244" s="18"/>
      <c r="CT1244" s="18"/>
      <c r="CV1244" s="18"/>
      <c r="CX1244" s="18"/>
      <c r="DI1244" s="18"/>
    </row>
    <row r="1245" spans="3:113" x14ac:dyDescent="0.3">
      <c r="C1245" s="25"/>
      <c r="D1245" s="12"/>
      <c r="E1245" s="14"/>
      <c r="H1245" s="16"/>
      <c r="I1245" s="11"/>
      <c r="J1245" s="39"/>
      <c r="K1245" s="39"/>
      <c r="L1245" s="39"/>
      <c r="M1245" s="39"/>
      <c r="N1245" s="42"/>
      <c r="O1245" s="8"/>
      <c r="P1245" s="9"/>
      <c r="Q1245" s="9"/>
      <c r="R1245" s="8"/>
      <c r="S1245" s="9"/>
      <c r="T1245" s="9"/>
      <c r="U1245" s="8"/>
      <c r="V1245" s="9"/>
      <c r="W1245" s="9"/>
      <c r="X1245" s="9"/>
      <c r="Y1245" s="8"/>
      <c r="Z1245" s="9"/>
      <c r="AA1245" s="8"/>
      <c r="AC1245" s="8"/>
      <c r="AP1245" s="8"/>
      <c r="AR1245" s="31"/>
      <c r="AU1245" s="31"/>
      <c r="AV1245" s="21"/>
      <c r="AW1245" s="23"/>
      <c r="BJ1245" s="18"/>
      <c r="BL1245" s="54"/>
      <c r="BO1245" s="18"/>
      <c r="BQ1245" s="18"/>
      <c r="BS1245" s="18"/>
      <c r="BT1245" s="18"/>
      <c r="CA1245" s="18"/>
      <c r="CD1245" s="18"/>
      <c r="CI1245" s="18"/>
      <c r="CN1245" s="18"/>
      <c r="CP1245" s="18"/>
      <c r="CT1245" s="18"/>
      <c r="CV1245" s="18"/>
      <c r="CX1245" s="18"/>
      <c r="DI1245" s="18"/>
    </row>
    <row r="1246" spans="3:113" x14ac:dyDescent="0.3">
      <c r="C1246" s="25"/>
      <c r="D1246" s="12"/>
      <c r="E1246" s="14"/>
      <c r="H1246" s="16"/>
      <c r="I1246" s="11"/>
      <c r="J1246" s="39"/>
      <c r="K1246" s="39"/>
      <c r="L1246" s="39"/>
      <c r="M1246" s="39"/>
      <c r="N1246" s="42"/>
      <c r="O1246" s="8"/>
      <c r="P1246" s="9"/>
      <c r="Q1246" s="9"/>
      <c r="R1246" s="8"/>
      <c r="S1246" s="9"/>
      <c r="T1246" s="9"/>
      <c r="U1246" s="8"/>
      <c r="V1246" s="9"/>
      <c r="W1246" s="9"/>
      <c r="X1246" s="9"/>
      <c r="Y1246" s="8"/>
      <c r="Z1246" s="9"/>
      <c r="AA1246" s="8"/>
      <c r="AC1246" s="8"/>
      <c r="AP1246" s="8"/>
      <c r="AR1246" s="31"/>
      <c r="AU1246" s="31"/>
      <c r="AV1246" s="21"/>
      <c r="AW1246" s="23"/>
      <c r="BJ1246" s="18"/>
      <c r="BL1246" s="54"/>
      <c r="BO1246" s="18"/>
      <c r="BQ1246" s="18"/>
      <c r="BS1246" s="18"/>
      <c r="BT1246" s="18"/>
      <c r="CA1246" s="18"/>
      <c r="CD1246" s="18"/>
      <c r="CI1246" s="18"/>
      <c r="CN1246" s="18"/>
      <c r="CP1246" s="18"/>
      <c r="CT1246" s="18"/>
      <c r="CV1246" s="18"/>
      <c r="CX1246" s="18"/>
      <c r="DI1246" s="18"/>
    </row>
    <row r="1247" spans="3:113" x14ac:dyDescent="0.3">
      <c r="C1247" s="25"/>
      <c r="D1247" s="12"/>
      <c r="E1247" s="14"/>
      <c r="H1247" s="16"/>
      <c r="I1247" s="11"/>
      <c r="J1247" s="39"/>
      <c r="K1247" s="39"/>
      <c r="L1247" s="39"/>
      <c r="M1247" s="39"/>
      <c r="N1247" s="42"/>
      <c r="O1247" s="8"/>
      <c r="P1247" s="9"/>
      <c r="Q1247" s="9"/>
      <c r="R1247" s="8"/>
      <c r="S1247" s="9"/>
      <c r="T1247" s="9"/>
      <c r="U1247" s="8"/>
      <c r="V1247" s="9"/>
      <c r="W1247" s="9"/>
      <c r="X1247" s="9"/>
      <c r="Y1247" s="8"/>
      <c r="Z1247" s="9"/>
      <c r="AA1247" s="8"/>
      <c r="AC1247" s="8"/>
      <c r="AP1247" s="8"/>
      <c r="AR1247" s="31"/>
      <c r="AU1247" s="31"/>
      <c r="AV1247" s="21"/>
      <c r="AW1247" s="23"/>
      <c r="BJ1247" s="18"/>
      <c r="BL1247" s="54"/>
      <c r="BO1247" s="18"/>
      <c r="BQ1247" s="18"/>
      <c r="BS1247" s="18"/>
      <c r="BT1247" s="18"/>
      <c r="CA1247" s="18"/>
      <c r="CD1247" s="18"/>
      <c r="CI1247" s="18"/>
      <c r="CN1247" s="18"/>
      <c r="CP1247" s="18"/>
      <c r="CT1247" s="18"/>
      <c r="CV1247" s="18"/>
      <c r="CX1247" s="18"/>
      <c r="DI1247" s="18"/>
    </row>
    <row r="1248" spans="3:113" x14ac:dyDescent="0.3">
      <c r="C1248" s="25"/>
      <c r="D1248" s="12"/>
      <c r="E1248" s="14"/>
      <c r="H1248" s="16"/>
      <c r="I1248" s="11"/>
      <c r="J1248" s="39"/>
      <c r="K1248" s="39"/>
      <c r="L1248" s="39"/>
      <c r="M1248" s="39"/>
      <c r="N1248" s="42"/>
      <c r="O1248" s="8"/>
      <c r="P1248" s="9"/>
      <c r="Q1248" s="9"/>
      <c r="R1248" s="8"/>
      <c r="S1248" s="9"/>
      <c r="T1248" s="9"/>
      <c r="U1248" s="8"/>
      <c r="V1248" s="9"/>
      <c r="W1248" s="9"/>
      <c r="X1248" s="9"/>
      <c r="Y1248" s="8"/>
      <c r="Z1248" s="9"/>
      <c r="AA1248" s="8"/>
      <c r="AC1248" s="8"/>
      <c r="AP1248" s="8"/>
      <c r="AR1248" s="31"/>
      <c r="AU1248" s="31"/>
      <c r="AV1248" s="21"/>
      <c r="AW1248" s="23"/>
      <c r="BJ1248" s="18"/>
      <c r="BL1248" s="54"/>
      <c r="BO1248" s="18"/>
      <c r="BQ1248" s="18"/>
      <c r="BS1248" s="18"/>
      <c r="BT1248" s="18"/>
      <c r="CA1248" s="18"/>
      <c r="CD1248" s="18"/>
      <c r="CI1248" s="18"/>
      <c r="CN1248" s="18"/>
      <c r="CP1248" s="18"/>
      <c r="CT1248" s="18"/>
      <c r="CV1248" s="18"/>
      <c r="CX1248" s="18"/>
      <c r="DI1248" s="18"/>
    </row>
    <row r="1249" spans="3:113" x14ac:dyDescent="0.3">
      <c r="C1249" s="25"/>
      <c r="D1249" s="12"/>
      <c r="E1249" s="14"/>
      <c r="H1249" s="16"/>
      <c r="I1249" s="11"/>
      <c r="J1249" s="39"/>
      <c r="K1249" s="39"/>
      <c r="L1249" s="39"/>
      <c r="M1249" s="39"/>
      <c r="N1249" s="42"/>
      <c r="O1249" s="8"/>
      <c r="P1249" s="9"/>
      <c r="Q1249" s="9"/>
      <c r="R1249" s="8"/>
      <c r="S1249" s="9"/>
      <c r="T1249" s="9"/>
      <c r="U1249" s="8"/>
      <c r="V1249" s="9"/>
      <c r="W1249" s="9"/>
      <c r="X1249" s="9"/>
      <c r="Y1249" s="8"/>
      <c r="Z1249" s="9"/>
      <c r="AA1249" s="8"/>
      <c r="AC1249" s="8"/>
      <c r="AP1249" s="8"/>
      <c r="AR1249" s="31"/>
      <c r="AU1249" s="31"/>
      <c r="AV1249" s="21"/>
      <c r="AW1249" s="23"/>
      <c r="BJ1249" s="18"/>
      <c r="BL1249" s="54"/>
      <c r="BO1249" s="18"/>
      <c r="BQ1249" s="18"/>
      <c r="BS1249" s="18"/>
      <c r="BT1249" s="18"/>
      <c r="CA1249" s="18"/>
      <c r="CD1249" s="18"/>
      <c r="CI1249" s="18"/>
      <c r="CN1249" s="18"/>
      <c r="CP1249" s="18"/>
      <c r="CT1249" s="18"/>
      <c r="CV1249" s="18"/>
      <c r="CX1249" s="18"/>
      <c r="DI1249" s="18"/>
    </row>
    <row r="1250" spans="3:113" x14ac:dyDescent="0.3">
      <c r="C1250" s="25"/>
      <c r="D1250" s="12"/>
      <c r="E1250" s="14"/>
      <c r="H1250" s="16"/>
      <c r="I1250" s="11"/>
      <c r="J1250" s="39"/>
      <c r="K1250" s="39"/>
      <c r="L1250" s="39"/>
      <c r="M1250" s="39"/>
      <c r="N1250" s="42"/>
      <c r="O1250" s="8"/>
      <c r="P1250" s="9"/>
      <c r="Q1250" s="9"/>
      <c r="R1250" s="8"/>
      <c r="S1250" s="9"/>
      <c r="T1250" s="9"/>
      <c r="U1250" s="8"/>
      <c r="V1250" s="9"/>
      <c r="W1250" s="9"/>
      <c r="X1250" s="9"/>
      <c r="Y1250" s="8"/>
      <c r="Z1250" s="9"/>
      <c r="AA1250" s="8"/>
      <c r="AC1250" s="8"/>
      <c r="AP1250" s="8"/>
      <c r="AR1250" s="31"/>
      <c r="AU1250" s="31"/>
      <c r="AV1250" s="21"/>
      <c r="AW1250" s="23"/>
      <c r="BJ1250" s="18"/>
      <c r="BL1250" s="54"/>
      <c r="BO1250" s="18"/>
      <c r="BQ1250" s="18"/>
      <c r="BS1250" s="18"/>
      <c r="BT1250" s="18"/>
      <c r="CA1250" s="18"/>
      <c r="CD1250" s="18"/>
      <c r="CI1250" s="18"/>
      <c r="CN1250" s="18"/>
      <c r="CP1250" s="18"/>
      <c r="CT1250" s="18"/>
      <c r="CV1250" s="18"/>
      <c r="CX1250" s="18"/>
      <c r="DI1250" s="18"/>
    </row>
    <row r="1251" spans="3:113" x14ac:dyDescent="0.3">
      <c r="C1251" s="25"/>
      <c r="D1251" s="12"/>
      <c r="E1251" s="14"/>
      <c r="H1251" s="16"/>
      <c r="I1251" s="11"/>
      <c r="J1251" s="39"/>
      <c r="K1251" s="39"/>
      <c r="L1251" s="39"/>
      <c r="M1251" s="39"/>
      <c r="N1251" s="42"/>
      <c r="O1251" s="8"/>
      <c r="P1251" s="9"/>
      <c r="Q1251" s="9"/>
      <c r="R1251" s="8"/>
      <c r="S1251" s="9"/>
      <c r="T1251" s="9"/>
      <c r="U1251" s="8"/>
      <c r="V1251" s="9"/>
      <c r="W1251" s="9"/>
      <c r="X1251" s="9"/>
      <c r="Y1251" s="8"/>
      <c r="Z1251" s="9"/>
      <c r="AA1251" s="8"/>
      <c r="AC1251" s="8"/>
      <c r="AP1251" s="8"/>
      <c r="AR1251" s="31"/>
      <c r="AU1251" s="31"/>
      <c r="AV1251" s="21"/>
      <c r="AW1251" s="23"/>
      <c r="BJ1251" s="18"/>
      <c r="BL1251" s="54"/>
      <c r="BO1251" s="18"/>
      <c r="BQ1251" s="18"/>
      <c r="BS1251" s="18"/>
      <c r="BT1251" s="18"/>
      <c r="CA1251" s="18"/>
      <c r="CD1251" s="18"/>
      <c r="CI1251" s="18"/>
      <c r="CN1251" s="18"/>
      <c r="CP1251" s="18"/>
      <c r="CT1251" s="18"/>
      <c r="CV1251" s="18"/>
      <c r="CX1251" s="18"/>
      <c r="DI1251" s="18"/>
    </row>
    <row r="1252" spans="3:113" x14ac:dyDescent="0.3">
      <c r="C1252" s="25"/>
      <c r="D1252" s="12"/>
      <c r="E1252" s="14"/>
      <c r="H1252" s="16"/>
      <c r="I1252" s="11"/>
      <c r="J1252" s="39"/>
      <c r="K1252" s="39"/>
      <c r="L1252" s="39"/>
      <c r="M1252" s="39"/>
      <c r="N1252" s="42"/>
      <c r="O1252" s="8"/>
      <c r="P1252" s="9"/>
      <c r="Q1252" s="9"/>
      <c r="R1252" s="8"/>
      <c r="S1252" s="9"/>
      <c r="T1252" s="9"/>
      <c r="U1252" s="8"/>
      <c r="V1252" s="9"/>
      <c r="W1252" s="9"/>
      <c r="X1252" s="9"/>
      <c r="Y1252" s="8"/>
      <c r="Z1252" s="9"/>
      <c r="AA1252" s="8"/>
      <c r="AC1252" s="8"/>
      <c r="AP1252" s="8"/>
      <c r="AR1252" s="31"/>
      <c r="AU1252" s="31"/>
      <c r="AV1252" s="21"/>
      <c r="AW1252" s="23"/>
      <c r="BJ1252" s="18"/>
      <c r="BL1252" s="54"/>
      <c r="BO1252" s="18"/>
      <c r="BQ1252" s="18"/>
      <c r="BS1252" s="18"/>
      <c r="BT1252" s="18"/>
      <c r="CA1252" s="18"/>
      <c r="CD1252" s="18"/>
      <c r="CI1252" s="18"/>
      <c r="CN1252" s="18"/>
      <c r="CP1252" s="18"/>
      <c r="CT1252" s="18"/>
      <c r="CV1252" s="18"/>
      <c r="CX1252" s="18"/>
      <c r="DI1252" s="18"/>
    </row>
    <row r="1253" spans="3:113" x14ac:dyDescent="0.3">
      <c r="C1253" s="25"/>
      <c r="D1253" s="12"/>
      <c r="E1253" s="14"/>
      <c r="H1253" s="16"/>
      <c r="I1253" s="11"/>
      <c r="J1253" s="39"/>
      <c r="K1253" s="39"/>
      <c r="L1253" s="39"/>
      <c r="M1253" s="39"/>
      <c r="N1253" s="42"/>
      <c r="O1253" s="8"/>
      <c r="P1253" s="9"/>
      <c r="Q1253" s="9"/>
      <c r="R1253" s="8"/>
      <c r="S1253" s="9"/>
      <c r="T1253" s="9"/>
      <c r="U1253" s="8"/>
      <c r="V1253" s="9"/>
      <c r="W1253" s="9"/>
      <c r="X1253" s="9"/>
      <c r="Y1253" s="8"/>
      <c r="Z1253" s="9"/>
      <c r="AA1253" s="8"/>
      <c r="AC1253" s="8"/>
      <c r="AP1253" s="8"/>
      <c r="AR1253" s="31"/>
      <c r="AU1253" s="31"/>
      <c r="AV1253" s="21"/>
      <c r="AW1253" s="23"/>
      <c r="BJ1253" s="18"/>
      <c r="BL1253" s="54"/>
      <c r="BO1253" s="18"/>
      <c r="BQ1253" s="18"/>
      <c r="BS1253" s="18"/>
      <c r="BT1253" s="18"/>
      <c r="CA1253" s="18"/>
      <c r="CD1253" s="18"/>
      <c r="CI1253" s="18"/>
      <c r="CN1253" s="18"/>
      <c r="CP1253" s="18"/>
      <c r="CT1253" s="18"/>
      <c r="CV1253" s="18"/>
      <c r="CX1253" s="18"/>
      <c r="DI1253" s="18"/>
    </row>
    <row r="1254" spans="3:113" x14ac:dyDescent="0.3">
      <c r="C1254" s="25"/>
      <c r="D1254" s="12"/>
      <c r="E1254" s="14"/>
      <c r="H1254" s="16"/>
      <c r="I1254" s="11"/>
      <c r="J1254" s="39"/>
      <c r="K1254" s="39"/>
      <c r="L1254" s="39"/>
      <c r="M1254" s="39"/>
      <c r="N1254" s="42"/>
      <c r="O1254" s="8"/>
      <c r="P1254" s="9"/>
      <c r="Q1254" s="9"/>
      <c r="R1254" s="8"/>
      <c r="S1254" s="9"/>
      <c r="T1254" s="9"/>
      <c r="U1254" s="8"/>
      <c r="V1254" s="9"/>
      <c r="W1254" s="9"/>
      <c r="X1254" s="9"/>
      <c r="Y1254" s="8"/>
      <c r="Z1254" s="9"/>
      <c r="AA1254" s="8"/>
      <c r="AC1254" s="8"/>
      <c r="AP1254" s="8"/>
      <c r="AR1254" s="31"/>
      <c r="AU1254" s="31"/>
      <c r="AV1254" s="21"/>
      <c r="AW1254" s="23"/>
      <c r="BJ1254" s="18"/>
      <c r="BL1254" s="54"/>
      <c r="BO1254" s="18"/>
      <c r="BQ1254" s="18"/>
      <c r="BS1254" s="18"/>
      <c r="BT1254" s="18"/>
      <c r="CA1254" s="18"/>
      <c r="CD1254" s="18"/>
      <c r="CI1254" s="18"/>
      <c r="CN1254" s="18"/>
      <c r="CP1254" s="18"/>
      <c r="CT1254" s="18"/>
      <c r="CV1254" s="18"/>
      <c r="CX1254" s="18"/>
      <c r="DI1254" s="18"/>
    </row>
    <row r="1255" spans="3:113" x14ac:dyDescent="0.3">
      <c r="C1255" s="25"/>
      <c r="D1255" s="12"/>
      <c r="E1255" s="14"/>
      <c r="H1255" s="16"/>
      <c r="I1255" s="11"/>
      <c r="J1255" s="39"/>
      <c r="K1255" s="39"/>
      <c r="L1255" s="39"/>
      <c r="M1255" s="39"/>
      <c r="N1255" s="42"/>
      <c r="O1255" s="8"/>
      <c r="P1255" s="9"/>
      <c r="Q1255" s="9"/>
      <c r="R1255" s="8"/>
      <c r="S1255" s="9"/>
      <c r="T1255" s="9"/>
      <c r="U1255" s="8"/>
      <c r="V1255" s="9"/>
      <c r="W1255" s="9"/>
      <c r="X1255" s="9"/>
      <c r="Y1255" s="8"/>
      <c r="Z1255" s="9"/>
      <c r="AA1255" s="8"/>
      <c r="AC1255" s="8"/>
      <c r="AP1255" s="8"/>
      <c r="AR1255" s="31"/>
      <c r="AU1255" s="31"/>
      <c r="AV1255" s="21"/>
      <c r="AW1255" s="23"/>
      <c r="BJ1255" s="18"/>
      <c r="BL1255" s="54"/>
      <c r="BO1255" s="18"/>
      <c r="BQ1255" s="18"/>
      <c r="BS1255" s="18"/>
      <c r="BT1255" s="18"/>
      <c r="CA1255" s="18"/>
      <c r="CD1255" s="18"/>
      <c r="CI1255" s="18"/>
      <c r="CN1255" s="18"/>
      <c r="CP1255" s="18"/>
      <c r="CT1255" s="18"/>
      <c r="CV1255" s="18"/>
      <c r="CX1255" s="18"/>
      <c r="DI1255" s="18"/>
    </row>
    <row r="1256" spans="3:113" x14ac:dyDescent="0.3">
      <c r="C1256" s="25"/>
      <c r="D1256" s="12"/>
      <c r="E1256" s="14"/>
      <c r="H1256" s="16"/>
      <c r="I1256" s="11"/>
      <c r="J1256" s="39"/>
      <c r="K1256" s="39"/>
      <c r="L1256" s="39"/>
      <c r="M1256" s="39"/>
      <c r="N1256" s="42"/>
      <c r="O1256" s="8"/>
      <c r="P1256" s="9"/>
      <c r="Q1256" s="9"/>
      <c r="R1256" s="8"/>
      <c r="S1256" s="9"/>
      <c r="T1256" s="9"/>
      <c r="U1256" s="8"/>
      <c r="V1256" s="9"/>
      <c r="W1256" s="9"/>
      <c r="X1256" s="9"/>
      <c r="Y1256" s="8"/>
      <c r="Z1256" s="9"/>
      <c r="AA1256" s="8"/>
      <c r="AC1256" s="8"/>
      <c r="AP1256" s="8"/>
      <c r="AR1256" s="31"/>
      <c r="AU1256" s="31"/>
      <c r="AV1256" s="21"/>
      <c r="AW1256" s="23"/>
      <c r="BJ1256" s="18"/>
      <c r="BL1256" s="54"/>
      <c r="BO1256" s="18"/>
      <c r="BQ1256" s="18"/>
      <c r="BS1256" s="18"/>
      <c r="BT1256" s="18"/>
      <c r="CA1256" s="18"/>
      <c r="CD1256" s="18"/>
      <c r="CI1256" s="18"/>
      <c r="CN1256" s="18"/>
      <c r="CP1256" s="18"/>
      <c r="CT1256" s="18"/>
      <c r="CV1256" s="18"/>
      <c r="CX1256" s="18"/>
      <c r="DI1256" s="18"/>
    </row>
    <row r="1257" spans="3:113" x14ac:dyDescent="0.3">
      <c r="C1257" s="25"/>
      <c r="D1257" s="12"/>
      <c r="E1257" s="14"/>
      <c r="H1257" s="16"/>
      <c r="I1257" s="11"/>
      <c r="J1257" s="39"/>
      <c r="K1257" s="39"/>
      <c r="L1257" s="39"/>
      <c r="M1257" s="39"/>
      <c r="N1257" s="42"/>
      <c r="O1257" s="8"/>
      <c r="P1257" s="9"/>
      <c r="Q1257" s="9"/>
      <c r="R1257" s="8"/>
      <c r="S1257" s="9"/>
      <c r="T1257" s="9"/>
      <c r="U1257" s="8"/>
      <c r="V1257" s="9"/>
      <c r="W1257" s="9"/>
      <c r="X1257" s="9"/>
      <c r="Y1257" s="8"/>
      <c r="Z1257" s="9"/>
      <c r="AA1257" s="8"/>
      <c r="AC1257" s="8"/>
      <c r="AP1257" s="8"/>
      <c r="AR1257" s="31"/>
      <c r="AU1257" s="31"/>
      <c r="AV1257" s="21"/>
      <c r="AW1257" s="23"/>
      <c r="BJ1257" s="18"/>
      <c r="BL1257" s="54"/>
      <c r="BO1257" s="18"/>
      <c r="BQ1257" s="18"/>
      <c r="BS1257" s="18"/>
      <c r="BT1257" s="18"/>
      <c r="CA1257" s="18"/>
      <c r="CD1257" s="18"/>
      <c r="CI1257" s="18"/>
      <c r="CN1257" s="18"/>
      <c r="CP1257" s="18"/>
      <c r="CT1257" s="18"/>
      <c r="CV1257" s="18"/>
      <c r="CX1257" s="18"/>
      <c r="DI1257" s="18"/>
    </row>
    <row r="1258" spans="3:113" x14ac:dyDescent="0.3">
      <c r="C1258" s="25"/>
      <c r="D1258" s="12"/>
      <c r="E1258" s="14"/>
      <c r="H1258" s="16"/>
      <c r="I1258" s="11"/>
      <c r="J1258" s="39"/>
      <c r="K1258" s="39"/>
      <c r="L1258" s="39"/>
      <c r="M1258" s="39"/>
      <c r="N1258" s="42"/>
      <c r="O1258" s="8"/>
      <c r="P1258" s="9"/>
      <c r="Q1258" s="9"/>
      <c r="R1258" s="8"/>
      <c r="S1258" s="9"/>
      <c r="T1258" s="9"/>
      <c r="U1258" s="8"/>
      <c r="V1258" s="9"/>
      <c r="W1258" s="9"/>
      <c r="X1258" s="9"/>
      <c r="Y1258" s="8"/>
      <c r="Z1258" s="9"/>
      <c r="AA1258" s="8"/>
      <c r="AC1258" s="8"/>
      <c r="AP1258" s="8"/>
      <c r="AR1258" s="31"/>
      <c r="AU1258" s="31"/>
      <c r="AV1258" s="21"/>
      <c r="AW1258" s="23"/>
      <c r="BJ1258" s="18"/>
      <c r="BL1258" s="54"/>
      <c r="BO1258" s="18"/>
      <c r="BQ1258" s="18"/>
      <c r="BS1258" s="18"/>
      <c r="BT1258" s="18"/>
      <c r="CA1258" s="18"/>
      <c r="CD1258" s="18"/>
      <c r="CI1258" s="18"/>
      <c r="CN1258" s="18"/>
      <c r="CP1258" s="18"/>
      <c r="CT1258" s="18"/>
      <c r="CV1258" s="18"/>
      <c r="CX1258" s="18"/>
      <c r="DI1258" s="18"/>
    </row>
    <row r="1259" spans="3:113" x14ac:dyDescent="0.3">
      <c r="C1259" s="25"/>
      <c r="D1259" s="12"/>
      <c r="E1259" s="14"/>
      <c r="H1259" s="16"/>
      <c r="I1259" s="11"/>
      <c r="J1259" s="39"/>
      <c r="K1259" s="39"/>
      <c r="L1259" s="39"/>
      <c r="M1259" s="39"/>
      <c r="N1259" s="42"/>
      <c r="O1259" s="8"/>
      <c r="P1259" s="9"/>
      <c r="Q1259" s="9"/>
      <c r="R1259" s="8"/>
      <c r="S1259" s="9"/>
      <c r="T1259" s="9"/>
      <c r="U1259" s="8"/>
      <c r="V1259" s="9"/>
      <c r="W1259" s="9"/>
      <c r="X1259" s="9"/>
      <c r="Y1259" s="8"/>
      <c r="Z1259" s="9"/>
      <c r="AA1259" s="8"/>
      <c r="AC1259" s="8"/>
      <c r="AP1259" s="8"/>
      <c r="AR1259" s="31"/>
      <c r="AU1259" s="31"/>
      <c r="AV1259" s="21"/>
      <c r="AW1259" s="23"/>
      <c r="BJ1259" s="18"/>
      <c r="BL1259" s="54"/>
      <c r="BO1259" s="18"/>
      <c r="BQ1259" s="18"/>
      <c r="BS1259" s="18"/>
      <c r="BT1259" s="18"/>
      <c r="CA1259" s="18"/>
      <c r="CD1259" s="18"/>
      <c r="CI1259" s="18"/>
      <c r="CN1259" s="18"/>
      <c r="CP1259" s="18"/>
      <c r="CT1259" s="18"/>
      <c r="CV1259" s="18"/>
      <c r="CX1259" s="18"/>
      <c r="DI1259" s="18"/>
    </row>
    <row r="1260" spans="3:113" x14ac:dyDescent="0.3">
      <c r="C1260" s="25"/>
      <c r="D1260" s="12"/>
      <c r="E1260" s="14"/>
      <c r="H1260" s="16"/>
      <c r="I1260" s="11"/>
      <c r="J1260" s="39"/>
      <c r="K1260" s="39"/>
      <c r="L1260" s="39"/>
      <c r="M1260" s="39"/>
      <c r="N1260" s="42"/>
      <c r="O1260" s="8"/>
      <c r="P1260" s="9"/>
      <c r="Q1260" s="9"/>
      <c r="R1260" s="8"/>
      <c r="S1260" s="9"/>
      <c r="T1260" s="9"/>
      <c r="U1260" s="8"/>
      <c r="V1260" s="9"/>
      <c r="W1260" s="9"/>
      <c r="X1260" s="9"/>
      <c r="Y1260" s="8"/>
      <c r="Z1260" s="9"/>
      <c r="AA1260" s="8"/>
      <c r="AC1260" s="8"/>
      <c r="AP1260" s="8"/>
      <c r="AR1260" s="31"/>
      <c r="AU1260" s="31"/>
      <c r="AV1260" s="21"/>
      <c r="AW1260" s="23"/>
      <c r="BJ1260" s="18"/>
      <c r="BL1260" s="54"/>
      <c r="BO1260" s="18"/>
      <c r="BQ1260" s="18"/>
      <c r="BS1260" s="18"/>
      <c r="BT1260" s="18"/>
      <c r="CA1260" s="18"/>
      <c r="CD1260" s="18"/>
      <c r="CI1260" s="18"/>
      <c r="CN1260" s="18"/>
      <c r="CP1260" s="18"/>
      <c r="CT1260" s="18"/>
      <c r="CV1260" s="18"/>
      <c r="CX1260" s="18"/>
      <c r="DI1260" s="18"/>
    </row>
    <row r="1261" spans="3:113" x14ac:dyDescent="0.3">
      <c r="C1261" s="25"/>
      <c r="D1261" s="12"/>
      <c r="E1261" s="14"/>
      <c r="H1261" s="16"/>
      <c r="I1261" s="11"/>
      <c r="J1261" s="39"/>
      <c r="K1261" s="39"/>
      <c r="L1261" s="39"/>
      <c r="M1261" s="39"/>
      <c r="N1261" s="42"/>
      <c r="O1261" s="8"/>
      <c r="P1261" s="9"/>
      <c r="Q1261" s="9"/>
      <c r="R1261" s="8"/>
      <c r="S1261" s="9"/>
      <c r="T1261" s="9"/>
      <c r="U1261" s="8"/>
      <c r="V1261" s="9"/>
      <c r="W1261" s="9"/>
      <c r="X1261" s="9"/>
      <c r="Y1261" s="8"/>
      <c r="Z1261" s="9"/>
      <c r="AA1261" s="8"/>
      <c r="AC1261" s="8"/>
      <c r="AP1261" s="8"/>
      <c r="AR1261" s="31"/>
      <c r="AU1261" s="31"/>
      <c r="AV1261" s="21"/>
      <c r="AW1261" s="23"/>
      <c r="BJ1261" s="18"/>
      <c r="BL1261" s="54"/>
      <c r="BO1261" s="18"/>
      <c r="BQ1261" s="18"/>
      <c r="BS1261" s="18"/>
      <c r="BT1261" s="18"/>
      <c r="CA1261" s="18"/>
      <c r="CD1261" s="18"/>
      <c r="CI1261" s="18"/>
      <c r="CN1261" s="18"/>
      <c r="CP1261" s="18"/>
      <c r="CT1261" s="18"/>
      <c r="CV1261" s="18"/>
      <c r="CX1261" s="18"/>
      <c r="DI1261" s="18"/>
    </row>
    <row r="1262" spans="3:113" x14ac:dyDescent="0.3">
      <c r="C1262" s="25"/>
      <c r="D1262" s="12"/>
      <c r="E1262" s="14"/>
      <c r="H1262" s="16"/>
      <c r="I1262" s="11"/>
      <c r="J1262" s="39"/>
      <c r="K1262" s="39"/>
      <c r="L1262" s="39"/>
      <c r="M1262" s="39"/>
      <c r="N1262" s="42"/>
      <c r="O1262" s="8"/>
      <c r="P1262" s="9"/>
      <c r="Q1262" s="9"/>
      <c r="R1262" s="8"/>
      <c r="S1262" s="9"/>
      <c r="T1262" s="9"/>
      <c r="U1262" s="8"/>
      <c r="V1262" s="9"/>
      <c r="W1262" s="9"/>
      <c r="X1262" s="9"/>
      <c r="Y1262" s="8"/>
      <c r="Z1262" s="9"/>
      <c r="AA1262" s="8"/>
      <c r="AC1262" s="8"/>
      <c r="AP1262" s="8"/>
      <c r="AR1262" s="31"/>
      <c r="AU1262" s="31"/>
      <c r="AV1262" s="21"/>
      <c r="AW1262" s="23"/>
      <c r="BJ1262" s="18"/>
      <c r="BL1262" s="54"/>
      <c r="BO1262" s="18"/>
      <c r="BQ1262" s="18"/>
      <c r="BS1262" s="18"/>
      <c r="BT1262" s="18"/>
      <c r="CA1262" s="18"/>
      <c r="CD1262" s="18"/>
      <c r="CI1262" s="18"/>
      <c r="CN1262" s="18"/>
      <c r="CP1262" s="18"/>
      <c r="CT1262" s="18"/>
      <c r="CV1262" s="18"/>
      <c r="CX1262" s="18"/>
      <c r="DI1262" s="18"/>
    </row>
    <row r="1263" spans="3:113" x14ac:dyDescent="0.3">
      <c r="C1263" s="25"/>
      <c r="D1263" s="12"/>
      <c r="E1263" s="14"/>
      <c r="H1263" s="16"/>
      <c r="I1263" s="11"/>
      <c r="J1263" s="39"/>
      <c r="K1263" s="39"/>
      <c r="L1263" s="39"/>
      <c r="M1263" s="39"/>
      <c r="N1263" s="42"/>
      <c r="O1263" s="8"/>
      <c r="P1263" s="9"/>
      <c r="Q1263" s="9"/>
      <c r="R1263" s="8"/>
      <c r="S1263" s="9"/>
      <c r="T1263" s="9"/>
      <c r="U1263" s="8"/>
      <c r="V1263" s="9"/>
      <c r="W1263" s="9"/>
      <c r="X1263" s="9"/>
      <c r="Y1263" s="8"/>
      <c r="Z1263" s="9"/>
      <c r="AA1263" s="8"/>
      <c r="AC1263" s="8"/>
      <c r="AP1263" s="8"/>
      <c r="AR1263" s="31"/>
      <c r="AU1263" s="31"/>
      <c r="AV1263" s="21"/>
      <c r="AW1263" s="23"/>
      <c r="BJ1263" s="18"/>
      <c r="BL1263" s="54"/>
      <c r="BO1263" s="18"/>
      <c r="BQ1263" s="18"/>
      <c r="BS1263" s="18"/>
      <c r="BT1263" s="18"/>
      <c r="CA1263" s="18"/>
      <c r="CD1263" s="18"/>
      <c r="CI1263" s="18"/>
      <c r="CN1263" s="18"/>
      <c r="CP1263" s="18"/>
      <c r="CT1263" s="18"/>
      <c r="CV1263" s="18"/>
      <c r="CX1263" s="18"/>
      <c r="DI1263" s="18"/>
    </row>
    <row r="1264" spans="3:113" x14ac:dyDescent="0.3">
      <c r="C1264" s="25"/>
      <c r="D1264" s="12"/>
      <c r="E1264" s="14"/>
      <c r="H1264" s="16"/>
      <c r="I1264" s="11"/>
      <c r="J1264" s="39"/>
      <c r="K1264" s="39"/>
      <c r="L1264" s="39"/>
      <c r="M1264" s="39"/>
      <c r="N1264" s="42"/>
      <c r="O1264" s="8"/>
      <c r="P1264" s="9"/>
      <c r="Q1264" s="9"/>
      <c r="R1264" s="8"/>
      <c r="S1264" s="9"/>
      <c r="T1264" s="9"/>
      <c r="U1264" s="8"/>
      <c r="V1264" s="9"/>
      <c r="W1264" s="9"/>
      <c r="X1264" s="9"/>
      <c r="Y1264" s="8"/>
      <c r="Z1264" s="9"/>
      <c r="AA1264" s="8"/>
      <c r="AC1264" s="8"/>
      <c r="AP1264" s="8"/>
      <c r="AR1264" s="31"/>
      <c r="AU1264" s="31"/>
      <c r="AV1264" s="21"/>
      <c r="AW1264" s="23"/>
      <c r="BJ1264" s="18"/>
      <c r="BL1264" s="54"/>
      <c r="BO1264" s="18"/>
      <c r="BQ1264" s="18"/>
      <c r="BS1264" s="18"/>
      <c r="BT1264" s="18"/>
      <c r="CA1264" s="18"/>
      <c r="CD1264" s="18"/>
      <c r="CI1264" s="18"/>
      <c r="CN1264" s="18"/>
      <c r="CP1264" s="18"/>
      <c r="CT1264" s="18"/>
      <c r="CV1264" s="18"/>
      <c r="CX1264" s="18"/>
      <c r="DI1264" s="18"/>
    </row>
    <row r="1265" spans="3:113" x14ac:dyDescent="0.3">
      <c r="C1265" s="25"/>
      <c r="D1265" s="12"/>
      <c r="E1265" s="14"/>
      <c r="H1265" s="16"/>
      <c r="I1265" s="11"/>
      <c r="J1265" s="39"/>
      <c r="K1265" s="39"/>
      <c r="L1265" s="39"/>
      <c r="M1265" s="39"/>
      <c r="N1265" s="42"/>
      <c r="O1265" s="8"/>
      <c r="P1265" s="9"/>
      <c r="Q1265" s="9"/>
      <c r="R1265" s="8"/>
      <c r="S1265" s="9"/>
      <c r="T1265" s="9"/>
      <c r="U1265" s="8"/>
      <c r="V1265" s="9"/>
      <c r="W1265" s="9"/>
      <c r="X1265" s="9"/>
      <c r="Y1265" s="8"/>
      <c r="Z1265" s="9"/>
      <c r="AA1265" s="8"/>
      <c r="AC1265" s="8"/>
      <c r="AP1265" s="8"/>
      <c r="AR1265" s="31"/>
      <c r="AU1265" s="31"/>
      <c r="AV1265" s="21"/>
      <c r="AW1265" s="23"/>
      <c r="BJ1265" s="18"/>
      <c r="BL1265" s="54"/>
      <c r="BO1265" s="18"/>
      <c r="BQ1265" s="18"/>
      <c r="BS1265" s="18"/>
      <c r="BT1265" s="18"/>
      <c r="CA1265" s="18"/>
      <c r="CD1265" s="18"/>
      <c r="CI1265" s="18"/>
      <c r="CN1265" s="18"/>
      <c r="CP1265" s="18"/>
      <c r="CT1265" s="18"/>
      <c r="CV1265" s="18"/>
      <c r="CX1265" s="18"/>
      <c r="DI1265" s="18"/>
    </row>
    <row r="1266" spans="3:113" x14ac:dyDescent="0.3">
      <c r="C1266" s="25"/>
      <c r="D1266" s="12"/>
      <c r="E1266" s="14"/>
      <c r="H1266" s="16"/>
      <c r="I1266" s="11"/>
      <c r="J1266" s="39"/>
      <c r="K1266" s="39"/>
      <c r="L1266" s="39"/>
      <c r="M1266" s="39"/>
      <c r="N1266" s="42"/>
      <c r="O1266" s="8"/>
      <c r="P1266" s="9"/>
      <c r="Q1266" s="9"/>
      <c r="R1266" s="8"/>
      <c r="S1266" s="9"/>
      <c r="T1266" s="9"/>
      <c r="U1266" s="8"/>
      <c r="V1266" s="9"/>
      <c r="W1266" s="9"/>
      <c r="X1266" s="9"/>
      <c r="Y1266" s="8"/>
      <c r="Z1266" s="9"/>
      <c r="AA1266" s="8"/>
      <c r="AC1266" s="8"/>
      <c r="AP1266" s="8"/>
      <c r="AR1266" s="31"/>
      <c r="AU1266" s="31"/>
      <c r="AV1266" s="21"/>
      <c r="AW1266" s="23"/>
      <c r="BJ1266" s="18"/>
      <c r="BL1266" s="54"/>
      <c r="BO1266" s="18"/>
      <c r="BQ1266" s="18"/>
      <c r="BS1266" s="18"/>
      <c r="BT1266" s="18"/>
      <c r="CA1266" s="18"/>
      <c r="CD1266" s="18"/>
      <c r="CI1266" s="18"/>
      <c r="CN1266" s="18"/>
      <c r="CP1266" s="18"/>
      <c r="CT1266" s="18"/>
      <c r="CV1266" s="18"/>
      <c r="CX1266" s="18"/>
      <c r="DI1266" s="18"/>
    </row>
    <row r="1267" spans="3:113" x14ac:dyDescent="0.3">
      <c r="C1267" s="25"/>
      <c r="D1267" s="12"/>
      <c r="E1267" s="14"/>
      <c r="H1267" s="16"/>
      <c r="I1267" s="11"/>
      <c r="J1267" s="39"/>
      <c r="K1267" s="39"/>
      <c r="L1267" s="39"/>
      <c r="M1267" s="39"/>
      <c r="N1267" s="42"/>
      <c r="O1267" s="8"/>
      <c r="P1267" s="9"/>
      <c r="Q1267" s="9"/>
      <c r="R1267" s="8"/>
      <c r="S1267" s="9"/>
      <c r="T1267" s="9"/>
      <c r="U1267" s="8"/>
      <c r="V1267" s="9"/>
      <c r="W1267" s="9"/>
      <c r="X1267" s="9"/>
      <c r="Y1267" s="8"/>
      <c r="Z1267" s="9"/>
      <c r="AA1267" s="8"/>
      <c r="AC1267" s="8"/>
      <c r="AP1267" s="8"/>
      <c r="AR1267" s="31"/>
      <c r="AU1267" s="31"/>
      <c r="AV1267" s="21"/>
      <c r="AW1267" s="23"/>
      <c r="BJ1267" s="18"/>
      <c r="BL1267" s="54"/>
      <c r="BO1267" s="18"/>
      <c r="BQ1267" s="18"/>
      <c r="BS1267" s="18"/>
      <c r="BT1267" s="18"/>
      <c r="CA1267" s="18"/>
      <c r="CD1267" s="18"/>
      <c r="CI1267" s="18"/>
      <c r="CN1267" s="18"/>
      <c r="CP1267" s="18"/>
      <c r="CT1267" s="18"/>
      <c r="CV1267" s="18"/>
      <c r="CX1267" s="18"/>
      <c r="DI1267" s="18"/>
    </row>
    <row r="1268" spans="3:113" x14ac:dyDescent="0.3">
      <c r="C1268" s="25"/>
      <c r="D1268" s="12"/>
      <c r="E1268" s="14"/>
      <c r="H1268" s="16"/>
      <c r="I1268" s="11"/>
      <c r="J1268" s="39"/>
      <c r="K1268" s="39"/>
      <c r="L1268" s="39"/>
      <c r="M1268" s="39"/>
      <c r="N1268" s="42"/>
      <c r="O1268" s="8"/>
      <c r="P1268" s="9"/>
      <c r="Q1268" s="9"/>
      <c r="R1268" s="8"/>
      <c r="S1268" s="9"/>
      <c r="T1268" s="9"/>
      <c r="U1268" s="8"/>
      <c r="V1268" s="9"/>
      <c r="W1268" s="9"/>
      <c r="X1268" s="9"/>
      <c r="Y1268" s="8"/>
      <c r="Z1268" s="9"/>
      <c r="AA1268" s="8"/>
      <c r="AC1268" s="8"/>
      <c r="AP1268" s="8"/>
      <c r="AR1268" s="31"/>
      <c r="AU1268" s="31"/>
      <c r="AV1268" s="21"/>
      <c r="AW1268" s="23"/>
      <c r="BJ1268" s="18"/>
      <c r="BL1268" s="54"/>
      <c r="BO1268" s="18"/>
      <c r="BQ1268" s="18"/>
      <c r="BS1268" s="18"/>
      <c r="BT1268" s="18"/>
      <c r="CA1268" s="18"/>
      <c r="CD1268" s="18"/>
      <c r="CI1268" s="18"/>
      <c r="CN1268" s="18"/>
      <c r="CP1268" s="18"/>
      <c r="CT1268" s="18"/>
      <c r="CV1268" s="18"/>
      <c r="CX1268" s="18"/>
      <c r="DI1268" s="18"/>
    </row>
    <row r="1269" spans="3:113" x14ac:dyDescent="0.3">
      <c r="C1269" s="25"/>
      <c r="D1269" s="12"/>
      <c r="E1269" s="14"/>
      <c r="H1269" s="16"/>
      <c r="I1269" s="11"/>
      <c r="J1269" s="39"/>
      <c r="K1269" s="39"/>
      <c r="L1269" s="39"/>
      <c r="M1269" s="39"/>
      <c r="N1269" s="42"/>
      <c r="O1269" s="8"/>
      <c r="P1269" s="9"/>
      <c r="Q1269" s="9"/>
      <c r="R1269" s="8"/>
      <c r="S1269" s="9"/>
      <c r="T1269" s="9"/>
      <c r="U1269" s="8"/>
      <c r="V1269" s="9"/>
      <c r="W1269" s="9"/>
      <c r="X1269" s="9"/>
      <c r="Y1269" s="8"/>
      <c r="Z1269" s="9"/>
      <c r="AA1269" s="8"/>
      <c r="AC1269" s="8"/>
      <c r="AP1269" s="8"/>
      <c r="AR1269" s="31"/>
      <c r="AU1269" s="31"/>
      <c r="AV1269" s="21"/>
      <c r="AW1269" s="23"/>
      <c r="BJ1269" s="18"/>
      <c r="BL1269" s="54"/>
      <c r="BO1269" s="18"/>
      <c r="BQ1269" s="18"/>
      <c r="BS1269" s="18"/>
      <c r="BT1269" s="18"/>
      <c r="CA1269" s="18"/>
      <c r="CD1269" s="18"/>
      <c r="CI1269" s="18"/>
      <c r="CN1269" s="18"/>
      <c r="CP1269" s="18"/>
      <c r="CT1269" s="18"/>
      <c r="CV1269" s="18"/>
      <c r="CX1269" s="18"/>
      <c r="DI1269" s="18"/>
    </row>
    <row r="1270" spans="3:113" x14ac:dyDescent="0.3">
      <c r="C1270" s="25"/>
      <c r="D1270" s="12"/>
      <c r="E1270" s="14"/>
      <c r="H1270" s="16"/>
      <c r="I1270" s="11"/>
      <c r="J1270" s="39"/>
      <c r="K1270" s="39"/>
      <c r="L1270" s="39"/>
      <c r="M1270" s="39"/>
      <c r="N1270" s="42"/>
      <c r="O1270" s="8"/>
      <c r="P1270" s="9"/>
      <c r="Q1270" s="9"/>
      <c r="R1270" s="8"/>
      <c r="S1270" s="9"/>
      <c r="T1270" s="9"/>
      <c r="U1270" s="8"/>
      <c r="V1270" s="9"/>
      <c r="W1270" s="9"/>
      <c r="X1270" s="9"/>
      <c r="Y1270" s="8"/>
      <c r="Z1270" s="9"/>
      <c r="AA1270" s="8"/>
      <c r="AC1270" s="8"/>
      <c r="AP1270" s="8"/>
      <c r="AR1270" s="31"/>
      <c r="AU1270" s="31"/>
      <c r="AV1270" s="21"/>
      <c r="AW1270" s="23"/>
      <c r="BJ1270" s="18"/>
      <c r="BL1270" s="54"/>
      <c r="BO1270" s="18"/>
      <c r="BQ1270" s="18"/>
      <c r="BS1270" s="18"/>
      <c r="BT1270" s="18"/>
      <c r="CA1270" s="18"/>
      <c r="CD1270" s="18"/>
      <c r="CI1270" s="18"/>
      <c r="CN1270" s="18"/>
      <c r="CP1270" s="18"/>
      <c r="CT1270" s="18"/>
      <c r="CV1270" s="18"/>
      <c r="CX1270" s="18"/>
      <c r="DI1270" s="18"/>
    </row>
    <row r="1271" spans="3:113" x14ac:dyDescent="0.3">
      <c r="C1271" s="25"/>
      <c r="D1271" s="12"/>
      <c r="E1271" s="14"/>
      <c r="H1271" s="16"/>
      <c r="I1271" s="11"/>
      <c r="J1271" s="39"/>
      <c r="K1271" s="39"/>
      <c r="L1271" s="39"/>
      <c r="M1271" s="39"/>
      <c r="N1271" s="42"/>
      <c r="O1271" s="8"/>
      <c r="P1271" s="9"/>
      <c r="Q1271" s="9"/>
      <c r="R1271" s="8"/>
      <c r="S1271" s="9"/>
      <c r="T1271" s="9"/>
      <c r="U1271" s="8"/>
      <c r="V1271" s="9"/>
      <c r="W1271" s="9"/>
      <c r="X1271" s="9"/>
      <c r="Y1271" s="8"/>
      <c r="Z1271" s="9"/>
      <c r="AA1271" s="8"/>
      <c r="AC1271" s="8"/>
      <c r="AP1271" s="8"/>
      <c r="AR1271" s="31"/>
      <c r="AU1271" s="31"/>
      <c r="AV1271" s="21"/>
      <c r="AW1271" s="23"/>
      <c r="BJ1271" s="18"/>
      <c r="BL1271" s="54"/>
      <c r="BO1271" s="18"/>
      <c r="BQ1271" s="18"/>
      <c r="BS1271" s="18"/>
      <c r="BT1271" s="18"/>
      <c r="CA1271" s="18"/>
      <c r="CD1271" s="18"/>
      <c r="CI1271" s="18"/>
      <c r="CN1271" s="18"/>
      <c r="CP1271" s="18"/>
      <c r="CT1271" s="18"/>
      <c r="CV1271" s="18"/>
      <c r="CX1271" s="18"/>
      <c r="DI1271" s="18"/>
    </row>
    <row r="1272" spans="3:113" x14ac:dyDescent="0.3">
      <c r="C1272" s="25"/>
      <c r="D1272" s="12"/>
      <c r="E1272" s="14"/>
      <c r="H1272" s="16"/>
      <c r="I1272" s="11"/>
      <c r="J1272" s="39"/>
      <c r="K1272" s="39"/>
      <c r="L1272" s="39"/>
      <c r="M1272" s="39"/>
      <c r="N1272" s="42"/>
      <c r="O1272" s="8"/>
      <c r="P1272" s="9"/>
      <c r="Q1272" s="9"/>
      <c r="R1272" s="8"/>
      <c r="S1272" s="9"/>
      <c r="T1272" s="9"/>
      <c r="U1272" s="8"/>
      <c r="V1272" s="9"/>
      <c r="W1272" s="9"/>
      <c r="X1272" s="9"/>
      <c r="Y1272" s="8"/>
      <c r="Z1272" s="9"/>
      <c r="AA1272" s="8"/>
      <c r="AC1272" s="8"/>
      <c r="AP1272" s="8"/>
      <c r="AR1272" s="31"/>
      <c r="AU1272" s="31"/>
      <c r="AV1272" s="21"/>
      <c r="AW1272" s="23"/>
      <c r="BJ1272" s="18"/>
      <c r="BL1272" s="54"/>
      <c r="BO1272" s="18"/>
      <c r="BQ1272" s="18"/>
      <c r="BS1272" s="18"/>
      <c r="BT1272" s="18"/>
      <c r="CA1272" s="18"/>
      <c r="CD1272" s="18"/>
      <c r="CI1272" s="18"/>
      <c r="CN1272" s="18"/>
      <c r="CP1272" s="18"/>
      <c r="CT1272" s="18"/>
      <c r="CV1272" s="18"/>
      <c r="CX1272" s="18"/>
      <c r="DI1272" s="18"/>
    </row>
    <row r="1273" spans="3:113" x14ac:dyDescent="0.3">
      <c r="C1273" s="25"/>
      <c r="D1273" s="12"/>
      <c r="E1273" s="14"/>
      <c r="H1273" s="16"/>
      <c r="I1273" s="11"/>
      <c r="J1273" s="39"/>
      <c r="K1273" s="39"/>
      <c r="L1273" s="39"/>
      <c r="M1273" s="39"/>
      <c r="N1273" s="42"/>
      <c r="O1273" s="8"/>
      <c r="P1273" s="9"/>
      <c r="Q1273" s="9"/>
      <c r="R1273" s="8"/>
      <c r="S1273" s="9"/>
      <c r="T1273" s="9"/>
      <c r="U1273" s="8"/>
      <c r="V1273" s="9"/>
      <c r="W1273" s="9"/>
      <c r="X1273" s="9"/>
      <c r="Y1273" s="8"/>
      <c r="Z1273" s="9"/>
      <c r="AA1273" s="8"/>
      <c r="AC1273" s="8"/>
      <c r="AP1273" s="8"/>
      <c r="AR1273" s="31"/>
      <c r="AU1273" s="31"/>
      <c r="AV1273" s="21"/>
      <c r="AW1273" s="23"/>
      <c r="BJ1273" s="18"/>
      <c r="BL1273" s="54"/>
      <c r="BO1273" s="18"/>
      <c r="BQ1273" s="18"/>
      <c r="BS1273" s="18"/>
      <c r="BT1273" s="18"/>
      <c r="CA1273" s="18"/>
      <c r="CD1273" s="18"/>
      <c r="CI1273" s="18"/>
      <c r="CN1273" s="18"/>
      <c r="CP1273" s="18"/>
      <c r="CT1273" s="18"/>
      <c r="CV1273" s="18"/>
      <c r="CX1273" s="18"/>
      <c r="DI1273" s="18"/>
    </row>
    <row r="1274" spans="3:113" x14ac:dyDescent="0.3">
      <c r="C1274" s="25"/>
      <c r="D1274" s="12"/>
      <c r="E1274" s="14"/>
      <c r="H1274" s="16"/>
      <c r="I1274" s="11"/>
      <c r="J1274" s="39"/>
      <c r="K1274" s="39"/>
      <c r="L1274" s="39"/>
      <c r="M1274" s="39"/>
      <c r="N1274" s="42"/>
      <c r="O1274" s="8"/>
      <c r="P1274" s="9"/>
      <c r="Q1274" s="9"/>
      <c r="R1274" s="8"/>
      <c r="S1274" s="9"/>
      <c r="T1274" s="9"/>
      <c r="U1274" s="8"/>
      <c r="V1274" s="9"/>
      <c r="W1274" s="9"/>
      <c r="X1274" s="9"/>
      <c r="Y1274" s="8"/>
      <c r="Z1274" s="9"/>
      <c r="AA1274" s="8"/>
      <c r="AC1274" s="8"/>
      <c r="AP1274" s="8"/>
      <c r="AR1274" s="31"/>
      <c r="AU1274" s="31"/>
      <c r="AV1274" s="21"/>
      <c r="AW1274" s="23"/>
      <c r="BJ1274" s="18"/>
      <c r="BL1274" s="54"/>
      <c r="BO1274" s="18"/>
      <c r="BQ1274" s="18"/>
      <c r="BS1274" s="18"/>
      <c r="BT1274" s="18"/>
      <c r="CA1274" s="18"/>
      <c r="CD1274" s="18"/>
      <c r="CI1274" s="18"/>
      <c r="CN1274" s="18"/>
      <c r="CP1274" s="18"/>
      <c r="CT1274" s="18"/>
      <c r="CV1274" s="18"/>
      <c r="CX1274" s="18"/>
      <c r="DI1274" s="18"/>
    </row>
    <row r="1275" spans="3:113" x14ac:dyDescent="0.3">
      <c r="C1275" s="25"/>
      <c r="D1275" s="12"/>
      <c r="E1275" s="14"/>
      <c r="H1275" s="16"/>
      <c r="I1275" s="11"/>
      <c r="J1275" s="39"/>
      <c r="K1275" s="39"/>
      <c r="L1275" s="39"/>
      <c r="M1275" s="39"/>
      <c r="N1275" s="42"/>
      <c r="O1275" s="8"/>
      <c r="P1275" s="9"/>
      <c r="Q1275" s="9"/>
      <c r="R1275" s="8"/>
      <c r="S1275" s="9"/>
      <c r="T1275" s="9"/>
      <c r="U1275" s="8"/>
      <c r="V1275" s="9"/>
      <c r="W1275" s="9"/>
      <c r="X1275" s="9"/>
      <c r="Y1275" s="8"/>
      <c r="Z1275" s="9"/>
      <c r="AA1275" s="8"/>
      <c r="AC1275" s="8"/>
      <c r="AP1275" s="8"/>
      <c r="AR1275" s="31"/>
      <c r="AU1275" s="31"/>
      <c r="AV1275" s="21"/>
      <c r="AW1275" s="23"/>
      <c r="BJ1275" s="18"/>
      <c r="BL1275" s="54"/>
      <c r="BO1275" s="18"/>
      <c r="BQ1275" s="18"/>
      <c r="BS1275" s="18"/>
      <c r="BT1275" s="18"/>
      <c r="CA1275" s="18"/>
      <c r="CD1275" s="18"/>
      <c r="CI1275" s="18"/>
      <c r="CN1275" s="18"/>
      <c r="CP1275" s="18"/>
      <c r="CT1275" s="18"/>
      <c r="CV1275" s="18"/>
      <c r="CX1275" s="18"/>
      <c r="DI1275" s="18"/>
    </row>
    <row r="1276" spans="3:113" x14ac:dyDescent="0.3">
      <c r="C1276" s="25"/>
      <c r="D1276" s="12"/>
      <c r="E1276" s="14"/>
      <c r="H1276" s="16"/>
      <c r="I1276" s="11"/>
      <c r="J1276" s="39"/>
      <c r="K1276" s="39"/>
      <c r="L1276" s="39"/>
      <c r="M1276" s="39"/>
      <c r="N1276" s="42"/>
      <c r="O1276" s="8"/>
      <c r="P1276" s="9"/>
      <c r="Q1276" s="9"/>
      <c r="R1276" s="8"/>
      <c r="S1276" s="9"/>
      <c r="T1276" s="9"/>
      <c r="U1276" s="8"/>
      <c r="V1276" s="9"/>
      <c r="W1276" s="9"/>
      <c r="X1276" s="9"/>
      <c r="Y1276" s="8"/>
      <c r="Z1276" s="9"/>
      <c r="AA1276" s="8"/>
      <c r="AC1276" s="8"/>
      <c r="AP1276" s="8"/>
      <c r="AR1276" s="31"/>
      <c r="AU1276" s="31"/>
      <c r="AV1276" s="21"/>
      <c r="AW1276" s="23"/>
      <c r="BJ1276" s="18"/>
      <c r="BL1276" s="54"/>
      <c r="BO1276" s="18"/>
      <c r="BQ1276" s="18"/>
      <c r="BS1276" s="18"/>
      <c r="BT1276" s="18"/>
      <c r="CA1276" s="18"/>
      <c r="CD1276" s="18"/>
      <c r="CI1276" s="18"/>
      <c r="CN1276" s="18"/>
      <c r="CP1276" s="18"/>
      <c r="CT1276" s="18"/>
      <c r="CV1276" s="18"/>
      <c r="CX1276" s="18"/>
      <c r="DI1276" s="18"/>
    </row>
    <row r="1277" spans="3:113" x14ac:dyDescent="0.3">
      <c r="C1277" s="25"/>
      <c r="D1277" s="12"/>
      <c r="E1277" s="14"/>
      <c r="H1277" s="16"/>
      <c r="I1277" s="11"/>
      <c r="J1277" s="39"/>
      <c r="K1277" s="39"/>
      <c r="L1277" s="39"/>
      <c r="M1277" s="39"/>
      <c r="N1277" s="42"/>
      <c r="O1277" s="8"/>
      <c r="P1277" s="9"/>
      <c r="Q1277" s="9"/>
      <c r="R1277" s="8"/>
      <c r="S1277" s="9"/>
      <c r="T1277" s="9"/>
      <c r="U1277" s="8"/>
      <c r="V1277" s="9"/>
      <c r="W1277" s="9"/>
      <c r="X1277" s="9"/>
      <c r="Y1277" s="8"/>
      <c r="Z1277" s="9"/>
      <c r="AA1277" s="8"/>
      <c r="AC1277" s="8"/>
      <c r="AP1277" s="8"/>
      <c r="AR1277" s="31"/>
      <c r="AU1277" s="31"/>
      <c r="AV1277" s="21"/>
      <c r="AW1277" s="23"/>
      <c r="BJ1277" s="18"/>
      <c r="BL1277" s="54"/>
      <c r="BO1277" s="18"/>
      <c r="BQ1277" s="18"/>
      <c r="BS1277" s="18"/>
      <c r="BT1277" s="18"/>
      <c r="CA1277" s="18"/>
      <c r="CD1277" s="18"/>
      <c r="CI1277" s="18"/>
      <c r="CN1277" s="18"/>
      <c r="CP1277" s="18"/>
      <c r="CT1277" s="18"/>
      <c r="CV1277" s="18"/>
      <c r="CX1277" s="18"/>
      <c r="DI1277" s="18"/>
    </row>
    <row r="1278" spans="3:113" x14ac:dyDescent="0.3">
      <c r="C1278" s="25"/>
      <c r="D1278" s="12"/>
      <c r="E1278" s="14"/>
      <c r="H1278" s="16"/>
      <c r="I1278" s="11"/>
      <c r="J1278" s="39"/>
      <c r="K1278" s="39"/>
      <c r="L1278" s="39"/>
      <c r="M1278" s="39"/>
      <c r="N1278" s="42"/>
      <c r="O1278" s="8"/>
      <c r="P1278" s="9"/>
      <c r="Q1278" s="9"/>
      <c r="R1278" s="8"/>
      <c r="S1278" s="9"/>
      <c r="T1278" s="9"/>
      <c r="U1278" s="8"/>
      <c r="V1278" s="9"/>
      <c r="W1278" s="9"/>
      <c r="X1278" s="9"/>
      <c r="Y1278" s="8"/>
      <c r="Z1278" s="9"/>
      <c r="AA1278" s="8"/>
      <c r="AC1278" s="8"/>
      <c r="AP1278" s="8"/>
      <c r="AR1278" s="31"/>
      <c r="AU1278" s="31"/>
      <c r="AV1278" s="21"/>
      <c r="AW1278" s="23"/>
      <c r="BJ1278" s="18"/>
      <c r="BL1278" s="54"/>
      <c r="BO1278" s="18"/>
      <c r="BQ1278" s="18"/>
      <c r="BS1278" s="18"/>
      <c r="BT1278" s="18"/>
      <c r="CA1278" s="18"/>
      <c r="CD1278" s="18"/>
      <c r="CI1278" s="18"/>
      <c r="CN1278" s="18"/>
      <c r="CP1278" s="18"/>
      <c r="CT1278" s="18"/>
      <c r="CV1278" s="18"/>
      <c r="CX1278" s="18"/>
      <c r="DI1278" s="18"/>
    </row>
    <row r="1279" spans="3:113" x14ac:dyDescent="0.3">
      <c r="C1279" s="25"/>
      <c r="D1279" s="12"/>
      <c r="E1279" s="14"/>
      <c r="H1279" s="16"/>
      <c r="I1279" s="11"/>
      <c r="J1279" s="39"/>
      <c r="K1279" s="39"/>
      <c r="L1279" s="39"/>
      <c r="M1279" s="39"/>
      <c r="N1279" s="42"/>
      <c r="O1279" s="8"/>
      <c r="P1279" s="9"/>
      <c r="Q1279" s="9"/>
      <c r="R1279" s="8"/>
      <c r="S1279" s="9"/>
      <c r="T1279" s="9"/>
      <c r="U1279" s="8"/>
      <c r="V1279" s="9"/>
      <c r="W1279" s="9"/>
      <c r="X1279" s="9"/>
      <c r="Y1279" s="8"/>
      <c r="Z1279" s="9"/>
      <c r="AA1279" s="8"/>
      <c r="AC1279" s="8"/>
      <c r="AP1279" s="8"/>
      <c r="AR1279" s="31"/>
      <c r="AU1279" s="31"/>
      <c r="AV1279" s="21"/>
      <c r="AW1279" s="23"/>
      <c r="BJ1279" s="18"/>
      <c r="BL1279" s="54"/>
      <c r="BO1279" s="18"/>
      <c r="BQ1279" s="18"/>
      <c r="BS1279" s="18"/>
      <c r="BT1279" s="18"/>
      <c r="CA1279" s="18"/>
      <c r="CD1279" s="18"/>
      <c r="CI1279" s="18"/>
      <c r="CN1279" s="18"/>
      <c r="CP1279" s="18"/>
      <c r="CT1279" s="18"/>
      <c r="CV1279" s="18"/>
      <c r="CX1279" s="18"/>
      <c r="DI1279" s="18"/>
    </row>
    <row r="1280" spans="3:113" x14ac:dyDescent="0.3">
      <c r="C1280" s="25"/>
      <c r="D1280" s="12"/>
      <c r="E1280" s="14"/>
      <c r="H1280" s="16"/>
      <c r="I1280" s="11"/>
      <c r="J1280" s="39"/>
      <c r="K1280" s="39"/>
      <c r="L1280" s="39"/>
      <c r="M1280" s="39"/>
      <c r="N1280" s="42"/>
      <c r="O1280" s="8"/>
      <c r="P1280" s="9"/>
      <c r="Q1280" s="9"/>
      <c r="R1280" s="8"/>
      <c r="S1280" s="9"/>
      <c r="T1280" s="9"/>
      <c r="U1280" s="8"/>
      <c r="V1280" s="9"/>
      <c r="W1280" s="9"/>
      <c r="X1280" s="9"/>
      <c r="Y1280" s="8"/>
      <c r="Z1280" s="9"/>
      <c r="AA1280" s="8"/>
      <c r="AC1280" s="8"/>
      <c r="AP1280" s="8"/>
      <c r="AR1280" s="31"/>
      <c r="AU1280" s="31"/>
      <c r="AV1280" s="21"/>
      <c r="AW1280" s="23"/>
      <c r="BJ1280" s="18"/>
      <c r="BL1280" s="54"/>
      <c r="BO1280" s="18"/>
      <c r="BQ1280" s="18"/>
      <c r="BS1280" s="18"/>
      <c r="BT1280" s="18"/>
      <c r="CA1280" s="18"/>
      <c r="CD1280" s="18"/>
      <c r="CI1280" s="18"/>
      <c r="CN1280" s="18"/>
      <c r="CP1280" s="18"/>
      <c r="CT1280" s="18"/>
      <c r="CV1280" s="18"/>
      <c r="CX1280" s="18"/>
      <c r="DI1280" s="18"/>
    </row>
    <row r="1281" spans="3:113" x14ac:dyDescent="0.3">
      <c r="C1281" s="25"/>
      <c r="D1281" s="12"/>
      <c r="E1281" s="14"/>
      <c r="H1281" s="16"/>
      <c r="I1281" s="11"/>
      <c r="J1281" s="39"/>
      <c r="K1281" s="39"/>
      <c r="L1281" s="39"/>
      <c r="M1281" s="39"/>
      <c r="N1281" s="42"/>
      <c r="O1281" s="8"/>
      <c r="P1281" s="9"/>
      <c r="Q1281" s="9"/>
      <c r="R1281" s="8"/>
      <c r="S1281" s="9"/>
      <c r="T1281" s="9"/>
      <c r="U1281" s="8"/>
      <c r="V1281" s="9"/>
      <c r="W1281" s="9"/>
      <c r="X1281" s="9"/>
      <c r="Y1281" s="8"/>
      <c r="Z1281" s="9"/>
      <c r="AA1281" s="8"/>
      <c r="AC1281" s="8"/>
      <c r="AP1281" s="8"/>
      <c r="AR1281" s="31"/>
      <c r="AU1281" s="31"/>
      <c r="AV1281" s="21"/>
      <c r="AW1281" s="23"/>
      <c r="BJ1281" s="18"/>
      <c r="BL1281" s="54"/>
      <c r="BO1281" s="18"/>
      <c r="BQ1281" s="18"/>
      <c r="BS1281" s="18"/>
      <c r="BT1281" s="18"/>
      <c r="CA1281" s="18"/>
      <c r="CD1281" s="18"/>
      <c r="CI1281" s="18"/>
      <c r="CN1281" s="18"/>
      <c r="CP1281" s="18"/>
      <c r="CT1281" s="18"/>
      <c r="CV1281" s="18"/>
      <c r="CX1281" s="18"/>
      <c r="DI1281" s="18"/>
    </row>
    <row r="1282" spans="3:113" x14ac:dyDescent="0.3">
      <c r="C1282" s="25"/>
      <c r="D1282" s="12"/>
      <c r="E1282" s="14"/>
      <c r="H1282" s="16"/>
      <c r="I1282" s="11"/>
      <c r="J1282" s="39"/>
      <c r="K1282" s="39"/>
      <c r="L1282" s="39"/>
      <c r="M1282" s="39"/>
      <c r="N1282" s="42"/>
      <c r="O1282" s="8"/>
      <c r="P1282" s="9"/>
      <c r="Q1282" s="9"/>
      <c r="R1282" s="8"/>
      <c r="S1282" s="9"/>
      <c r="T1282" s="9"/>
      <c r="U1282" s="8"/>
      <c r="V1282" s="9"/>
      <c r="W1282" s="9"/>
      <c r="X1282" s="9"/>
      <c r="Y1282" s="8"/>
      <c r="Z1282" s="9"/>
      <c r="AA1282" s="8"/>
      <c r="AC1282" s="8"/>
      <c r="AP1282" s="8"/>
      <c r="AR1282" s="31"/>
      <c r="AU1282" s="31"/>
      <c r="AV1282" s="21"/>
      <c r="AW1282" s="23"/>
      <c r="BJ1282" s="18"/>
      <c r="BL1282" s="54"/>
      <c r="BO1282" s="18"/>
      <c r="BQ1282" s="18"/>
      <c r="BS1282" s="18"/>
      <c r="BT1282" s="18"/>
      <c r="CA1282" s="18"/>
      <c r="CD1282" s="18"/>
      <c r="CI1282" s="18"/>
      <c r="CN1282" s="18"/>
      <c r="CP1282" s="18"/>
      <c r="CT1282" s="18"/>
      <c r="CV1282" s="18"/>
      <c r="CX1282" s="18"/>
      <c r="DI1282" s="18"/>
    </row>
    <row r="1283" spans="3:113" x14ac:dyDescent="0.3">
      <c r="C1283" s="25"/>
      <c r="D1283" s="12"/>
      <c r="E1283" s="14"/>
      <c r="H1283" s="16"/>
      <c r="I1283" s="11"/>
      <c r="J1283" s="39"/>
      <c r="K1283" s="39"/>
      <c r="L1283" s="39"/>
      <c r="M1283" s="39"/>
      <c r="N1283" s="42"/>
      <c r="O1283" s="8"/>
      <c r="P1283" s="9"/>
      <c r="Q1283" s="9"/>
      <c r="R1283" s="8"/>
      <c r="S1283" s="9"/>
      <c r="T1283" s="9"/>
      <c r="U1283" s="8"/>
      <c r="V1283" s="9"/>
      <c r="W1283" s="9"/>
      <c r="X1283" s="9"/>
      <c r="Y1283" s="8"/>
      <c r="Z1283" s="9"/>
      <c r="AA1283" s="8"/>
      <c r="AC1283" s="8"/>
      <c r="AP1283" s="8"/>
      <c r="AR1283" s="31"/>
      <c r="AU1283" s="31"/>
      <c r="AV1283" s="21"/>
      <c r="AW1283" s="23"/>
      <c r="BJ1283" s="18"/>
      <c r="BL1283" s="54"/>
      <c r="BO1283" s="18"/>
      <c r="BQ1283" s="18"/>
      <c r="BS1283" s="18"/>
      <c r="BT1283" s="18"/>
      <c r="CA1283" s="18"/>
      <c r="CD1283" s="18"/>
      <c r="CI1283" s="18"/>
      <c r="CN1283" s="18"/>
      <c r="CP1283" s="18"/>
      <c r="CT1283" s="18"/>
      <c r="CV1283" s="18"/>
      <c r="CX1283" s="18"/>
      <c r="DI1283" s="18"/>
    </row>
    <row r="1284" spans="3:113" x14ac:dyDescent="0.3">
      <c r="C1284" s="25"/>
      <c r="D1284" s="12"/>
      <c r="E1284" s="14"/>
      <c r="H1284" s="16"/>
      <c r="I1284" s="11"/>
      <c r="J1284" s="39"/>
      <c r="K1284" s="39"/>
      <c r="L1284" s="39"/>
      <c r="M1284" s="39"/>
      <c r="N1284" s="42"/>
      <c r="O1284" s="8"/>
      <c r="P1284" s="9"/>
      <c r="Q1284" s="9"/>
      <c r="R1284" s="8"/>
      <c r="S1284" s="9"/>
      <c r="T1284" s="9"/>
      <c r="U1284" s="8"/>
      <c r="V1284" s="9"/>
      <c r="W1284" s="9"/>
      <c r="X1284" s="9"/>
      <c r="Y1284" s="8"/>
      <c r="Z1284" s="9"/>
      <c r="AA1284" s="8"/>
      <c r="AC1284" s="8"/>
      <c r="AP1284" s="8"/>
      <c r="AR1284" s="31"/>
      <c r="AU1284" s="31"/>
      <c r="AV1284" s="21"/>
      <c r="AW1284" s="23"/>
      <c r="BJ1284" s="18"/>
      <c r="BL1284" s="54"/>
      <c r="BO1284" s="18"/>
      <c r="BQ1284" s="18"/>
      <c r="BS1284" s="18"/>
      <c r="BT1284" s="18"/>
      <c r="CA1284" s="18"/>
      <c r="CD1284" s="18"/>
      <c r="CI1284" s="18"/>
      <c r="CN1284" s="18"/>
      <c r="CP1284" s="18"/>
      <c r="CT1284" s="18"/>
      <c r="CV1284" s="18"/>
      <c r="CX1284" s="18"/>
      <c r="DI1284" s="18"/>
    </row>
    <row r="1285" spans="3:113" x14ac:dyDescent="0.3">
      <c r="C1285" s="25"/>
      <c r="D1285" s="12"/>
      <c r="E1285" s="14"/>
      <c r="H1285" s="16"/>
      <c r="I1285" s="11"/>
      <c r="J1285" s="39"/>
      <c r="K1285" s="39"/>
      <c r="L1285" s="39"/>
      <c r="M1285" s="39"/>
      <c r="N1285" s="42"/>
      <c r="O1285" s="8"/>
      <c r="P1285" s="9"/>
      <c r="Q1285" s="9"/>
      <c r="R1285" s="8"/>
      <c r="S1285" s="9"/>
      <c r="T1285" s="9"/>
      <c r="U1285" s="8"/>
      <c r="V1285" s="9"/>
      <c r="W1285" s="9"/>
      <c r="X1285" s="9"/>
      <c r="Y1285" s="8"/>
      <c r="Z1285" s="9"/>
      <c r="AA1285" s="8"/>
      <c r="AC1285" s="8"/>
      <c r="AP1285" s="8"/>
      <c r="AR1285" s="31"/>
      <c r="AU1285" s="31"/>
      <c r="AV1285" s="21"/>
      <c r="AW1285" s="23"/>
      <c r="BJ1285" s="18"/>
      <c r="BL1285" s="54"/>
      <c r="BO1285" s="18"/>
      <c r="BQ1285" s="18"/>
      <c r="BS1285" s="18"/>
      <c r="BT1285" s="18"/>
      <c r="CA1285" s="18"/>
      <c r="CD1285" s="18"/>
      <c r="CI1285" s="18"/>
      <c r="CN1285" s="18"/>
      <c r="CP1285" s="18"/>
      <c r="CT1285" s="18"/>
      <c r="CV1285" s="18"/>
      <c r="CX1285" s="18"/>
      <c r="DI1285" s="18"/>
    </row>
    <row r="1286" spans="3:113" x14ac:dyDescent="0.3">
      <c r="C1286" s="25"/>
      <c r="D1286" s="12"/>
      <c r="E1286" s="14"/>
      <c r="H1286" s="16"/>
      <c r="I1286" s="11"/>
      <c r="J1286" s="39"/>
      <c r="K1286" s="39"/>
      <c r="L1286" s="39"/>
      <c r="M1286" s="39"/>
      <c r="N1286" s="42"/>
      <c r="O1286" s="8"/>
      <c r="P1286" s="9"/>
      <c r="Q1286" s="9"/>
      <c r="R1286" s="8"/>
      <c r="S1286" s="9"/>
      <c r="T1286" s="9"/>
      <c r="U1286" s="8"/>
      <c r="V1286" s="9"/>
      <c r="W1286" s="9"/>
      <c r="X1286" s="9"/>
      <c r="Y1286" s="8"/>
      <c r="Z1286" s="9"/>
      <c r="AA1286" s="8"/>
      <c r="AC1286" s="8"/>
      <c r="AP1286" s="8"/>
      <c r="AR1286" s="31"/>
      <c r="AU1286" s="31"/>
      <c r="AV1286" s="21"/>
      <c r="AW1286" s="23"/>
      <c r="BJ1286" s="18"/>
      <c r="BL1286" s="54"/>
      <c r="BO1286" s="18"/>
      <c r="BQ1286" s="18"/>
      <c r="BS1286" s="18"/>
      <c r="BT1286" s="18"/>
      <c r="CA1286" s="18"/>
      <c r="CD1286" s="18"/>
      <c r="CI1286" s="18"/>
      <c r="CN1286" s="18"/>
      <c r="CP1286" s="18"/>
      <c r="CT1286" s="18"/>
      <c r="CV1286" s="18"/>
      <c r="CX1286" s="18"/>
      <c r="DI1286" s="18"/>
    </row>
    <row r="1287" spans="3:113" x14ac:dyDescent="0.3">
      <c r="C1287" s="25"/>
      <c r="D1287" s="12"/>
      <c r="E1287" s="14"/>
      <c r="H1287" s="16"/>
      <c r="I1287" s="11"/>
      <c r="J1287" s="39"/>
      <c r="K1287" s="39"/>
      <c r="L1287" s="39"/>
      <c r="M1287" s="39"/>
      <c r="N1287" s="42"/>
      <c r="O1287" s="8"/>
      <c r="P1287" s="9"/>
      <c r="Q1287" s="9"/>
      <c r="R1287" s="8"/>
      <c r="S1287" s="9"/>
      <c r="T1287" s="9"/>
      <c r="U1287" s="8"/>
      <c r="V1287" s="9"/>
      <c r="W1287" s="9"/>
      <c r="X1287" s="9"/>
      <c r="Y1287" s="8"/>
      <c r="Z1287" s="9"/>
      <c r="AA1287" s="8"/>
      <c r="AC1287" s="8"/>
      <c r="AP1287" s="8"/>
      <c r="AR1287" s="31"/>
      <c r="AU1287" s="31"/>
      <c r="AV1287" s="21"/>
      <c r="AW1287" s="23"/>
      <c r="BJ1287" s="18"/>
      <c r="BL1287" s="54"/>
      <c r="BO1287" s="18"/>
      <c r="BQ1287" s="18"/>
      <c r="BS1287" s="18"/>
      <c r="BT1287" s="18"/>
      <c r="CA1287" s="18"/>
      <c r="CD1287" s="18"/>
      <c r="CI1287" s="18"/>
      <c r="CN1287" s="18"/>
      <c r="CP1287" s="18"/>
      <c r="CT1287" s="18"/>
      <c r="CV1287" s="18"/>
      <c r="CX1287" s="18"/>
      <c r="DI1287" s="18"/>
    </row>
    <row r="1288" spans="3:113" x14ac:dyDescent="0.3">
      <c r="C1288" s="25"/>
      <c r="D1288" s="12"/>
      <c r="E1288" s="14"/>
      <c r="H1288" s="16"/>
      <c r="I1288" s="11"/>
      <c r="J1288" s="39"/>
      <c r="K1288" s="39"/>
      <c r="L1288" s="39"/>
      <c r="M1288" s="39"/>
      <c r="N1288" s="42"/>
      <c r="O1288" s="8"/>
      <c r="P1288" s="9"/>
      <c r="Q1288" s="9"/>
      <c r="R1288" s="8"/>
      <c r="S1288" s="9"/>
      <c r="T1288" s="9"/>
      <c r="U1288" s="8"/>
      <c r="V1288" s="9"/>
      <c r="W1288" s="9"/>
      <c r="X1288" s="9"/>
      <c r="Y1288" s="8"/>
      <c r="Z1288" s="9"/>
      <c r="AA1288" s="8"/>
      <c r="AC1288" s="8"/>
      <c r="AP1288" s="8"/>
      <c r="AR1288" s="31"/>
      <c r="AU1288" s="31"/>
      <c r="AV1288" s="21"/>
      <c r="AW1288" s="23"/>
      <c r="BJ1288" s="18"/>
      <c r="BL1288" s="54"/>
      <c r="BO1288" s="18"/>
      <c r="BQ1288" s="18"/>
      <c r="BS1288" s="18"/>
      <c r="BT1288" s="18"/>
      <c r="CA1288" s="18"/>
      <c r="CD1288" s="18"/>
      <c r="CI1288" s="18"/>
      <c r="CN1288" s="18"/>
      <c r="CP1288" s="18"/>
      <c r="CT1288" s="18"/>
      <c r="CV1288" s="18"/>
      <c r="CX1288" s="18"/>
      <c r="DI1288" s="18"/>
    </row>
    <row r="1289" spans="3:113" x14ac:dyDescent="0.3">
      <c r="C1289" s="25"/>
      <c r="D1289" s="12"/>
      <c r="E1289" s="14"/>
      <c r="H1289" s="16"/>
      <c r="I1289" s="11"/>
      <c r="J1289" s="39"/>
      <c r="K1289" s="39"/>
      <c r="L1289" s="39"/>
      <c r="M1289" s="39"/>
      <c r="N1289" s="42"/>
      <c r="O1289" s="8"/>
      <c r="P1289" s="9"/>
      <c r="Q1289" s="9"/>
      <c r="R1289" s="8"/>
      <c r="S1289" s="9"/>
      <c r="T1289" s="9"/>
      <c r="U1289" s="8"/>
      <c r="V1289" s="9"/>
      <c r="W1289" s="9"/>
      <c r="X1289" s="9"/>
      <c r="Y1289" s="8"/>
      <c r="Z1289" s="9"/>
      <c r="AA1289" s="8"/>
      <c r="AC1289" s="8"/>
      <c r="AP1289" s="8"/>
      <c r="AR1289" s="31"/>
      <c r="AU1289" s="31"/>
      <c r="AV1289" s="21"/>
      <c r="AW1289" s="23"/>
      <c r="BJ1289" s="18"/>
      <c r="BL1289" s="54"/>
      <c r="BO1289" s="18"/>
      <c r="BQ1289" s="18"/>
      <c r="BS1289" s="18"/>
      <c r="BT1289" s="18"/>
      <c r="CA1289" s="18"/>
      <c r="CD1289" s="18"/>
      <c r="CI1289" s="18"/>
      <c r="CN1289" s="18"/>
      <c r="CP1289" s="18"/>
      <c r="CT1289" s="18"/>
      <c r="CV1289" s="18"/>
      <c r="CX1289" s="18"/>
      <c r="DI1289" s="18"/>
    </row>
    <row r="1290" spans="3:113" x14ac:dyDescent="0.3">
      <c r="C1290" s="25"/>
      <c r="D1290" s="12"/>
      <c r="E1290" s="14"/>
      <c r="H1290" s="16"/>
      <c r="I1290" s="11"/>
      <c r="J1290" s="39"/>
      <c r="K1290" s="39"/>
      <c r="L1290" s="39"/>
      <c r="M1290" s="39"/>
      <c r="N1290" s="42"/>
      <c r="O1290" s="8"/>
      <c r="P1290" s="9"/>
      <c r="Q1290" s="9"/>
      <c r="R1290" s="8"/>
      <c r="S1290" s="9"/>
      <c r="T1290" s="9"/>
      <c r="U1290" s="8"/>
      <c r="V1290" s="9"/>
      <c r="W1290" s="9"/>
      <c r="X1290" s="9"/>
      <c r="Y1290" s="8"/>
      <c r="Z1290" s="9"/>
      <c r="AA1290" s="8"/>
      <c r="AC1290" s="8"/>
      <c r="AP1290" s="8"/>
      <c r="AR1290" s="31"/>
      <c r="AU1290" s="31"/>
      <c r="AV1290" s="21"/>
      <c r="AW1290" s="23"/>
      <c r="BJ1290" s="18"/>
      <c r="BL1290" s="54"/>
      <c r="BO1290" s="18"/>
      <c r="BQ1290" s="18"/>
      <c r="BS1290" s="18"/>
      <c r="BT1290" s="18"/>
      <c r="CA1290" s="18"/>
      <c r="CD1290" s="18"/>
      <c r="CI1290" s="18"/>
      <c r="CN1290" s="18"/>
      <c r="CP1290" s="18"/>
      <c r="CT1290" s="18"/>
      <c r="CV1290" s="18"/>
      <c r="CX1290" s="18"/>
      <c r="DI1290" s="18"/>
    </row>
    <row r="1291" spans="3:113" x14ac:dyDescent="0.3">
      <c r="C1291" s="25"/>
      <c r="D1291" s="12"/>
      <c r="E1291" s="14"/>
      <c r="H1291" s="16"/>
      <c r="I1291" s="11"/>
      <c r="J1291" s="39"/>
      <c r="K1291" s="39"/>
      <c r="L1291" s="39"/>
      <c r="M1291" s="39"/>
      <c r="N1291" s="42"/>
      <c r="O1291" s="8"/>
      <c r="P1291" s="9"/>
      <c r="Q1291" s="9"/>
      <c r="R1291" s="8"/>
      <c r="S1291" s="9"/>
      <c r="T1291" s="9"/>
      <c r="U1291" s="8"/>
      <c r="V1291" s="9"/>
      <c r="W1291" s="9"/>
      <c r="X1291" s="9"/>
      <c r="Y1291" s="8"/>
      <c r="Z1291" s="9"/>
      <c r="AA1291" s="8"/>
      <c r="AC1291" s="8"/>
      <c r="AP1291" s="8"/>
      <c r="AR1291" s="31"/>
      <c r="AU1291" s="31"/>
      <c r="AV1291" s="21"/>
      <c r="AW1291" s="23"/>
      <c r="BJ1291" s="18"/>
      <c r="BL1291" s="54"/>
      <c r="BO1291" s="18"/>
      <c r="BQ1291" s="18"/>
      <c r="BS1291" s="18"/>
      <c r="BT1291" s="18"/>
      <c r="CA1291" s="18"/>
      <c r="CD1291" s="18"/>
      <c r="CI1291" s="18"/>
      <c r="CN1291" s="18"/>
      <c r="CP1291" s="18"/>
      <c r="CT1291" s="18"/>
      <c r="CV1291" s="18"/>
      <c r="CX1291" s="18"/>
      <c r="DI1291" s="18"/>
    </row>
    <row r="1292" spans="3:113" x14ac:dyDescent="0.3">
      <c r="C1292" s="25"/>
      <c r="D1292" s="12"/>
      <c r="E1292" s="14"/>
      <c r="H1292" s="16"/>
      <c r="I1292" s="11"/>
      <c r="J1292" s="39"/>
      <c r="K1292" s="39"/>
      <c r="L1292" s="39"/>
      <c r="M1292" s="39"/>
      <c r="N1292" s="42"/>
      <c r="O1292" s="8"/>
      <c r="P1292" s="9"/>
      <c r="Q1292" s="9"/>
      <c r="R1292" s="8"/>
      <c r="S1292" s="9"/>
      <c r="T1292" s="9"/>
      <c r="U1292" s="8"/>
      <c r="V1292" s="9"/>
      <c r="W1292" s="9"/>
      <c r="X1292" s="9"/>
      <c r="Y1292" s="8"/>
      <c r="Z1292" s="9"/>
      <c r="AA1292" s="8"/>
      <c r="AC1292" s="8"/>
      <c r="AP1292" s="8"/>
      <c r="AR1292" s="31"/>
      <c r="AU1292" s="31"/>
      <c r="AV1292" s="21"/>
      <c r="AW1292" s="23"/>
      <c r="BJ1292" s="18"/>
      <c r="BL1292" s="54"/>
      <c r="BO1292" s="18"/>
      <c r="BQ1292" s="18"/>
      <c r="BS1292" s="18"/>
      <c r="BT1292" s="18"/>
      <c r="CA1292" s="18"/>
      <c r="CD1292" s="18"/>
      <c r="CI1292" s="18"/>
      <c r="CN1292" s="18"/>
      <c r="CP1292" s="18"/>
      <c r="CT1292" s="18"/>
      <c r="CV1292" s="18"/>
      <c r="CX1292" s="18"/>
      <c r="DI1292" s="18"/>
    </row>
    <row r="1293" spans="3:113" x14ac:dyDescent="0.3">
      <c r="C1293" s="25"/>
      <c r="D1293" s="12"/>
      <c r="E1293" s="14"/>
      <c r="H1293" s="16"/>
      <c r="I1293" s="11"/>
      <c r="J1293" s="39"/>
      <c r="K1293" s="39"/>
      <c r="L1293" s="39"/>
      <c r="M1293" s="39"/>
      <c r="N1293" s="42"/>
      <c r="O1293" s="8"/>
      <c r="P1293" s="9"/>
      <c r="Q1293" s="9"/>
      <c r="R1293" s="8"/>
      <c r="S1293" s="9"/>
      <c r="T1293" s="9"/>
      <c r="U1293" s="8"/>
      <c r="V1293" s="9"/>
      <c r="W1293" s="9"/>
      <c r="X1293" s="9"/>
      <c r="Y1293" s="8"/>
      <c r="Z1293" s="9"/>
      <c r="AA1293" s="8"/>
      <c r="AC1293" s="8"/>
      <c r="AP1293" s="8"/>
      <c r="AR1293" s="31"/>
      <c r="AU1293" s="31"/>
      <c r="AV1293" s="21"/>
      <c r="AW1293" s="23"/>
      <c r="BJ1293" s="18"/>
      <c r="BL1293" s="54"/>
      <c r="BO1293" s="18"/>
      <c r="BQ1293" s="18"/>
      <c r="BS1293" s="18"/>
      <c r="BT1293" s="18"/>
      <c r="CA1293" s="18"/>
      <c r="CD1293" s="18"/>
      <c r="CI1293" s="18"/>
      <c r="CN1293" s="18"/>
      <c r="CP1293" s="18"/>
      <c r="CT1293" s="18"/>
      <c r="CV1293" s="18"/>
      <c r="CX1293" s="18"/>
      <c r="DI1293" s="18"/>
    </row>
    <row r="1294" spans="3:113" x14ac:dyDescent="0.3">
      <c r="C1294" s="25"/>
      <c r="D1294" s="12"/>
      <c r="E1294" s="14"/>
      <c r="H1294" s="16"/>
      <c r="I1294" s="11"/>
      <c r="J1294" s="39"/>
      <c r="K1294" s="39"/>
      <c r="L1294" s="39"/>
      <c r="M1294" s="39"/>
      <c r="N1294" s="42"/>
      <c r="O1294" s="8"/>
      <c r="P1294" s="9"/>
      <c r="Q1294" s="9"/>
      <c r="R1294" s="8"/>
      <c r="S1294" s="9"/>
      <c r="T1294" s="9"/>
      <c r="U1294" s="8"/>
      <c r="V1294" s="9"/>
      <c r="W1294" s="9"/>
      <c r="X1294" s="9"/>
      <c r="Y1294" s="8"/>
      <c r="Z1294" s="9"/>
      <c r="AA1294" s="8"/>
      <c r="AC1294" s="8"/>
      <c r="AP1294" s="8"/>
      <c r="AR1294" s="31"/>
      <c r="AU1294" s="31"/>
      <c r="AV1294" s="21"/>
      <c r="AW1294" s="23"/>
      <c r="BJ1294" s="18"/>
      <c r="BL1294" s="54"/>
      <c r="BO1294" s="18"/>
      <c r="BQ1294" s="18"/>
      <c r="BS1294" s="18"/>
      <c r="BT1294" s="18"/>
      <c r="CA1294" s="18"/>
      <c r="CD1294" s="18"/>
      <c r="CI1294" s="18"/>
      <c r="CN1294" s="18"/>
      <c r="CP1294" s="18"/>
      <c r="CT1294" s="18"/>
      <c r="CV1294" s="18"/>
      <c r="CX1294" s="18"/>
      <c r="DI1294" s="18"/>
    </row>
    <row r="1295" spans="3:113" x14ac:dyDescent="0.3">
      <c r="C1295" s="25"/>
      <c r="D1295" s="12"/>
      <c r="E1295" s="14"/>
      <c r="H1295" s="16"/>
      <c r="I1295" s="11"/>
      <c r="J1295" s="39"/>
      <c r="K1295" s="39"/>
      <c r="L1295" s="39"/>
      <c r="M1295" s="39"/>
      <c r="N1295" s="42"/>
      <c r="O1295" s="8"/>
      <c r="P1295" s="9"/>
      <c r="Q1295" s="9"/>
      <c r="R1295" s="8"/>
      <c r="S1295" s="9"/>
      <c r="T1295" s="9"/>
      <c r="U1295" s="8"/>
      <c r="V1295" s="9"/>
      <c r="W1295" s="9"/>
      <c r="X1295" s="9"/>
      <c r="Y1295" s="8"/>
      <c r="Z1295" s="9"/>
      <c r="AA1295" s="8"/>
      <c r="AC1295" s="8"/>
      <c r="AP1295" s="8"/>
      <c r="AR1295" s="31"/>
      <c r="AU1295" s="31"/>
      <c r="AV1295" s="21"/>
      <c r="AW1295" s="23"/>
      <c r="BJ1295" s="18"/>
      <c r="BL1295" s="54"/>
      <c r="BO1295" s="18"/>
      <c r="BQ1295" s="18"/>
      <c r="BS1295" s="18"/>
      <c r="BT1295" s="18"/>
      <c r="CA1295" s="18"/>
      <c r="CD1295" s="18"/>
      <c r="CI1295" s="18"/>
      <c r="CN1295" s="18"/>
      <c r="CP1295" s="18"/>
      <c r="CT1295" s="18"/>
      <c r="CV1295" s="18"/>
      <c r="CX1295" s="18"/>
      <c r="DI1295" s="18"/>
    </row>
    <row r="1296" spans="3:113" x14ac:dyDescent="0.3">
      <c r="C1296" s="25"/>
      <c r="D1296" s="12"/>
      <c r="E1296" s="14"/>
      <c r="H1296" s="16"/>
      <c r="I1296" s="11"/>
      <c r="J1296" s="39"/>
      <c r="K1296" s="39"/>
      <c r="L1296" s="39"/>
      <c r="M1296" s="39"/>
      <c r="N1296" s="42"/>
      <c r="O1296" s="8"/>
      <c r="P1296" s="9"/>
      <c r="Q1296" s="9"/>
      <c r="R1296" s="8"/>
      <c r="S1296" s="9"/>
      <c r="T1296" s="9"/>
      <c r="U1296" s="8"/>
      <c r="V1296" s="9"/>
      <c r="W1296" s="9"/>
      <c r="X1296" s="9"/>
      <c r="Y1296" s="8"/>
      <c r="Z1296" s="9"/>
      <c r="AA1296" s="8"/>
      <c r="AC1296" s="8"/>
      <c r="AP1296" s="8"/>
      <c r="AR1296" s="31"/>
      <c r="AU1296" s="31"/>
      <c r="AV1296" s="21"/>
      <c r="AW1296" s="23"/>
      <c r="BJ1296" s="18"/>
      <c r="BL1296" s="54"/>
      <c r="BO1296" s="18"/>
      <c r="BQ1296" s="18"/>
      <c r="BS1296" s="18"/>
      <c r="BT1296" s="18"/>
      <c r="CA1296" s="18"/>
      <c r="CD1296" s="18"/>
      <c r="CI1296" s="18"/>
      <c r="CN1296" s="18"/>
      <c r="CP1296" s="18"/>
      <c r="CT1296" s="18"/>
      <c r="CV1296" s="18"/>
      <c r="CX1296" s="18"/>
      <c r="DI1296" s="18"/>
    </row>
    <row r="1297" spans="3:113" x14ac:dyDescent="0.3">
      <c r="C1297" s="25"/>
      <c r="D1297" s="12"/>
      <c r="E1297" s="14"/>
      <c r="H1297" s="16"/>
      <c r="I1297" s="11"/>
      <c r="J1297" s="39"/>
      <c r="K1297" s="39"/>
      <c r="L1297" s="39"/>
      <c r="M1297" s="39"/>
      <c r="N1297" s="42"/>
      <c r="O1297" s="8"/>
      <c r="P1297" s="9"/>
      <c r="Q1297" s="9"/>
      <c r="R1297" s="8"/>
      <c r="S1297" s="9"/>
      <c r="T1297" s="9"/>
      <c r="U1297" s="8"/>
      <c r="V1297" s="9"/>
      <c r="W1297" s="9"/>
      <c r="X1297" s="9"/>
      <c r="Y1297" s="8"/>
      <c r="Z1297" s="9"/>
      <c r="AA1297" s="8"/>
      <c r="AC1297" s="8"/>
      <c r="AP1297" s="8"/>
      <c r="AR1297" s="31"/>
      <c r="AU1297" s="31"/>
      <c r="AV1297" s="21"/>
      <c r="AW1297" s="23"/>
      <c r="BJ1297" s="18"/>
      <c r="BL1297" s="54"/>
      <c r="BO1297" s="18"/>
      <c r="BQ1297" s="18"/>
      <c r="BS1297" s="18"/>
      <c r="BT1297" s="18"/>
      <c r="CA1297" s="18"/>
      <c r="CD1297" s="18"/>
      <c r="CI1297" s="18"/>
      <c r="CN1297" s="18"/>
      <c r="CP1297" s="18"/>
      <c r="CT1297" s="18"/>
      <c r="CV1297" s="18"/>
      <c r="CX1297" s="18"/>
      <c r="DI1297" s="18"/>
    </row>
    <row r="1298" spans="3:113" x14ac:dyDescent="0.3">
      <c r="C1298" s="25"/>
      <c r="D1298" s="12"/>
      <c r="E1298" s="14"/>
      <c r="H1298" s="16"/>
      <c r="I1298" s="11"/>
      <c r="J1298" s="39"/>
      <c r="K1298" s="39"/>
      <c r="L1298" s="39"/>
      <c r="M1298" s="39"/>
      <c r="N1298" s="42"/>
      <c r="O1298" s="8"/>
      <c r="P1298" s="9"/>
      <c r="Q1298" s="9"/>
      <c r="R1298" s="8"/>
      <c r="S1298" s="9"/>
      <c r="T1298" s="9"/>
      <c r="U1298" s="8"/>
      <c r="V1298" s="9"/>
      <c r="W1298" s="9"/>
      <c r="X1298" s="9"/>
      <c r="Y1298" s="8"/>
      <c r="Z1298" s="9"/>
      <c r="AA1298" s="8"/>
      <c r="AC1298" s="8"/>
      <c r="AP1298" s="8"/>
      <c r="AR1298" s="31"/>
      <c r="AU1298" s="31"/>
      <c r="AV1298" s="21"/>
      <c r="AW1298" s="23"/>
      <c r="BJ1298" s="18"/>
      <c r="BL1298" s="54"/>
      <c r="BO1298" s="18"/>
      <c r="BQ1298" s="18"/>
      <c r="BS1298" s="18"/>
      <c r="BT1298" s="18"/>
      <c r="CA1298" s="18"/>
      <c r="CD1298" s="18"/>
      <c r="CI1298" s="18"/>
      <c r="CN1298" s="18"/>
      <c r="CP1298" s="18"/>
      <c r="CT1298" s="18"/>
      <c r="CV1298" s="18"/>
      <c r="CX1298" s="18"/>
      <c r="DI1298" s="18"/>
    </row>
    <row r="1299" spans="3:113" x14ac:dyDescent="0.3">
      <c r="C1299" s="25"/>
      <c r="D1299" s="12"/>
      <c r="E1299" s="14"/>
      <c r="H1299" s="16"/>
      <c r="I1299" s="11"/>
      <c r="J1299" s="39"/>
      <c r="K1299" s="39"/>
      <c r="L1299" s="39"/>
      <c r="M1299" s="39"/>
      <c r="N1299" s="42"/>
      <c r="O1299" s="8"/>
      <c r="P1299" s="9"/>
      <c r="Q1299" s="9"/>
      <c r="R1299" s="8"/>
      <c r="S1299" s="9"/>
      <c r="T1299" s="9"/>
      <c r="U1299" s="8"/>
      <c r="V1299" s="9"/>
      <c r="W1299" s="9"/>
      <c r="X1299" s="9"/>
      <c r="Y1299" s="8"/>
      <c r="Z1299" s="9"/>
      <c r="AA1299" s="8"/>
      <c r="AC1299" s="8"/>
      <c r="AP1299" s="8"/>
      <c r="AR1299" s="31"/>
      <c r="AU1299" s="31"/>
      <c r="AV1299" s="21"/>
      <c r="AW1299" s="23"/>
      <c r="BJ1299" s="18"/>
      <c r="BL1299" s="54"/>
      <c r="BO1299" s="18"/>
      <c r="BQ1299" s="18"/>
      <c r="BS1299" s="18"/>
      <c r="BT1299" s="18"/>
      <c r="CA1299" s="18"/>
      <c r="CD1299" s="18"/>
      <c r="CI1299" s="18"/>
      <c r="CN1299" s="18"/>
      <c r="CP1299" s="18"/>
      <c r="CT1299" s="18"/>
      <c r="CV1299" s="18"/>
      <c r="CX1299" s="18"/>
      <c r="DI1299" s="18"/>
    </row>
    <row r="1300" spans="3:113" x14ac:dyDescent="0.3">
      <c r="C1300" s="25"/>
      <c r="D1300" s="12"/>
      <c r="E1300" s="14"/>
      <c r="H1300" s="16"/>
      <c r="I1300" s="11"/>
      <c r="J1300" s="39"/>
      <c r="K1300" s="39"/>
      <c r="L1300" s="39"/>
      <c r="M1300" s="39"/>
      <c r="N1300" s="42"/>
      <c r="O1300" s="8"/>
      <c r="P1300" s="9"/>
      <c r="Q1300" s="9"/>
      <c r="R1300" s="8"/>
      <c r="S1300" s="9"/>
      <c r="T1300" s="9"/>
      <c r="U1300" s="8"/>
      <c r="V1300" s="9"/>
      <c r="W1300" s="9"/>
      <c r="X1300" s="9"/>
      <c r="Y1300" s="8"/>
      <c r="Z1300" s="9"/>
      <c r="AA1300" s="8"/>
      <c r="AC1300" s="8"/>
      <c r="AP1300" s="8"/>
      <c r="AR1300" s="31"/>
      <c r="AU1300" s="31"/>
      <c r="AV1300" s="21"/>
      <c r="AW1300" s="23"/>
      <c r="BJ1300" s="18"/>
      <c r="BL1300" s="54"/>
      <c r="BO1300" s="18"/>
      <c r="BQ1300" s="18"/>
      <c r="BS1300" s="18"/>
      <c r="BT1300" s="18"/>
      <c r="CA1300" s="18"/>
      <c r="CD1300" s="18"/>
      <c r="CI1300" s="18"/>
      <c r="CN1300" s="18"/>
      <c r="CP1300" s="18"/>
      <c r="CT1300" s="18"/>
      <c r="CV1300" s="18"/>
      <c r="CX1300" s="18"/>
      <c r="DI1300" s="18"/>
    </row>
    <row r="1301" spans="3:113" x14ac:dyDescent="0.3">
      <c r="C1301" s="25"/>
      <c r="D1301" s="12"/>
      <c r="E1301" s="14"/>
      <c r="H1301" s="16"/>
      <c r="I1301" s="11"/>
      <c r="J1301" s="39"/>
      <c r="K1301" s="39"/>
      <c r="L1301" s="39"/>
      <c r="M1301" s="39"/>
      <c r="N1301" s="42"/>
      <c r="O1301" s="8"/>
      <c r="P1301" s="9"/>
      <c r="Q1301" s="9"/>
      <c r="R1301" s="8"/>
      <c r="S1301" s="9"/>
      <c r="T1301" s="9"/>
      <c r="U1301" s="8"/>
      <c r="V1301" s="9"/>
      <c r="W1301" s="9"/>
      <c r="X1301" s="9"/>
      <c r="Y1301" s="8"/>
      <c r="Z1301" s="9"/>
      <c r="AA1301" s="8"/>
      <c r="AC1301" s="8"/>
      <c r="AP1301" s="8"/>
      <c r="AR1301" s="31"/>
      <c r="AU1301" s="31"/>
      <c r="AV1301" s="21"/>
      <c r="AW1301" s="23"/>
      <c r="BJ1301" s="18"/>
      <c r="BL1301" s="54"/>
      <c r="BO1301" s="18"/>
      <c r="BQ1301" s="18"/>
      <c r="BS1301" s="18"/>
      <c r="BT1301" s="18"/>
      <c r="CA1301" s="18"/>
      <c r="CD1301" s="18"/>
      <c r="CI1301" s="18"/>
      <c r="CN1301" s="18"/>
      <c r="CP1301" s="18"/>
      <c r="CT1301" s="18"/>
      <c r="CV1301" s="18"/>
      <c r="CX1301" s="18"/>
      <c r="DI1301" s="18"/>
    </row>
    <row r="1302" spans="3:113" x14ac:dyDescent="0.3">
      <c r="C1302" s="25"/>
      <c r="D1302" s="12"/>
      <c r="E1302" s="14"/>
      <c r="H1302" s="16"/>
      <c r="I1302" s="11"/>
      <c r="J1302" s="39"/>
      <c r="K1302" s="39"/>
      <c r="L1302" s="39"/>
      <c r="M1302" s="39"/>
      <c r="N1302" s="42"/>
      <c r="O1302" s="8"/>
      <c r="P1302" s="9"/>
      <c r="Q1302" s="9"/>
      <c r="R1302" s="8"/>
      <c r="S1302" s="9"/>
      <c r="T1302" s="9"/>
      <c r="U1302" s="8"/>
      <c r="V1302" s="9"/>
      <c r="W1302" s="9"/>
      <c r="X1302" s="9"/>
      <c r="Y1302" s="8"/>
      <c r="Z1302" s="9"/>
      <c r="AA1302" s="8"/>
      <c r="AC1302" s="8"/>
      <c r="AP1302" s="8"/>
      <c r="AR1302" s="31"/>
      <c r="AU1302" s="31"/>
      <c r="AV1302" s="21"/>
      <c r="AW1302" s="23"/>
      <c r="BJ1302" s="18"/>
      <c r="BL1302" s="54"/>
      <c r="BO1302" s="18"/>
      <c r="BQ1302" s="18"/>
      <c r="BS1302" s="18"/>
      <c r="BT1302" s="18"/>
      <c r="CA1302" s="18"/>
      <c r="CD1302" s="18"/>
      <c r="CI1302" s="18"/>
      <c r="CN1302" s="18"/>
      <c r="CP1302" s="18"/>
      <c r="CT1302" s="18"/>
      <c r="CV1302" s="18"/>
      <c r="CX1302" s="18"/>
      <c r="DI1302" s="18"/>
    </row>
    <row r="1303" spans="3:113" x14ac:dyDescent="0.3">
      <c r="C1303" s="25"/>
      <c r="D1303" s="12"/>
      <c r="E1303" s="14"/>
      <c r="H1303" s="16"/>
      <c r="I1303" s="11"/>
      <c r="J1303" s="39"/>
      <c r="K1303" s="39"/>
      <c r="L1303" s="39"/>
      <c r="M1303" s="39"/>
      <c r="N1303" s="42"/>
      <c r="O1303" s="8"/>
      <c r="P1303" s="9"/>
      <c r="Q1303" s="9"/>
      <c r="R1303" s="8"/>
      <c r="S1303" s="9"/>
      <c r="T1303" s="9"/>
      <c r="U1303" s="8"/>
      <c r="V1303" s="9"/>
      <c r="W1303" s="9"/>
      <c r="X1303" s="9"/>
      <c r="Y1303" s="8"/>
      <c r="Z1303" s="9"/>
      <c r="AA1303" s="8"/>
      <c r="AC1303" s="8"/>
      <c r="AP1303" s="8"/>
      <c r="AR1303" s="31"/>
      <c r="AU1303" s="31"/>
      <c r="AV1303" s="21"/>
      <c r="AW1303" s="23"/>
      <c r="BJ1303" s="18"/>
      <c r="BL1303" s="54"/>
      <c r="BO1303" s="18"/>
      <c r="BQ1303" s="18"/>
      <c r="BS1303" s="18"/>
      <c r="BT1303" s="18"/>
      <c r="CA1303" s="18"/>
      <c r="CD1303" s="18"/>
      <c r="CI1303" s="18"/>
      <c r="CN1303" s="18"/>
      <c r="CP1303" s="18"/>
      <c r="CT1303" s="18"/>
      <c r="CV1303" s="18"/>
      <c r="CX1303" s="18"/>
      <c r="DI1303" s="18"/>
    </row>
    <row r="1304" spans="3:113" x14ac:dyDescent="0.3">
      <c r="C1304" s="25"/>
      <c r="D1304" s="12"/>
      <c r="E1304" s="14"/>
      <c r="H1304" s="16"/>
      <c r="I1304" s="11"/>
      <c r="J1304" s="39"/>
      <c r="K1304" s="39"/>
      <c r="L1304" s="39"/>
      <c r="M1304" s="39"/>
      <c r="N1304" s="42"/>
      <c r="O1304" s="8"/>
      <c r="P1304" s="9"/>
      <c r="Q1304" s="9"/>
      <c r="R1304" s="8"/>
      <c r="S1304" s="9"/>
      <c r="T1304" s="9"/>
      <c r="U1304" s="8"/>
      <c r="V1304" s="9"/>
      <c r="W1304" s="9"/>
      <c r="X1304" s="9"/>
      <c r="Y1304" s="8"/>
      <c r="Z1304" s="9"/>
      <c r="AA1304" s="8"/>
      <c r="AC1304" s="8"/>
      <c r="AP1304" s="8"/>
      <c r="AR1304" s="31"/>
      <c r="AU1304" s="31"/>
      <c r="AV1304" s="21"/>
      <c r="AW1304" s="23"/>
      <c r="BJ1304" s="18"/>
      <c r="BL1304" s="54"/>
      <c r="BO1304" s="18"/>
      <c r="BQ1304" s="18"/>
      <c r="BS1304" s="18"/>
      <c r="BT1304" s="18"/>
      <c r="CA1304" s="18"/>
      <c r="CD1304" s="18"/>
      <c r="CI1304" s="18"/>
      <c r="CN1304" s="18"/>
      <c r="CP1304" s="18"/>
      <c r="CT1304" s="18"/>
      <c r="CV1304" s="18"/>
      <c r="CX1304" s="18"/>
      <c r="DI1304" s="18"/>
    </row>
    <row r="1305" spans="3:113" x14ac:dyDescent="0.3">
      <c r="C1305" s="25"/>
      <c r="D1305" s="12"/>
      <c r="E1305" s="14"/>
      <c r="H1305" s="16"/>
      <c r="I1305" s="11"/>
      <c r="J1305" s="39"/>
      <c r="K1305" s="39"/>
      <c r="L1305" s="39"/>
      <c r="M1305" s="39"/>
      <c r="N1305" s="42"/>
      <c r="O1305" s="8"/>
      <c r="P1305" s="9"/>
      <c r="Q1305" s="9"/>
      <c r="R1305" s="8"/>
      <c r="S1305" s="9"/>
      <c r="T1305" s="9"/>
      <c r="U1305" s="8"/>
      <c r="V1305" s="9"/>
      <c r="W1305" s="9"/>
      <c r="X1305" s="9"/>
      <c r="Y1305" s="8"/>
      <c r="Z1305" s="9"/>
      <c r="AA1305" s="8"/>
      <c r="AC1305" s="8"/>
      <c r="AP1305" s="8"/>
      <c r="AR1305" s="31"/>
      <c r="AU1305" s="31"/>
      <c r="AV1305" s="21"/>
      <c r="AW1305" s="23"/>
      <c r="BJ1305" s="18"/>
      <c r="BL1305" s="54"/>
      <c r="BO1305" s="18"/>
      <c r="BQ1305" s="18"/>
      <c r="BS1305" s="18"/>
      <c r="BT1305" s="18"/>
      <c r="CA1305" s="18"/>
      <c r="CD1305" s="18"/>
      <c r="CI1305" s="18"/>
      <c r="CN1305" s="18"/>
      <c r="CP1305" s="18"/>
      <c r="CT1305" s="18"/>
      <c r="CV1305" s="18"/>
      <c r="CX1305" s="18"/>
      <c r="DI1305" s="18"/>
    </row>
    <row r="1306" spans="3:113" x14ac:dyDescent="0.3">
      <c r="C1306" s="25"/>
      <c r="D1306" s="12"/>
      <c r="E1306" s="14"/>
      <c r="H1306" s="16"/>
      <c r="I1306" s="11"/>
      <c r="J1306" s="39"/>
      <c r="K1306" s="39"/>
      <c r="L1306" s="39"/>
      <c r="M1306" s="39"/>
      <c r="N1306" s="42"/>
      <c r="O1306" s="8"/>
      <c r="P1306" s="9"/>
      <c r="Q1306" s="9"/>
      <c r="R1306" s="8"/>
      <c r="S1306" s="9"/>
      <c r="T1306" s="9"/>
      <c r="U1306" s="8"/>
      <c r="V1306" s="9"/>
      <c r="W1306" s="9"/>
      <c r="X1306" s="9"/>
      <c r="Y1306" s="8"/>
      <c r="Z1306" s="9"/>
      <c r="AA1306" s="8"/>
      <c r="AC1306" s="8"/>
      <c r="AP1306" s="8"/>
      <c r="AR1306" s="31"/>
      <c r="AU1306" s="31"/>
      <c r="AV1306" s="21"/>
      <c r="AW1306" s="23"/>
      <c r="BJ1306" s="18"/>
      <c r="BL1306" s="54"/>
      <c r="BO1306" s="18"/>
      <c r="BQ1306" s="18"/>
      <c r="BS1306" s="18"/>
      <c r="BT1306" s="18"/>
      <c r="CA1306" s="18"/>
      <c r="CD1306" s="18"/>
      <c r="CI1306" s="18"/>
      <c r="CN1306" s="18"/>
      <c r="CP1306" s="18"/>
      <c r="CT1306" s="18"/>
      <c r="CV1306" s="18"/>
      <c r="CX1306" s="18"/>
      <c r="DI1306" s="18"/>
    </row>
    <row r="1307" spans="3:113" x14ac:dyDescent="0.3">
      <c r="C1307" s="25"/>
      <c r="D1307" s="12"/>
      <c r="E1307" s="14"/>
      <c r="H1307" s="16"/>
      <c r="I1307" s="11"/>
      <c r="J1307" s="39"/>
      <c r="K1307" s="39"/>
      <c r="L1307" s="39"/>
      <c r="M1307" s="39"/>
      <c r="N1307" s="42"/>
      <c r="O1307" s="8"/>
      <c r="P1307" s="9"/>
      <c r="Q1307" s="9"/>
      <c r="R1307" s="8"/>
      <c r="S1307" s="9"/>
      <c r="T1307" s="9"/>
      <c r="U1307" s="8"/>
      <c r="V1307" s="9"/>
      <c r="W1307" s="9"/>
      <c r="X1307" s="9"/>
      <c r="Y1307" s="8"/>
      <c r="Z1307" s="9"/>
      <c r="AA1307" s="8"/>
      <c r="AC1307" s="8"/>
      <c r="AP1307" s="8"/>
      <c r="AR1307" s="31"/>
      <c r="AU1307" s="31"/>
      <c r="AV1307" s="21"/>
      <c r="AW1307" s="23"/>
      <c r="BJ1307" s="18"/>
      <c r="BL1307" s="54"/>
      <c r="BO1307" s="18"/>
      <c r="BQ1307" s="18"/>
      <c r="BS1307" s="18"/>
      <c r="BT1307" s="18"/>
      <c r="CA1307" s="18"/>
      <c r="CD1307" s="18"/>
      <c r="CI1307" s="18"/>
      <c r="CN1307" s="18"/>
      <c r="CP1307" s="18"/>
      <c r="CT1307" s="18"/>
      <c r="CV1307" s="18"/>
      <c r="CX1307" s="18"/>
      <c r="DI1307" s="18"/>
    </row>
    <row r="1308" spans="3:113" x14ac:dyDescent="0.3">
      <c r="C1308" s="25"/>
      <c r="D1308" s="12"/>
      <c r="E1308" s="14"/>
      <c r="H1308" s="16"/>
      <c r="I1308" s="11"/>
      <c r="J1308" s="39"/>
      <c r="K1308" s="39"/>
      <c r="L1308" s="39"/>
      <c r="M1308" s="39"/>
      <c r="N1308" s="42"/>
      <c r="O1308" s="8"/>
      <c r="P1308" s="9"/>
      <c r="Q1308" s="9"/>
      <c r="R1308" s="8"/>
      <c r="S1308" s="9"/>
      <c r="T1308" s="9"/>
      <c r="U1308" s="8"/>
      <c r="V1308" s="9"/>
      <c r="W1308" s="9"/>
      <c r="X1308" s="9"/>
      <c r="Y1308" s="8"/>
      <c r="Z1308" s="9"/>
      <c r="AA1308" s="8"/>
      <c r="AC1308" s="8"/>
      <c r="AP1308" s="8"/>
      <c r="AR1308" s="31"/>
      <c r="AU1308" s="31"/>
      <c r="AV1308" s="21"/>
      <c r="AW1308" s="23"/>
      <c r="BJ1308" s="18"/>
      <c r="BL1308" s="54"/>
      <c r="BO1308" s="18"/>
      <c r="BQ1308" s="18"/>
      <c r="BS1308" s="18"/>
      <c r="BT1308" s="18"/>
      <c r="CA1308" s="18"/>
      <c r="CD1308" s="18"/>
      <c r="CI1308" s="18"/>
      <c r="CN1308" s="18"/>
      <c r="CP1308" s="18"/>
      <c r="CT1308" s="18"/>
      <c r="CV1308" s="18"/>
      <c r="CX1308" s="18"/>
      <c r="DI1308" s="18"/>
    </row>
    <row r="1309" spans="3:113" x14ac:dyDescent="0.3">
      <c r="C1309" s="25"/>
      <c r="D1309" s="12"/>
      <c r="E1309" s="14"/>
      <c r="H1309" s="16"/>
      <c r="I1309" s="11"/>
      <c r="J1309" s="39"/>
      <c r="K1309" s="39"/>
      <c r="L1309" s="39"/>
      <c r="M1309" s="39"/>
      <c r="N1309" s="42"/>
      <c r="O1309" s="8"/>
      <c r="P1309" s="9"/>
      <c r="Q1309" s="9"/>
      <c r="R1309" s="8"/>
      <c r="S1309" s="9"/>
      <c r="T1309" s="9"/>
      <c r="U1309" s="8"/>
      <c r="V1309" s="9"/>
      <c r="W1309" s="9"/>
      <c r="X1309" s="9"/>
      <c r="Y1309" s="8"/>
      <c r="Z1309" s="9"/>
      <c r="AA1309" s="8"/>
      <c r="AC1309" s="8"/>
      <c r="AP1309" s="8"/>
      <c r="AR1309" s="31"/>
      <c r="AU1309" s="31"/>
      <c r="AV1309" s="21"/>
      <c r="AW1309" s="23"/>
      <c r="BJ1309" s="18"/>
      <c r="BL1309" s="54"/>
      <c r="BO1309" s="18"/>
      <c r="BQ1309" s="18"/>
      <c r="BS1309" s="18"/>
      <c r="BT1309" s="18"/>
      <c r="CA1309" s="18"/>
      <c r="CD1309" s="18"/>
      <c r="CI1309" s="18"/>
      <c r="CN1309" s="18"/>
      <c r="CP1309" s="18"/>
      <c r="CT1309" s="18"/>
      <c r="CV1309" s="18"/>
      <c r="CX1309" s="18"/>
      <c r="DI1309" s="18"/>
    </row>
    <row r="1310" spans="3:113" x14ac:dyDescent="0.3">
      <c r="C1310" s="25"/>
      <c r="D1310" s="12"/>
      <c r="E1310" s="14"/>
      <c r="H1310" s="16"/>
      <c r="I1310" s="11"/>
      <c r="J1310" s="39"/>
      <c r="K1310" s="39"/>
      <c r="L1310" s="39"/>
      <c r="M1310" s="39"/>
      <c r="N1310" s="42"/>
      <c r="O1310" s="8"/>
      <c r="P1310" s="9"/>
      <c r="Q1310" s="9"/>
      <c r="R1310" s="8"/>
      <c r="S1310" s="9"/>
      <c r="T1310" s="9"/>
      <c r="U1310" s="8"/>
      <c r="V1310" s="9"/>
      <c r="W1310" s="9"/>
      <c r="X1310" s="9"/>
      <c r="Y1310" s="8"/>
      <c r="Z1310" s="9"/>
      <c r="AA1310" s="8"/>
      <c r="AC1310" s="8"/>
      <c r="AP1310" s="8"/>
      <c r="AR1310" s="31"/>
      <c r="AU1310" s="31"/>
      <c r="AV1310" s="21"/>
      <c r="AW1310" s="23"/>
      <c r="BJ1310" s="18"/>
      <c r="BL1310" s="54"/>
      <c r="BO1310" s="18"/>
      <c r="BQ1310" s="18"/>
      <c r="BS1310" s="18"/>
      <c r="BT1310" s="18"/>
      <c r="CA1310" s="18"/>
      <c r="CD1310" s="18"/>
      <c r="CI1310" s="18"/>
      <c r="CN1310" s="18"/>
      <c r="CP1310" s="18"/>
      <c r="CT1310" s="18"/>
      <c r="CV1310" s="18"/>
      <c r="CX1310" s="18"/>
      <c r="DI1310" s="18"/>
    </row>
    <row r="1311" spans="3:113" x14ac:dyDescent="0.3">
      <c r="C1311" s="25"/>
      <c r="D1311" s="12"/>
      <c r="E1311" s="14"/>
      <c r="H1311" s="16"/>
      <c r="I1311" s="11"/>
      <c r="J1311" s="39"/>
      <c r="K1311" s="39"/>
      <c r="L1311" s="39"/>
      <c r="M1311" s="39"/>
      <c r="N1311" s="42"/>
      <c r="O1311" s="8"/>
      <c r="P1311" s="9"/>
      <c r="Q1311" s="9"/>
      <c r="R1311" s="8"/>
      <c r="S1311" s="9"/>
      <c r="T1311" s="9"/>
      <c r="U1311" s="8"/>
      <c r="V1311" s="9"/>
      <c r="W1311" s="9"/>
      <c r="X1311" s="9"/>
      <c r="Y1311" s="8"/>
      <c r="Z1311" s="9"/>
      <c r="AA1311" s="8"/>
      <c r="AC1311" s="8"/>
      <c r="AP1311" s="8"/>
      <c r="AR1311" s="31"/>
      <c r="AU1311" s="31"/>
      <c r="AV1311" s="21"/>
      <c r="AW1311" s="23"/>
      <c r="BJ1311" s="18"/>
      <c r="BL1311" s="54"/>
      <c r="BO1311" s="18"/>
      <c r="BQ1311" s="18"/>
      <c r="BS1311" s="18"/>
      <c r="BT1311" s="18"/>
      <c r="CA1311" s="18"/>
      <c r="CD1311" s="18"/>
      <c r="CI1311" s="18"/>
      <c r="CN1311" s="18"/>
      <c r="CP1311" s="18"/>
      <c r="CT1311" s="18"/>
      <c r="CV1311" s="18"/>
      <c r="CX1311" s="18"/>
      <c r="DI1311" s="18"/>
    </row>
    <row r="1312" spans="3:113" x14ac:dyDescent="0.3">
      <c r="C1312" s="25"/>
      <c r="D1312" s="12"/>
      <c r="E1312" s="14"/>
      <c r="H1312" s="16"/>
      <c r="I1312" s="11"/>
      <c r="J1312" s="39"/>
      <c r="K1312" s="39"/>
      <c r="L1312" s="39"/>
      <c r="M1312" s="39"/>
      <c r="N1312" s="42"/>
      <c r="O1312" s="8"/>
      <c r="P1312" s="9"/>
      <c r="Q1312" s="9"/>
      <c r="R1312" s="8"/>
      <c r="S1312" s="9"/>
      <c r="T1312" s="9"/>
      <c r="U1312" s="8"/>
      <c r="V1312" s="9"/>
      <c r="W1312" s="9"/>
      <c r="X1312" s="9"/>
      <c r="Y1312" s="8"/>
      <c r="Z1312" s="9"/>
      <c r="AA1312" s="8"/>
      <c r="AC1312" s="8"/>
      <c r="AP1312" s="8"/>
      <c r="AR1312" s="31"/>
      <c r="AU1312" s="31"/>
      <c r="AV1312" s="21"/>
      <c r="AW1312" s="23"/>
      <c r="BJ1312" s="18"/>
      <c r="BL1312" s="54"/>
      <c r="BO1312" s="18"/>
      <c r="BQ1312" s="18"/>
      <c r="BS1312" s="18"/>
      <c r="BT1312" s="18"/>
      <c r="CA1312" s="18"/>
      <c r="CD1312" s="18"/>
      <c r="CI1312" s="18"/>
      <c r="CN1312" s="18"/>
      <c r="CP1312" s="18"/>
      <c r="CT1312" s="18"/>
      <c r="CV1312" s="18"/>
      <c r="CX1312" s="18"/>
      <c r="DI1312" s="18"/>
    </row>
    <row r="1313" spans="3:113" x14ac:dyDescent="0.3">
      <c r="C1313" s="25"/>
      <c r="D1313" s="12"/>
      <c r="E1313" s="14"/>
      <c r="H1313" s="16"/>
      <c r="I1313" s="11"/>
      <c r="J1313" s="39"/>
      <c r="K1313" s="39"/>
      <c r="L1313" s="39"/>
      <c r="M1313" s="39"/>
      <c r="N1313" s="42"/>
      <c r="O1313" s="8"/>
      <c r="P1313" s="9"/>
      <c r="Q1313" s="9"/>
      <c r="R1313" s="8"/>
      <c r="S1313" s="9"/>
      <c r="T1313" s="9"/>
      <c r="U1313" s="8"/>
      <c r="V1313" s="9"/>
      <c r="W1313" s="9"/>
      <c r="X1313" s="9"/>
      <c r="Y1313" s="8"/>
      <c r="Z1313" s="9"/>
      <c r="AA1313" s="8"/>
      <c r="AC1313" s="8"/>
      <c r="AP1313" s="8"/>
      <c r="AR1313" s="31"/>
      <c r="AU1313" s="31"/>
      <c r="AV1313" s="21"/>
      <c r="AW1313" s="23"/>
      <c r="BJ1313" s="18"/>
      <c r="BL1313" s="54"/>
      <c r="BO1313" s="18"/>
      <c r="BQ1313" s="18"/>
      <c r="BS1313" s="18"/>
      <c r="BT1313" s="18"/>
      <c r="CA1313" s="18"/>
      <c r="CD1313" s="18"/>
      <c r="CI1313" s="18"/>
      <c r="CN1313" s="18"/>
      <c r="CP1313" s="18"/>
      <c r="CT1313" s="18"/>
      <c r="CV1313" s="18"/>
      <c r="CX1313" s="18"/>
      <c r="DI1313" s="18"/>
    </row>
    <row r="1314" spans="3:113" x14ac:dyDescent="0.3">
      <c r="C1314" s="25"/>
      <c r="D1314" s="12"/>
      <c r="E1314" s="14"/>
      <c r="H1314" s="16"/>
      <c r="I1314" s="11"/>
      <c r="J1314" s="39"/>
      <c r="K1314" s="39"/>
      <c r="L1314" s="39"/>
      <c r="M1314" s="39"/>
      <c r="N1314" s="42"/>
      <c r="O1314" s="8"/>
      <c r="P1314" s="9"/>
      <c r="Q1314" s="9"/>
      <c r="R1314" s="8"/>
      <c r="S1314" s="9"/>
      <c r="T1314" s="9"/>
      <c r="U1314" s="8"/>
      <c r="V1314" s="9"/>
      <c r="W1314" s="9"/>
      <c r="X1314" s="9"/>
      <c r="Y1314" s="8"/>
      <c r="Z1314" s="9"/>
      <c r="AA1314" s="8"/>
      <c r="AC1314" s="8"/>
      <c r="AP1314" s="8"/>
      <c r="AR1314" s="31"/>
      <c r="AU1314" s="31"/>
      <c r="AV1314" s="21"/>
      <c r="AW1314" s="23"/>
      <c r="BJ1314" s="18"/>
      <c r="BL1314" s="54"/>
      <c r="BO1314" s="18"/>
      <c r="BQ1314" s="18"/>
      <c r="BS1314" s="18"/>
      <c r="BT1314" s="18"/>
      <c r="CA1314" s="18"/>
      <c r="CD1314" s="18"/>
      <c r="CI1314" s="18"/>
      <c r="CN1314" s="18"/>
      <c r="CP1314" s="18"/>
      <c r="CT1314" s="18"/>
      <c r="CV1314" s="18"/>
      <c r="CX1314" s="18"/>
      <c r="DI1314" s="18"/>
    </row>
    <row r="1315" spans="3:113" x14ac:dyDescent="0.3">
      <c r="C1315" s="25"/>
      <c r="D1315" s="12"/>
      <c r="E1315" s="14"/>
      <c r="H1315" s="16"/>
      <c r="I1315" s="11"/>
      <c r="J1315" s="39"/>
      <c r="K1315" s="39"/>
      <c r="L1315" s="39"/>
      <c r="M1315" s="39"/>
      <c r="N1315" s="42"/>
      <c r="O1315" s="8"/>
      <c r="P1315" s="9"/>
      <c r="Q1315" s="9"/>
      <c r="R1315" s="8"/>
      <c r="S1315" s="9"/>
      <c r="T1315" s="9"/>
      <c r="U1315" s="8"/>
      <c r="V1315" s="9"/>
      <c r="W1315" s="9"/>
      <c r="X1315" s="9"/>
      <c r="Y1315" s="8"/>
      <c r="Z1315" s="9"/>
      <c r="AA1315" s="8"/>
      <c r="AC1315" s="8"/>
      <c r="AP1315" s="8"/>
      <c r="AR1315" s="31"/>
      <c r="AU1315" s="31"/>
      <c r="AV1315" s="21"/>
      <c r="AW1315" s="23"/>
      <c r="BJ1315" s="18"/>
      <c r="BL1315" s="54"/>
      <c r="BO1315" s="18"/>
      <c r="BQ1315" s="18"/>
      <c r="BS1315" s="18"/>
      <c r="BT1315" s="18"/>
      <c r="CA1315" s="18"/>
      <c r="CD1315" s="18"/>
      <c r="CI1315" s="18"/>
      <c r="CN1315" s="18"/>
      <c r="CP1315" s="18"/>
      <c r="CT1315" s="18"/>
      <c r="CV1315" s="18"/>
      <c r="CX1315" s="18"/>
      <c r="DI1315" s="18"/>
    </row>
    <row r="1316" spans="3:113" x14ac:dyDescent="0.3">
      <c r="C1316" s="25"/>
      <c r="D1316" s="12"/>
      <c r="E1316" s="14"/>
      <c r="H1316" s="16"/>
      <c r="I1316" s="11"/>
      <c r="J1316" s="39"/>
      <c r="K1316" s="39"/>
      <c r="L1316" s="39"/>
      <c r="M1316" s="39"/>
      <c r="N1316" s="42"/>
      <c r="O1316" s="8"/>
      <c r="P1316" s="9"/>
      <c r="Q1316" s="9"/>
      <c r="R1316" s="8"/>
      <c r="S1316" s="9"/>
      <c r="T1316" s="9"/>
      <c r="U1316" s="8"/>
      <c r="V1316" s="9"/>
      <c r="W1316" s="9"/>
      <c r="X1316" s="9"/>
      <c r="Y1316" s="8"/>
      <c r="Z1316" s="9"/>
      <c r="AA1316" s="8"/>
      <c r="AC1316" s="8"/>
      <c r="AP1316" s="8"/>
      <c r="AR1316" s="31"/>
      <c r="AU1316" s="31"/>
      <c r="AV1316" s="21"/>
      <c r="AW1316" s="23"/>
      <c r="BJ1316" s="18"/>
      <c r="BL1316" s="54"/>
      <c r="BO1316" s="18"/>
      <c r="BQ1316" s="18"/>
      <c r="BS1316" s="18"/>
      <c r="BT1316" s="18"/>
      <c r="CA1316" s="18"/>
      <c r="CD1316" s="18"/>
      <c r="CI1316" s="18"/>
      <c r="CN1316" s="18"/>
      <c r="CP1316" s="18"/>
      <c r="CT1316" s="18"/>
      <c r="CV1316" s="18"/>
      <c r="CX1316" s="18"/>
      <c r="DI1316" s="18"/>
    </row>
    <row r="1317" spans="3:113" x14ac:dyDescent="0.3">
      <c r="C1317" s="25"/>
      <c r="D1317" s="12"/>
      <c r="E1317" s="14"/>
      <c r="H1317" s="16"/>
      <c r="I1317" s="11"/>
      <c r="J1317" s="39"/>
      <c r="K1317" s="39"/>
      <c r="L1317" s="39"/>
      <c r="M1317" s="39"/>
      <c r="N1317" s="42"/>
      <c r="O1317" s="8"/>
      <c r="P1317" s="9"/>
      <c r="Q1317" s="9"/>
      <c r="R1317" s="8"/>
      <c r="S1317" s="9"/>
      <c r="T1317" s="9"/>
      <c r="U1317" s="8"/>
      <c r="V1317" s="9"/>
      <c r="W1317" s="9"/>
      <c r="X1317" s="9"/>
      <c r="Y1317" s="8"/>
      <c r="Z1317" s="9"/>
      <c r="AA1317" s="8"/>
      <c r="AC1317" s="8"/>
      <c r="AP1317" s="8"/>
      <c r="AR1317" s="31"/>
      <c r="AU1317" s="31"/>
      <c r="AV1317" s="21"/>
      <c r="AW1317" s="23"/>
      <c r="BJ1317" s="18"/>
      <c r="BL1317" s="54"/>
      <c r="BO1317" s="18"/>
      <c r="BQ1317" s="18"/>
      <c r="BS1317" s="18"/>
      <c r="BT1317" s="18"/>
      <c r="CA1317" s="18"/>
      <c r="CD1317" s="18"/>
      <c r="CI1317" s="18"/>
      <c r="CN1317" s="18"/>
      <c r="CP1317" s="18"/>
      <c r="CT1317" s="18"/>
      <c r="CV1317" s="18"/>
      <c r="CX1317" s="18"/>
      <c r="DI1317" s="18"/>
    </row>
    <row r="1318" spans="3:113" x14ac:dyDescent="0.3">
      <c r="C1318" s="25"/>
      <c r="D1318" s="12"/>
      <c r="E1318" s="14"/>
      <c r="H1318" s="16"/>
      <c r="I1318" s="11"/>
      <c r="J1318" s="39"/>
      <c r="K1318" s="39"/>
      <c r="L1318" s="39"/>
      <c r="M1318" s="39"/>
      <c r="N1318" s="42"/>
      <c r="O1318" s="8"/>
      <c r="P1318" s="9"/>
      <c r="Q1318" s="9"/>
      <c r="R1318" s="8"/>
      <c r="S1318" s="9"/>
      <c r="T1318" s="9"/>
      <c r="U1318" s="8"/>
      <c r="V1318" s="9"/>
      <c r="W1318" s="9"/>
      <c r="X1318" s="9"/>
      <c r="Y1318" s="8"/>
      <c r="Z1318" s="9"/>
      <c r="AA1318" s="8"/>
      <c r="AC1318" s="8"/>
      <c r="AP1318" s="8"/>
      <c r="AR1318" s="31"/>
      <c r="AU1318" s="31"/>
      <c r="AV1318" s="21"/>
      <c r="AW1318" s="23"/>
      <c r="BJ1318" s="18"/>
      <c r="BL1318" s="54"/>
      <c r="BO1318" s="18"/>
      <c r="BQ1318" s="18"/>
      <c r="BS1318" s="18"/>
      <c r="BT1318" s="18"/>
      <c r="CA1318" s="18"/>
      <c r="CD1318" s="18"/>
      <c r="CI1318" s="18"/>
      <c r="CN1318" s="18"/>
      <c r="CP1318" s="18"/>
      <c r="CT1318" s="18"/>
      <c r="CV1318" s="18"/>
      <c r="CX1318" s="18"/>
      <c r="DI1318" s="18"/>
    </row>
    <row r="1319" spans="3:113" x14ac:dyDescent="0.3">
      <c r="C1319" s="25"/>
      <c r="D1319" s="12"/>
      <c r="E1319" s="14"/>
      <c r="H1319" s="16"/>
      <c r="I1319" s="11"/>
      <c r="J1319" s="39"/>
      <c r="K1319" s="39"/>
      <c r="L1319" s="39"/>
      <c r="M1319" s="39"/>
      <c r="N1319" s="42"/>
      <c r="O1319" s="8"/>
      <c r="P1319" s="9"/>
      <c r="Q1319" s="9"/>
      <c r="R1319" s="8"/>
      <c r="S1319" s="9"/>
      <c r="T1319" s="9"/>
      <c r="U1319" s="8"/>
      <c r="V1319" s="9"/>
      <c r="W1319" s="9"/>
      <c r="X1319" s="9"/>
      <c r="Y1319" s="8"/>
      <c r="Z1319" s="9"/>
      <c r="AA1319" s="8"/>
      <c r="AC1319" s="8"/>
      <c r="AP1319" s="8"/>
      <c r="AR1319" s="31"/>
      <c r="AU1319" s="31"/>
      <c r="AV1319" s="21"/>
      <c r="AW1319" s="23"/>
      <c r="BJ1319" s="18"/>
      <c r="BL1319" s="54"/>
      <c r="BO1319" s="18"/>
      <c r="BQ1319" s="18"/>
      <c r="BS1319" s="18"/>
      <c r="BT1319" s="18"/>
      <c r="CA1319" s="18"/>
      <c r="CD1319" s="18"/>
      <c r="CI1319" s="18"/>
      <c r="CN1319" s="18"/>
      <c r="CP1319" s="18"/>
      <c r="CT1319" s="18"/>
      <c r="CV1319" s="18"/>
      <c r="CX1319" s="18"/>
      <c r="DI1319" s="18"/>
    </row>
    <row r="1320" spans="3:113" x14ac:dyDescent="0.3">
      <c r="C1320" s="25"/>
      <c r="D1320" s="12"/>
      <c r="E1320" s="14"/>
      <c r="H1320" s="16"/>
      <c r="I1320" s="11"/>
      <c r="J1320" s="39"/>
      <c r="K1320" s="39"/>
      <c r="L1320" s="39"/>
      <c r="M1320" s="39"/>
      <c r="N1320" s="42"/>
      <c r="O1320" s="8"/>
      <c r="P1320" s="9"/>
      <c r="Q1320" s="9"/>
      <c r="R1320" s="8"/>
      <c r="S1320" s="9"/>
      <c r="T1320" s="9"/>
      <c r="U1320" s="8"/>
      <c r="V1320" s="9"/>
      <c r="W1320" s="9"/>
      <c r="X1320" s="9"/>
      <c r="Y1320" s="8"/>
      <c r="Z1320" s="9"/>
      <c r="AA1320" s="8"/>
      <c r="AC1320" s="8"/>
      <c r="AP1320" s="8"/>
      <c r="AR1320" s="31"/>
      <c r="AU1320" s="31"/>
      <c r="AV1320" s="21"/>
      <c r="AW1320" s="23"/>
      <c r="BJ1320" s="18"/>
      <c r="BL1320" s="54"/>
      <c r="BO1320" s="18"/>
      <c r="BQ1320" s="18"/>
      <c r="BS1320" s="18"/>
      <c r="BT1320" s="18"/>
      <c r="CA1320" s="18"/>
      <c r="CD1320" s="18"/>
      <c r="CI1320" s="18"/>
      <c r="CN1320" s="18"/>
      <c r="CP1320" s="18"/>
      <c r="CT1320" s="18"/>
      <c r="CV1320" s="18"/>
      <c r="CX1320" s="18"/>
      <c r="DI1320" s="18"/>
    </row>
    <row r="1321" spans="3:113" x14ac:dyDescent="0.3">
      <c r="C1321" s="25"/>
      <c r="D1321" s="12"/>
      <c r="E1321" s="14"/>
      <c r="H1321" s="16"/>
      <c r="I1321" s="11"/>
      <c r="J1321" s="39"/>
      <c r="K1321" s="39"/>
      <c r="L1321" s="39"/>
      <c r="M1321" s="39"/>
      <c r="N1321" s="42"/>
      <c r="O1321" s="8"/>
      <c r="P1321" s="9"/>
      <c r="Q1321" s="9"/>
      <c r="R1321" s="8"/>
      <c r="S1321" s="9"/>
      <c r="T1321" s="9"/>
      <c r="U1321" s="8"/>
      <c r="V1321" s="9"/>
      <c r="W1321" s="9"/>
      <c r="X1321" s="9"/>
      <c r="Y1321" s="8"/>
      <c r="Z1321" s="9"/>
      <c r="AA1321" s="8"/>
      <c r="AC1321" s="8"/>
      <c r="AP1321" s="8"/>
      <c r="AR1321" s="31"/>
      <c r="AU1321" s="31"/>
      <c r="AV1321" s="21"/>
      <c r="AW1321" s="23"/>
      <c r="BJ1321" s="18"/>
      <c r="BL1321" s="54"/>
      <c r="BO1321" s="18"/>
      <c r="BQ1321" s="18"/>
      <c r="BS1321" s="18"/>
      <c r="BT1321" s="18"/>
      <c r="CA1321" s="18"/>
      <c r="CD1321" s="18"/>
      <c r="CI1321" s="18"/>
      <c r="CN1321" s="18"/>
      <c r="CP1321" s="18"/>
      <c r="CT1321" s="18"/>
      <c r="CV1321" s="18"/>
      <c r="CX1321" s="18"/>
      <c r="DI1321" s="18"/>
    </row>
    <row r="1322" spans="3:113" x14ac:dyDescent="0.3">
      <c r="C1322" s="25"/>
      <c r="D1322" s="12"/>
      <c r="E1322" s="14"/>
      <c r="H1322" s="16"/>
      <c r="I1322" s="11"/>
      <c r="J1322" s="39"/>
      <c r="K1322" s="39"/>
      <c r="L1322" s="39"/>
      <c r="M1322" s="39"/>
      <c r="N1322" s="42"/>
      <c r="O1322" s="8"/>
      <c r="P1322" s="9"/>
      <c r="Q1322" s="9"/>
      <c r="R1322" s="8"/>
      <c r="S1322" s="9"/>
      <c r="T1322" s="9"/>
      <c r="U1322" s="8"/>
      <c r="V1322" s="9"/>
      <c r="W1322" s="9"/>
      <c r="X1322" s="9"/>
      <c r="Y1322" s="8"/>
      <c r="Z1322" s="9"/>
      <c r="AA1322" s="8"/>
      <c r="AC1322" s="8"/>
      <c r="AP1322" s="8"/>
      <c r="AR1322" s="31"/>
      <c r="AU1322" s="31"/>
      <c r="AV1322" s="21"/>
      <c r="AW1322" s="23"/>
      <c r="BJ1322" s="18"/>
      <c r="BL1322" s="54"/>
      <c r="BO1322" s="18"/>
      <c r="BQ1322" s="18"/>
      <c r="BS1322" s="18"/>
      <c r="BT1322" s="18"/>
      <c r="CA1322" s="18"/>
      <c r="CD1322" s="18"/>
      <c r="CI1322" s="18"/>
      <c r="CN1322" s="18"/>
      <c r="CP1322" s="18"/>
      <c r="CT1322" s="18"/>
      <c r="CV1322" s="18"/>
      <c r="CX1322" s="18"/>
      <c r="DI1322" s="18"/>
    </row>
    <row r="1323" spans="3:113" x14ac:dyDescent="0.3">
      <c r="C1323" s="25"/>
      <c r="D1323" s="12"/>
      <c r="E1323" s="14"/>
      <c r="H1323" s="16"/>
      <c r="I1323" s="11"/>
      <c r="J1323" s="39"/>
      <c r="K1323" s="39"/>
      <c r="L1323" s="39"/>
      <c r="M1323" s="39"/>
      <c r="N1323" s="42"/>
      <c r="O1323" s="8"/>
      <c r="P1323" s="9"/>
      <c r="Q1323" s="9"/>
      <c r="R1323" s="8"/>
      <c r="S1323" s="9"/>
      <c r="T1323" s="9"/>
      <c r="U1323" s="8"/>
      <c r="V1323" s="9"/>
      <c r="W1323" s="9"/>
      <c r="X1323" s="9"/>
      <c r="Y1323" s="8"/>
      <c r="Z1323" s="9"/>
      <c r="AA1323" s="8"/>
      <c r="AC1323" s="8"/>
      <c r="AP1323" s="8"/>
      <c r="AR1323" s="31"/>
      <c r="AU1323" s="31"/>
      <c r="AV1323" s="21"/>
      <c r="AW1323" s="23"/>
      <c r="BJ1323" s="18"/>
      <c r="BL1323" s="54"/>
      <c r="BO1323" s="18"/>
      <c r="BQ1323" s="18"/>
      <c r="BS1323" s="18"/>
      <c r="BT1323" s="18"/>
      <c r="CA1323" s="18"/>
      <c r="CD1323" s="18"/>
      <c r="CI1323" s="18"/>
      <c r="CN1323" s="18"/>
      <c r="CP1323" s="18"/>
      <c r="CT1323" s="18"/>
      <c r="CV1323" s="18"/>
      <c r="CX1323" s="18"/>
      <c r="DI1323" s="18"/>
    </row>
    <row r="1324" spans="3:113" x14ac:dyDescent="0.3">
      <c r="C1324" s="25"/>
      <c r="D1324" s="12"/>
      <c r="E1324" s="14"/>
      <c r="H1324" s="16"/>
      <c r="I1324" s="11"/>
      <c r="J1324" s="39"/>
      <c r="K1324" s="39"/>
      <c r="L1324" s="39"/>
      <c r="M1324" s="39"/>
      <c r="N1324" s="42"/>
      <c r="O1324" s="8"/>
      <c r="P1324" s="9"/>
      <c r="Q1324" s="9"/>
      <c r="R1324" s="8"/>
      <c r="S1324" s="9"/>
      <c r="T1324" s="9"/>
      <c r="U1324" s="8"/>
      <c r="V1324" s="9"/>
      <c r="W1324" s="9"/>
      <c r="X1324" s="9"/>
      <c r="Y1324" s="8"/>
      <c r="Z1324" s="9"/>
      <c r="AA1324" s="8"/>
      <c r="AC1324" s="8"/>
      <c r="AP1324" s="8"/>
      <c r="AR1324" s="31"/>
      <c r="AU1324" s="31"/>
      <c r="AV1324" s="21"/>
      <c r="AW1324" s="23"/>
      <c r="BJ1324" s="18"/>
      <c r="BL1324" s="54"/>
      <c r="BO1324" s="18"/>
      <c r="BQ1324" s="18"/>
      <c r="BS1324" s="18"/>
      <c r="BT1324" s="18"/>
      <c r="CA1324" s="18"/>
      <c r="CD1324" s="18"/>
      <c r="CI1324" s="18"/>
      <c r="CN1324" s="18"/>
      <c r="CP1324" s="18"/>
      <c r="CT1324" s="18"/>
      <c r="CV1324" s="18"/>
      <c r="CX1324" s="18"/>
      <c r="DI1324" s="18"/>
    </row>
    <row r="1325" spans="3:113" x14ac:dyDescent="0.3">
      <c r="C1325" s="25"/>
      <c r="D1325" s="12"/>
      <c r="E1325" s="14"/>
      <c r="H1325" s="16"/>
      <c r="I1325" s="11"/>
      <c r="J1325" s="39"/>
      <c r="K1325" s="39"/>
      <c r="L1325" s="39"/>
      <c r="M1325" s="39"/>
      <c r="N1325" s="42"/>
      <c r="O1325" s="8"/>
      <c r="P1325" s="9"/>
      <c r="Q1325" s="9"/>
      <c r="R1325" s="8"/>
      <c r="S1325" s="9"/>
      <c r="T1325" s="9"/>
      <c r="U1325" s="8"/>
      <c r="V1325" s="9"/>
      <c r="W1325" s="9"/>
      <c r="X1325" s="9"/>
      <c r="Y1325" s="8"/>
      <c r="Z1325" s="9"/>
      <c r="AA1325" s="8"/>
      <c r="AC1325" s="8"/>
      <c r="AP1325" s="8"/>
      <c r="AR1325" s="31"/>
      <c r="AU1325" s="31"/>
      <c r="AV1325" s="21"/>
      <c r="AW1325" s="23"/>
      <c r="BJ1325" s="18"/>
      <c r="BL1325" s="54"/>
      <c r="BO1325" s="18"/>
      <c r="BQ1325" s="18"/>
      <c r="BS1325" s="18"/>
      <c r="BT1325" s="18"/>
      <c r="CA1325" s="18"/>
      <c r="CD1325" s="18"/>
      <c r="CI1325" s="18"/>
      <c r="CN1325" s="18"/>
      <c r="CP1325" s="18"/>
      <c r="CT1325" s="18"/>
      <c r="CV1325" s="18"/>
      <c r="CX1325" s="18"/>
      <c r="DI1325" s="18"/>
    </row>
    <row r="1326" spans="3:113" x14ac:dyDescent="0.3">
      <c r="C1326" s="25"/>
      <c r="D1326" s="12"/>
      <c r="E1326" s="14"/>
      <c r="H1326" s="16"/>
      <c r="I1326" s="11"/>
      <c r="J1326" s="39"/>
      <c r="K1326" s="39"/>
      <c r="L1326" s="39"/>
      <c r="M1326" s="39"/>
      <c r="N1326" s="42"/>
      <c r="O1326" s="8"/>
      <c r="P1326" s="9"/>
      <c r="Q1326" s="9"/>
      <c r="R1326" s="8"/>
      <c r="S1326" s="9"/>
      <c r="T1326" s="9"/>
      <c r="U1326" s="8"/>
      <c r="V1326" s="9"/>
      <c r="W1326" s="9"/>
      <c r="X1326" s="9"/>
      <c r="Y1326" s="8"/>
      <c r="Z1326" s="9"/>
      <c r="AA1326" s="8"/>
      <c r="AC1326" s="8"/>
      <c r="AP1326" s="8"/>
      <c r="AR1326" s="31"/>
      <c r="AU1326" s="31"/>
      <c r="AV1326" s="21"/>
      <c r="AW1326" s="23"/>
      <c r="BJ1326" s="18"/>
      <c r="BL1326" s="54"/>
      <c r="BO1326" s="18"/>
      <c r="BQ1326" s="18"/>
      <c r="BS1326" s="18"/>
      <c r="BT1326" s="18"/>
      <c r="CA1326" s="18"/>
      <c r="CD1326" s="18"/>
      <c r="CI1326" s="18"/>
      <c r="CN1326" s="18"/>
      <c r="CP1326" s="18"/>
      <c r="CT1326" s="18"/>
      <c r="CV1326" s="18"/>
      <c r="CX1326" s="18"/>
      <c r="DI1326" s="18"/>
    </row>
    <row r="1327" spans="3:113" x14ac:dyDescent="0.3">
      <c r="C1327" s="25"/>
      <c r="D1327" s="12"/>
      <c r="E1327" s="14"/>
      <c r="H1327" s="16"/>
      <c r="I1327" s="11"/>
      <c r="J1327" s="39"/>
      <c r="K1327" s="39"/>
      <c r="L1327" s="39"/>
      <c r="M1327" s="39"/>
      <c r="N1327" s="42"/>
      <c r="O1327" s="8"/>
      <c r="P1327" s="9"/>
      <c r="Q1327" s="9"/>
      <c r="R1327" s="8"/>
      <c r="S1327" s="9"/>
      <c r="T1327" s="9"/>
      <c r="U1327" s="8"/>
      <c r="V1327" s="9"/>
      <c r="W1327" s="9"/>
      <c r="X1327" s="9"/>
      <c r="Y1327" s="8"/>
      <c r="Z1327" s="9"/>
      <c r="AA1327" s="8"/>
      <c r="AC1327" s="8"/>
      <c r="AP1327" s="8"/>
      <c r="AR1327" s="31"/>
      <c r="AU1327" s="31"/>
      <c r="AV1327" s="21"/>
      <c r="AW1327" s="23"/>
      <c r="BJ1327" s="18"/>
      <c r="BL1327" s="54"/>
      <c r="BO1327" s="18"/>
      <c r="BQ1327" s="18"/>
      <c r="BS1327" s="18"/>
      <c r="BT1327" s="18"/>
      <c r="CA1327" s="18"/>
      <c r="CD1327" s="18"/>
      <c r="CI1327" s="18"/>
      <c r="CN1327" s="18"/>
      <c r="CP1327" s="18"/>
      <c r="CT1327" s="18"/>
      <c r="CV1327" s="18"/>
      <c r="CX1327" s="18"/>
      <c r="DI1327" s="18"/>
    </row>
    <row r="1328" spans="3:113" x14ac:dyDescent="0.3">
      <c r="C1328" s="25"/>
      <c r="D1328" s="12"/>
      <c r="E1328" s="14"/>
      <c r="H1328" s="16"/>
      <c r="I1328" s="11"/>
      <c r="J1328" s="39"/>
      <c r="K1328" s="39"/>
      <c r="L1328" s="39"/>
      <c r="M1328" s="39"/>
      <c r="N1328" s="42"/>
      <c r="O1328" s="8"/>
      <c r="P1328" s="9"/>
      <c r="Q1328" s="9"/>
      <c r="R1328" s="8"/>
      <c r="S1328" s="9"/>
      <c r="T1328" s="9"/>
      <c r="U1328" s="8"/>
      <c r="V1328" s="9"/>
      <c r="W1328" s="9"/>
      <c r="X1328" s="9"/>
      <c r="Y1328" s="8"/>
      <c r="Z1328" s="9"/>
      <c r="AA1328" s="8"/>
      <c r="AC1328" s="8"/>
      <c r="AP1328" s="8"/>
      <c r="AR1328" s="31"/>
      <c r="AU1328" s="31"/>
      <c r="AV1328" s="21"/>
      <c r="AW1328" s="23"/>
      <c r="BJ1328" s="18"/>
      <c r="BL1328" s="54"/>
      <c r="BO1328" s="18"/>
      <c r="BQ1328" s="18"/>
      <c r="BS1328" s="18"/>
      <c r="BT1328" s="18"/>
      <c r="CA1328" s="18"/>
      <c r="CD1328" s="18"/>
      <c r="CI1328" s="18"/>
      <c r="CN1328" s="18"/>
      <c r="CP1328" s="18"/>
      <c r="CT1328" s="18"/>
      <c r="CV1328" s="18"/>
      <c r="CX1328" s="18"/>
      <c r="DI1328" s="18"/>
    </row>
    <row r="1329" spans="3:113" x14ac:dyDescent="0.3">
      <c r="C1329" s="25"/>
      <c r="D1329" s="12"/>
      <c r="E1329" s="14"/>
      <c r="H1329" s="16"/>
      <c r="I1329" s="11"/>
      <c r="J1329" s="39"/>
      <c r="K1329" s="39"/>
      <c r="L1329" s="39"/>
      <c r="M1329" s="39"/>
      <c r="N1329" s="42"/>
      <c r="O1329" s="8"/>
      <c r="P1329" s="9"/>
      <c r="Q1329" s="9"/>
      <c r="R1329" s="8"/>
      <c r="S1329" s="9"/>
      <c r="T1329" s="9"/>
      <c r="U1329" s="8"/>
      <c r="V1329" s="9"/>
      <c r="W1329" s="9"/>
      <c r="X1329" s="9"/>
      <c r="Y1329" s="8"/>
      <c r="Z1329" s="9"/>
      <c r="AA1329" s="8"/>
      <c r="AC1329" s="8"/>
      <c r="AP1329" s="8"/>
      <c r="AR1329" s="31"/>
      <c r="AU1329" s="31"/>
      <c r="AV1329" s="21"/>
      <c r="AW1329" s="23"/>
      <c r="BJ1329" s="18"/>
      <c r="BL1329" s="54"/>
      <c r="BO1329" s="18"/>
      <c r="BQ1329" s="18"/>
      <c r="BS1329" s="18"/>
      <c r="BT1329" s="18"/>
      <c r="CA1329" s="18"/>
      <c r="CD1329" s="18"/>
      <c r="CI1329" s="18"/>
      <c r="CN1329" s="18"/>
      <c r="CP1329" s="18"/>
      <c r="CT1329" s="18"/>
      <c r="CV1329" s="18"/>
      <c r="CX1329" s="18"/>
      <c r="DI1329" s="18"/>
    </row>
    <row r="1330" spans="3:113" x14ac:dyDescent="0.3">
      <c r="C1330" s="25"/>
      <c r="D1330" s="12"/>
      <c r="E1330" s="14"/>
      <c r="H1330" s="16"/>
      <c r="I1330" s="11"/>
      <c r="J1330" s="39"/>
      <c r="K1330" s="39"/>
      <c r="L1330" s="39"/>
      <c r="M1330" s="39"/>
      <c r="N1330" s="42"/>
      <c r="O1330" s="8"/>
      <c r="P1330" s="9"/>
      <c r="Q1330" s="9"/>
      <c r="R1330" s="8"/>
      <c r="S1330" s="9"/>
      <c r="T1330" s="9"/>
      <c r="U1330" s="8"/>
      <c r="V1330" s="9"/>
      <c r="W1330" s="9"/>
      <c r="X1330" s="9"/>
      <c r="Y1330" s="8"/>
      <c r="Z1330" s="9"/>
      <c r="AA1330" s="8"/>
      <c r="AC1330" s="8"/>
      <c r="AP1330" s="8"/>
      <c r="AR1330" s="31"/>
      <c r="AU1330" s="31"/>
      <c r="AV1330" s="21"/>
      <c r="AW1330" s="23"/>
      <c r="BJ1330" s="18"/>
      <c r="BL1330" s="54"/>
      <c r="BO1330" s="18"/>
      <c r="BQ1330" s="18"/>
      <c r="BS1330" s="18"/>
      <c r="BT1330" s="18"/>
      <c r="CA1330" s="18"/>
      <c r="CD1330" s="18"/>
      <c r="CI1330" s="18"/>
      <c r="CN1330" s="18"/>
      <c r="CP1330" s="18"/>
      <c r="CT1330" s="18"/>
      <c r="CV1330" s="18"/>
      <c r="CX1330" s="18"/>
      <c r="DI1330" s="18"/>
    </row>
    <row r="1331" spans="3:113" x14ac:dyDescent="0.3">
      <c r="C1331" s="25"/>
      <c r="D1331" s="12"/>
      <c r="E1331" s="14"/>
      <c r="H1331" s="16"/>
      <c r="I1331" s="11"/>
      <c r="J1331" s="39"/>
      <c r="K1331" s="39"/>
      <c r="L1331" s="39"/>
      <c r="M1331" s="39"/>
      <c r="N1331" s="42"/>
      <c r="O1331" s="8"/>
      <c r="P1331" s="9"/>
      <c r="Q1331" s="9"/>
      <c r="R1331" s="8"/>
      <c r="S1331" s="9"/>
      <c r="T1331" s="9"/>
      <c r="U1331" s="8"/>
      <c r="V1331" s="9"/>
      <c r="W1331" s="9"/>
      <c r="X1331" s="9"/>
      <c r="Y1331" s="8"/>
      <c r="Z1331" s="9"/>
      <c r="AA1331" s="8"/>
      <c r="AC1331" s="8"/>
      <c r="AP1331" s="8"/>
      <c r="AR1331" s="31"/>
      <c r="AU1331" s="31"/>
      <c r="AV1331" s="21"/>
      <c r="AW1331" s="23"/>
      <c r="BJ1331" s="18"/>
      <c r="BL1331" s="54"/>
      <c r="BO1331" s="18"/>
      <c r="BQ1331" s="18"/>
      <c r="BS1331" s="18"/>
      <c r="BT1331" s="18"/>
      <c r="CA1331" s="18"/>
      <c r="CD1331" s="18"/>
      <c r="CI1331" s="18"/>
      <c r="CN1331" s="18"/>
      <c r="CP1331" s="18"/>
      <c r="CT1331" s="18"/>
      <c r="CV1331" s="18"/>
      <c r="CX1331" s="18"/>
      <c r="DI1331" s="18"/>
    </row>
    <row r="1332" spans="3:113" x14ac:dyDescent="0.3">
      <c r="C1332" s="25"/>
      <c r="D1332" s="12"/>
      <c r="E1332" s="14"/>
      <c r="H1332" s="16"/>
      <c r="I1332" s="11"/>
      <c r="J1332" s="39"/>
      <c r="K1332" s="39"/>
      <c r="L1332" s="39"/>
      <c r="M1332" s="39"/>
      <c r="N1332" s="42"/>
      <c r="O1332" s="8"/>
      <c r="P1332" s="9"/>
      <c r="Q1332" s="9"/>
      <c r="R1332" s="8"/>
      <c r="S1332" s="9"/>
      <c r="T1332" s="9"/>
      <c r="U1332" s="8"/>
      <c r="V1332" s="9"/>
      <c r="W1332" s="9"/>
      <c r="X1332" s="9"/>
      <c r="Y1332" s="8"/>
      <c r="Z1332" s="9"/>
      <c r="AA1332" s="8"/>
      <c r="AC1332" s="8"/>
      <c r="AP1332" s="8"/>
      <c r="AR1332" s="31"/>
      <c r="AU1332" s="31"/>
      <c r="AV1332" s="21"/>
      <c r="AW1332" s="23"/>
      <c r="BJ1332" s="18"/>
      <c r="BL1332" s="54"/>
      <c r="BO1332" s="18"/>
      <c r="BQ1332" s="18"/>
      <c r="BS1332" s="18"/>
      <c r="BT1332" s="18"/>
      <c r="CA1332" s="18"/>
      <c r="CD1332" s="18"/>
      <c r="CI1332" s="18"/>
      <c r="CN1332" s="18"/>
      <c r="CP1332" s="18"/>
      <c r="CT1332" s="18"/>
      <c r="CV1332" s="18"/>
      <c r="CX1332" s="18"/>
      <c r="DI1332" s="18"/>
    </row>
    <row r="1333" spans="3:113" x14ac:dyDescent="0.3">
      <c r="C1333" s="25"/>
      <c r="D1333" s="12"/>
      <c r="E1333" s="14"/>
      <c r="H1333" s="16"/>
      <c r="I1333" s="11"/>
      <c r="J1333" s="39"/>
      <c r="K1333" s="39"/>
      <c r="L1333" s="39"/>
      <c r="M1333" s="39"/>
      <c r="N1333" s="42"/>
      <c r="O1333" s="8"/>
      <c r="P1333" s="9"/>
      <c r="Q1333" s="9"/>
      <c r="R1333" s="8"/>
      <c r="S1333" s="9"/>
      <c r="T1333" s="9"/>
      <c r="U1333" s="8"/>
      <c r="V1333" s="9"/>
      <c r="W1333" s="9"/>
      <c r="X1333" s="9"/>
      <c r="Y1333" s="8"/>
      <c r="Z1333" s="9"/>
      <c r="AA1333" s="8"/>
      <c r="AC1333" s="8"/>
      <c r="AP1333" s="8"/>
      <c r="AR1333" s="31"/>
      <c r="AU1333" s="31"/>
      <c r="AV1333" s="21"/>
      <c r="AW1333" s="23"/>
      <c r="BJ1333" s="18"/>
      <c r="BL1333" s="54"/>
      <c r="BO1333" s="18"/>
      <c r="BQ1333" s="18"/>
      <c r="BS1333" s="18"/>
      <c r="BT1333" s="18"/>
      <c r="CA1333" s="18"/>
      <c r="CD1333" s="18"/>
      <c r="CI1333" s="18"/>
      <c r="CN1333" s="18"/>
      <c r="CP1333" s="18"/>
      <c r="CT1333" s="18"/>
      <c r="CV1333" s="18"/>
      <c r="CX1333" s="18"/>
      <c r="DI1333" s="18"/>
    </row>
    <row r="1334" spans="3:113" x14ac:dyDescent="0.3">
      <c r="C1334" s="25"/>
      <c r="D1334" s="12"/>
      <c r="E1334" s="14"/>
      <c r="H1334" s="16"/>
      <c r="I1334" s="11"/>
      <c r="J1334" s="39"/>
      <c r="K1334" s="39"/>
      <c r="L1334" s="39"/>
      <c r="M1334" s="39"/>
      <c r="N1334" s="42"/>
      <c r="O1334" s="8"/>
      <c r="P1334" s="9"/>
      <c r="Q1334" s="9"/>
      <c r="R1334" s="8"/>
      <c r="S1334" s="9"/>
      <c r="T1334" s="9"/>
      <c r="U1334" s="8"/>
      <c r="V1334" s="9"/>
      <c r="W1334" s="9"/>
      <c r="X1334" s="9"/>
      <c r="Y1334" s="8"/>
      <c r="Z1334" s="9"/>
      <c r="AA1334" s="8"/>
      <c r="AC1334" s="8"/>
      <c r="AP1334" s="8"/>
      <c r="AR1334" s="31"/>
      <c r="AU1334" s="31"/>
      <c r="AV1334" s="21"/>
      <c r="AW1334" s="23"/>
      <c r="BJ1334" s="18"/>
      <c r="BL1334" s="54"/>
      <c r="BO1334" s="18"/>
      <c r="BQ1334" s="18"/>
      <c r="BS1334" s="18"/>
      <c r="BT1334" s="18"/>
      <c r="CA1334" s="18"/>
      <c r="CD1334" s="18"/>
      <c r="CI1334" s="18"/>
      <c r="CN1334" s="18"/>
      <c r="CP1334" s="18"/>
      <c r="CT1334" s="18"/>
      <c r="CV1334" s="18"/>
      <c r="CX1334" s="18"/>
      <c r="DI1334" s="18"/>
    </row>
    <row r="1335" spans="3:113" x14ac:dyDescent="0.3">
      <c r="C1335" s="25"/>
      <c r="D1335" s="12"/>
      <c r="E1335" s="14"/>
      <c r="H1335" s="16"/>
      <c r="I1335" s="11"/>
      <c r="J1335" s="39"/>
      <c r="K1335" s="39"/>
      <c r="L1335" s="39"/>
      <c r="M1335" s="39"/>
      <c r="N1335" s="42"/>
      <c r="O1335" s="8"/>
      <c r="P1335" s="9"/>
      <c r="Q1335" s="9"/>
      <c r="R1335" s="8"/>
      <c r="S1335" s="9"/>
      <c r="T1335" s="9"/>
      <c r="U1335" s="8"/>
      <c r="V1335" s="9"/>
      <c r="W1335" s="9"/>
      <c r="X1335" s="9"/>
      <c r="Y1335" s="8"/>
      <c r="Z1335" s="9"/>
      <c r="AA1335" s="8"/>
      <c r="AC1335" s="8"/>
      <c r="AP1335" s="8"/>
      <c r="AR1335" s="31"/>
      <c r="AU1335" s="31"/>
      <c r="AV1335" s="21"/>
      <c r="AW1335" s="23"/>
      <c r="BJ1335" s="18"/>
      <c r="BL1335" s="54"/>
      <c r="BO1335" s="18"/>
      <c r="BQ1335" s="18"/>
      <c r="BS1335" s="18"/>
      <c r="BT1335" s="18"/>
      <c r="CA1335" s="18"/>
      <c r="CD1335" s="18"/>
      <c r="CI1335" s="18"/>
      <c r="CN1335" s="18"/>
      <c r="CP1335" s="18"/>
      <c r="CT1335" s="18"/>
      <c r="CV1335" s="18"/>
      <c r="CX1335" s="18"/>
      <c r="DI1335" s="18"/>
    </row>
    <row r="1336" spans="3:113" x14ac:dyDescent="0.3">
      <c r="C1336" s="25"/>
      <c r="D1336" s="12"/>
      <c r="E1336" s="14"/>
      <c r="H1336" s="16"/>
      <c r="I1336" s="11"/>
      <c r="J1336" s="39"/>
      <c r="K1336" s="39"/>
      <c r="L1336" s="39"/>
      <c r="M1336" s="39"/>
      <c r="N1336" s="42"/>
      <c r="O1336" s="8"/>
      <c r="P1336" s="9"/>
      <c r="Q1336" s="9"/>
      <c r="R1336" s="8"/>
      <c r="S1336" s="9"/>
      <c r="T1336" s="9"/>
      <c r="U1336" s="8"/>
      <c r="V1336" s="9"/>
      <c r="W1336" s="9"/>
      <c r="X1336" s="9"/>
      <c r="Y1336" s="8"/>
      <c r="Z1336" s="9"/>
      <c r="AA1336" s="8"/>
      <c r="AC1336" s="8"/>
      <c r="AP1336" s="8"/>
      <c r="AR1336" s="31"/>
      <c r="AU1336" s="31"/>
      <c r="AV1336" s="21"/>
      <c r="AW1336" s="23"/>
      <c r="BJ1336" s="18"/>
      <c r="BL1336" s="54"/>
      <c r="BO1336" s="18"/>
      <c r="BQ1336" s="18"/>
      <c r="BS1336" s="18"/>
      <c r="BT1336" s="18"/>
      <c r="CA1336" s="18"/>
      <c r="CD1336" s="18"/>
      <c r="CI1336" s="18"/>
      <c r="CN1336" s="18"/>
      <c r="CP1336" s="18"/>
      <c r="CT1336" s="18"/>
      <c r="CV1336" s="18"/>
      <c r="CX1336" s="18"/>
      <c r="DI1336" s="18"/>
    </row>
    <row r="1337" spans="3:113" x14ac:dyDescent="0.3">
      <c r="C1337" s="25"/>
      <c r="D1337" s="12"/>
      <c r="E1337" s="14"/>
      <c r="H1337" s="16"/>
      <c r="I1337" s="11"/>
      <c r="J1337" s="39"/>
      <c r="K1337" s="39"/>
      <c r="L1337" s="39"/>
      <c r="M1337" s="39"/>
      <c r="N1337" s="42"/>
      <c r="O1337" s="8"/>
      <c r="P1337" s="9"/>
      <c r="Q1337" s="9"/>
      <c r="R1337" s="8"/>
      <c r="S1337" s="9"/>
      <c r="T1337" s="9"/>
      <c r="U1337" s="8"/>
      <c r="V1337" s="9"/>
      <c r="W1337" s="9"/>
      <c r="X1337" s="9"/>
      <c r="Y1337" s="8"/>
      <c r="Z1337" s="9"/>
      <c r="AA1337" s="8"/>
      <c r="AC1337" s="8"/>
      <c r="AP1337" s="8"/>
      <c r="AR1337" s="31"/>
      <c r="AU1337" s="31"/>
      <c r="AV1337" s="21"/>
      <c r="AW1337" s="23"/>
      <c r="BJ1337" s="18"/>
      <c r="BL1337" s="54"/>
      <c r="BO1337" s="18"/>
      <c r="BQ1337" s="18"/>
      <c r="BS1337" s="18"/>
      <c r="BT1337" s="18"/>
      <c r="CA1337" s="18"/>
      <c r="CD1337" s="18"/>
      <c r="CI1337" s="18"/>
      <c r="CN1337" s="18"/>
      <c r="CP1337" s="18"/>
      <c r="CT1337" s="18"/>
      <c r="CV1337" s="18"/>
      <c r="CX1337" s="18"/>
      <c r="DI1337" s="18"/>
    </row>
    <row r="1338" spans="3:113" x14ac:dyDescent="0.3">
      <c r="C1338" s="25"/>
      <c r="D1338" s="12"/>
      <c r="E1338" s="14"/>
      <c r="H1338" s="16"/>
      <c r="I1338" s="11"/>
      <c r="J1338" s="39"/>
      <c r="K1338" s="39"/>
      <c r="L1338" s="39"/>
      <c r="M1338" s="39"/>
      <c r="N1338" s="42"/>
      <c r="O1338" s="8"/>
      <c r="P1338" s="9"/>
      <c r="Q1338" s="9"/>
      <c r="R1338" s="8"/>
      <c r="S1338" s="9"/>
      <c r="T1338" s="9"/>
      <c r="U1338" s="8"/>
      <c r="V1338" s="9"/>
      <c r="W1338" s="9"/>
      <c r="X1338" s="9"/>
      <c r="Y1338" s="8"/>
      <c r="Z1338" s="9"/>
      <c r="AA1338" s="8"/>
      <c r="AC1338" s="8"/>
      <c r="AP1338" s="8"/>
      <c r="AR1338" s="31"/>
      <c r="AU1338" s="31"/>
      <c r="AV1338" s="21"/>
      <c r="AW1338" s="23"/>
      <c r="BJ1338" s="18"/>
      <c r="BL1338" s="54"/>
      <c r="BO1338" s="18"/>
      <c r="BQ1338" s="18"/>
      <c r="BS1338" s="18"/>
      <c r="BT1338" s="18"/>
      <c r="CA1338" s="18"/>
      <c r="CD1338" s="18"/>
      <c r="CI1338" s="18"/>
      <c r="CN1338" s="18"/>
      <c r="CP1338" s="18"/>
      <c r="CT1338" s="18"/>
      <c r="CV1338" s="18"/>
      <c r="CX1338" s="18"/>
      <c r="DI1338" s="18"/>
    </row>
    <row r="1339" spans="3:113" x14ac:dyDescent="0.3">
      <c r="C1339" s="25"/>
      <c r="D1339" s="12"/>
      <c r="E1339" s="14"/>
      <c r="H1339" s="16"/>
      <c r="I1339" s="11"/>
      <c r="J1339" s="39"/>
      <c r="K1339" s="39"/>
      <c r="L1339" s="39"/>
      <c r="M1339" s="39"/>
      <c r="N1339" s="42"/>
      <c r="O1339" s="8"/>
      <c r="P1339" s="9"/>
      <c r="Q1339" s="9"/>
      <c r="R1339" s="8"/>
      <c r="S1339" s="9"/>
      <c r="T1339" s="9"/>
      <c r="U1339" s="8"/>
      <c r="V1339" s="9"/>
      <c r="W1339" s="9"/>
      <c r="X1339" s="9"/>
      <c r="Y1339" s="8"/>
      <c r="Z1339" s="9"/>
      <c r="AA1339" s="8"/>
      <c r="AC1339" s="8"/>
      <c r="AP1339" s="8"/>
      <c r="AR1339" s="31"/>
      <c r="AU1339" s="31"/>
      <c r="AV1339" s="21"/>
      <c r="AW1339" s="23"/>
      <c r="BJ1339" s="18"/>
      <c r="BL1339" s="54"/>
      <c r="BO1339" s="18"/>
      <c r="BQ1339" s="18"/>
      <c r="BS1339" s="18"/>
      <c r="BT1339" s="18"/>
      <c r="CA1339" s="18"/>
      <c r="CD1339" s="18"/>
      <c r="CI1339" s="18"/>
      <c r="CN1339" s="18"/>
      <c r="CP1339" s="18"/>
      <c r="CT1339" s="18"/>
      <c r="CV1339" s="18"/>
      <c r="CX1339" s="18"/>
      <c r="DI1339" s="18"/>
    </row>
    <row r="1340" spans="3:113" x14ac:dyDescent="0.3">
      <c r="C1340" s="25"/>
      <c r="D1340" s="12"/>
      <c r="E1340" s="14"/>
      <c r="H1340" s="16"/>
      <c r="I1340" s="11"/>
      <c r="J1340" s="39"/>
      <c r="K1340" s="39"/>
      <c r="L1340" s="39"/>
      <c r="M1340" s="39"/>
      <c r="N1340" s="42"/>
      <c r="O1340" s="8"/>
      <c r="P1340" s="9"/>
      <c r="Q1340" s="9"/>
      <c r="R1340" s="8"/>
      <c r="S1340" s="9"/>
      <c r="T1340" s="9"/>
      <c r="U1340" s="8"/>
      <c r="V1340" s="9"/>
      <c r="W1340" s="9"/>
      <c r="X1340" s="9"/>
      <c r="Y1340" s="8"/>
      <c r="Z1340" s="9"/>
      <c r="AA1340" s="8"/>
      <c r="AC1340" s="8"/>
      <c r="AP1340" s="8"/>
      <c r="AR1340" s="31"/>
      <c r="AU1340" s="31"/>
      <c r="AV1340" s="21"/>
      <c r="AW1340" s="23"/>
      <c r="BJ1340" s="18"/>
      <c r="BL1340" s="54"/>
      <c r="BO1340" s="18"/>
      <c r="BQ1340" s="18"/>
      <c r="BS1340" s="18"/>
      <c r="BT1340" s="18"/>
      <c r="CA1340" s="18"/>
      <c r="CD1340" s="18"/>
      <c r="CI1340" s="18"/>
      <c r="CN1340" s="18"/>
      <c r="CP1340" s="18"/>
      <c r="CT1340" s="18"/>
      <c r="CV1340" s="18"/>
      <c r="CX1340" s="18"/>
      <c r="DI1340" s="18"/>
    </row>
    <row r="1341" spans="3:113" x14ac:dyDescent="0.3">
      <c r="C1341" s="25"/>
      <c r="D1341" s="12"/>
      <c r="E1341" s="14"/>
      <c r="H1341" s="16"/>
      <c r="I1341" s="11"/>
      <c r="J1341" s="39"/>
      <c r="K1341" s="39"/>
      <c r="L1341" s="39"/>
      <c r="M1341" s="39"/>
      <c r="N1341" s="42"/>
      <c r="O1341" s="8"/>
      <c r="P1341" s="9"/>
      <c r="Q1341" s="9"/>
      <c r="R1341" s="8"/>
      <c r="S1341" s="9"/>
      <c r="T1341" s="9"/>
      <c r="U1341" s="8"/>
      <c r="V1341" s="9"/>
      <c r="W1341" s="9"/>
      <c r="X1341" s="9"/>
      <c r="Y1341" s="8"/>
      <c r="Z1341" s="9"/>
      <c r="AA1341" s="8"/>
      <c r="AC1341" s="8"/>
      <c r="AP1341" s="8"/>
      <c r="AR1341" s="31"/>
      <c r="AU1341" s="31"/>
      <c r="AV1341" s="21"/>
      <c r="AW1341" s="23"/>
      <c r="BJ1341" s="18"/>
      <c r="BL1341" s="54"/>
      <c r="BO1341" s="18"/>
      <c r="BQ1341" s="18"/>
      <c r="BS1341" s="18"/>
      <c r="BT1341" s="18"/>
      <c r="CA1341" s="18"/>
      <c r="CD1341" s="18"/>
      <c r="CI1341" s="18"/>
      <c r="CN1341" s="18"/>
      <c r="CP1341" s="18"/>
      <c r="CT1341" s="18"/>
      <c r="CV1341" s="18"/>
      <c r="CX1341" s="18"/>
      <c r="DI1341" s="18"/>
    </row>
    <row r="1342" spans="3:113" x14ac:dyDescent="0.3">
      <c r="C1342" s="25"/>
      <c r="D1342" s="12"/>
      <c r="E1342" s="14"/>
      <c r="H1342" s="16"/>
      <c r="I1342" s="11"/>
      <c r="J1342" s="39"/>
      <c r="K1342" s="39"/>
      <c r="L1342" s="39"/>
      <c r="M1342" s="39"/>
      <c r="N1342" s="42"/>
      <c r="O1342" s="8"/>
      <c r="P1342" s="9"/>
      <c r="Q1342" s="9"/>
      <c r="R1342" s="8"/>
      <c r="S1342" s="9"/>
      <c r="T1342" s="9"/>
      <c r="U1342" s="8"/>
      <c r="V1342" s="9"/>
      <c r="W1342" s="9"/>
      <c r="X1342" s="9"/>
      <c r="Y1342" s="8"/>
      <c r="Z1342" s="9"/>
      <c r="AA1342" s="8"/>
      <c r="AC1342" s="8"/>
      <c r="AP1342" s="8"/>
      <c r="AR1342" s="31"/>
      <c r="AU1342" s="31"/>
      <c r="AV1342" s="21"/>
      <c r="AW1342" s="23"/>
      <c r="BJ1342" s="18"/>
      <c r="BL1342" s="54"/>
      <c r="BO1342" s="18"/>
      <c r="BQ1342" s="18"/>
      <c r="BS1342" s="18"/>
      <c r="BT1342" s="18"/>
      <c r="CA1342" s="18"/>
      <c r="CD1342" s="18"/>
      <c r="CI1342" s="18"/>
      <c r="CN1342" s="18"/>
      <c r="CP1342" s="18"/>
      <c r="CT1342" s="18"/>
      <c r="CV1342" s="18"/>
      <c r="CX1342" s="18"/>
      <c r="DI1342" s="18"/>
    </row>
    <row r="1343" spans="3:113" x14ac:dyDescent="0.3">
      <c r="C1343" s="25"/>
      <c r="D1343" s="12"/>
      <c r="E1343" s="14"/>
      <c r="H1343" s="16"/>
      <c r="I1343" s="11"/>
      <c r="J1343" s="39"/>
      <c r="K1343" s="39"/>
      <c r="L1343" s="39"/>
      <c r="M1343" s="39"/>
      <c r="N1343" s="42"/>
      <c r="O1343" s="8"/>
      <c r="P1343" s="9"/>
      <c r="Q1343" s="9"/>
      <c r="R1343" s="8"/>
      <c r="S1343" s="9"/>
      <c r="T1343" s="9"/>
      <c r="U1343" s="8"/>
      <c r="V1343" s="9"/>
      <c r="W1343" s="9"/>
      <c r="X1343" s="9"/>
      <c r="Y1343" s="8"/>
      <c r="Z1343" s="9"/>
      <c r="AA1343" s="8"/>
      <c r="AC1343" s="8"/>
      <c r="AP1343" s="8"/>
      <c r="AR1343" s="31"/>
      <c r="AU1343" s="31"/>
      <c r="AV1343" s="21"/>
      <c r="AW1343" s="23"/>
      <c r="BJ1343" s="18"/>
      <c r="BL1343" s="54"/>
      <c r="BO1343" s="18"/>
      <c r="BQ1343" s="18"/>
      <c r="BS1343" s="18"/>
      <c r="BT1343" s="18"/>
      <c r="CA1343" s="18"/>
      <c r="CD1343" s="18"/>
      <c r="CI1343" s="18"/>
      <c r="CN1343" s="18"/>
      <c r="CP1343" s="18"/>
      <c r="CT1343" s="18"/>
      <c r="CV1343" s="18"/>
      <c r="CX1343" s="18"/>
      <c r="DI1343" s="18"/>
    </row>
    <row r="1344" spans="3:113" x14ac:dyDescent="0.3">
      <c r="C1344" s="25"/>
      <c r="D1344" s="12"/>
      <c r="E1344" s="14"/>
      <c r="H1344" s="16"/>
      <c r="I1344" s="11"/>
      <c r="J1344" s="39"/>
      <c r="K1344" s="39"/>
      <c r="L1344" s="39"/>
      <c r="M1344" s="39"/>
      <c r="N1344" s="42"/>
      <c r="O1344" s="8"/>
      <c r="P1344" s="9"/>
      <c r="Q1344" s="9"/>
      <c r="R1344" s="8"/>
      <c r="S1344" s="9"/>
      <c r="T1344" s="9"/>
      <c r="U1344" s="8"/>
      <c r="V1344" s="9"/>
      <c r="W1344" s="9"/>
      <c r="X1344" s="9"/>
      <c r="Y1344" s="8"/>
      <c r="Z1344" s="9"/>
      <c r="AA1344" s="8"/>
      <c r="AC1344" s="8"/>
      <c r="AP1344" s="8"/>
      <c r="AR1344" s="31"/>
      <c r="AU1344" s="31"/>
      <c r="AV1344" s="21"/>
      <c r="AW1344" s="23"/>
      <c r="BJ1344" s="18"/>
      <c r="BL1344" s="54"/>
      <c r="BO1344" s="18"/>
      <c r="BQ1344" s="18"/>
      <c r="BS1344" s="18"/>
      <c r="BT1344" s="18"/>
      <c r="CA1344" s="18"/>
      <c r="CD1344" s="18"/>
      <c r="CI1344" s="18"/>
      <c r="CN1344" s="18"/>
      <c r="CP1344" s="18"/>
      <c r="CT1344" s="18"/>
      <c r="CV1344" s="18"/>
      <c r="CX1344" s="18"/>
      <c r="DI1344" s="18"/>
    </row>
    <row r="1345" spans="3:113" x14ac:dyDescent="0.3">
      <c r="C1345" s="25"/>
      <c r="D1345" s="12"/>
      <c r="E1345" s="14"/>
      <c r="H1345" s="16"/>
      <c r="I1345" s="11"/>
      <c r="J1345" s="39"/>
      <c r="K1345" s="39"/>
      <c r="L1345" s="39"/>
      <c r="M1345" s="39"/>
      <c r="N1345" s="42"/>
      <c r="O1345" s="8"/>
      <c r="P1345" s="9"/>
      <c r="Q1345" s="9"/>
      <c r="R1345" s="8"/>
      <c r="S1345" s="9"/>
      <c r="T1345" s="9"/>
      <c r="U1345" s="8"/>
      <c r="V1345" s="9"/>
      <c r="W1345" s="9"/>
      <c r="X1345" s="9"/>
      <c r="Y1345" s="8"/>
      <c r="Z1345" s="9"/>
      <c r="AA1345" s="8"/>
      <c r="AC1345" s="8"/>
      <c r="AP1345" s="8"/>
      <c r="AR1345" s="31"/>
      <c r="AU1345" s="31"/>
      <c r="AV1345" s="21"/>
      <c r="AW1345" s="23"/>
      <c r="BJ1345" s="18"/>
      <c r="BL1345" s="54"/>
      <c r="BO1345" s="18"/>
      <c r="BQ1345" s="18"/>
      <c r="BS1345" s="18"/>
      <c r="BT1345" s="18"/>
      <c r="CA1345" s="18"/>
      <c r="CD1345" s="18"/>
      <c r="CI1345" s="18"/>
      <c r="CN1345" s="18"/>
      <c r="CP1345" s="18"/>
      <c r="CT1345" s="18"/>
      <c r="CV1345" s="18"/>
      <c r="CX1345" s="18"/>
      <c r="DI1345" s="18"/>
    </row>
    <row r="1346" spans="3:113" x14ac:dyDescent="0.3">
      <c r="C1346" s="25"/>
      <c r="D1346" s="12"/>
      <c r="E1346" s="14"/>
      <c r="H1346" s="16"/>
      <c r="I1346" s="11"/>
      <c r="J1346" s="39"/>
      <c r="K1346" s="39"/>
      <c r="L1346" s="39"/>
      <c r="M1346" s="39"/>
      <c r="N1346" s="42"/>
      <c r="O1346" s="8"/>
      <c r="P1346" s="9"/>
      <c r="Q1346" s="9"/>
      <c r="R1346" s="8"/>
      <c r="S1346" s="9"/>
      <c r="T1346" s="9"/>
      <c r="U1346" s="8"/>
      <c r="V1346" s="9"/>
      <c r="W1346" s="9"/>
      <c r="X1346" s="9"/>
      <c r="Y1346" s="8"/>
      <c r="Z1346" s="9"/>
      <c r="AA1346" s="8"/>
      <c r="AC1346" s="8"/>
      <c r="AP1346" s="8"/>
      <c r="AR1346" s="31"/>
      <c r="AU1346" s="31"/>
      <c r="AV1346" s="21"/>
      <c r="AW1346" s="23"/>
      <c r="BJ1346" s="18"/>
      <c r="BL1346" s="54"/>
      <c r="BO1346" s="18"/>
      <c r="BQ1346" s="18"/>
      <c r="BS1346" s="18"/>
      <c r="BT1346" s="18"/>
      <c r="CA1346" s="18"/>
      <c r="CD1346" s="18"/>
      <c r="CI1346" s="18"/>
      <c r="CN1346" s="18"/>
      <c r="CP1346" s="18"/>
      <c r="CT1346" s="18"/>
      <c r="CV1346" s="18"/>
      <c r="CX1346" s="18"/>
      <c r="DI1346" s="18"/>
    </row>
    <row r="1347" spans="3:113" x14ac:dyDescent="0.3">
      <c r="C1347" s="25"/>
      <c r="D1347" s="12"/>
      <c r="E1347" s="14"/>
      <c r="H1347" s="16"/>
      <c r="I1347" s="11"/>
      <c r="J1347" s="39"/>
      <c r="K1347" s="39"/>
      <c r="L1347" s="39"/>
      <c r="M1347" s="39"/>
      <c r="N1347" s="42"/>
      <c r="O1347" s="8"/>
      <c r="P1347" s="9"/>
      <c r="Q1347" s="9"/>
      <c r="R1347" s="8"/>
      <c r="S1347" s="9"/>
      <c r="T1347" s="9"/>
      <c r="U1347" s="8"/>
      <c r="V1347" s="9"/>
      <c r="W1347" s="9"/>
      <c r="X1347" s="9"/>
      <c r="Y1347" s="8"/>
      <c r="Z1347" s="9"/>
      <c r="AA1347" s="8"/>
      <c r="AC1347" s="8"/>
      <c r="AP1347" s="8"/>
      <c r="AR1347" s="31"/>
      <c r="AU1347" s="31"/>
      <c r="AV1347" s="21"/>
      <c r="AW1347" s="23"/>
      <c r="BJ1347" s="18"/>
      <c r="BL1347" s="54"/>
      <c r="BO1347" s="18"/>
      <c r="BQ1347" s="18"/>
      <c r="BS1347" s="18"/>
      <c r="BT1347" s="18"/>
      <c r="CA1347" s="18"/>
      <c r="CD1347" s="18"/>
      <c r="CI1347" s="18"/>
      <c r="CN1347" s="18"/>
      <c r="CP1347" s="18"/>
      <c r="CT1347" s="18"/>
      <c r="CV1347" s="18"/>
      <c r="CX1347" s="18"/>
      <c r="DI1347" s="18"/>
    </row>
    <row r="1348" spans="3:113" x14ac:dyDescent="0.3">
      <c r="C1348" s="25"/>
      <c r="D1348" s="12"/>
      <c r="E1348" s="14"/>
      <c r="H1348" s="16"/>
      <c r="I1348" s="11"/>
      <c r="J1348" s="39"/>
      <c r="K1348" s="39"/>
      <c r="L1348" s="39"/>
      <c r="M1348" s="39"/>
      <c r="N1348" s="42"/>
      <c r="O1348" s="8"/>
      <c r="P1348" s="9"/>
      <c r="Q1348" s="9"/>
      <c r="R1348" s="8"/>
      <c r="S1348" s="9"/>
      <c r="T1348" s="9"/>
      <c r="U1348" s="8"/>
      <c r="V1348" s="9"/>
      <c r="W1348" s="9"/>
      <c r="X1348" s="9"/>
      <c r="Y1348" s="8"/>
      <c r="Z1348" s="9"/>
      <c r="AA1348" s="8"/>
      <c r="AC1348" s="8"/>
      <c r="AP1348" s="8"/>
      <c r="AR1348" s="31"/>
      <c r="AU1348" s="31"/>
      <c r="AV1348" s="21"/>
      <c r="AW1348" s="23"/>
      <c r="BJ1348" s="18"/>
      <c r="BL1348" s="54"/>
      <c r="BO1348" s="18"/>
      <c r="BQ1348" s="18"/>
      <c r="BS1348" s="18"/>
      <c r="BT1348" s="18"/>
      <c r="CA1348" s="18"/>
      <c r="CD1348" s="18"/>
      <c r="CI1348" s="18"/>
      <c r="CN1348" s="18"/>
      <c r="CP1348" s="18"/>
      <c r="CT1348" s="18"/>
      <c r="CV1348" s="18"/>
      <c r="CX1348" s="18"/>
      <c r="DI1348" s="18"/>
    </row>
    <row r="1349" spans="3:113" x14ac:dyDescent="0.3">
      <c r="C1349" s="25"/>
      <c r="D1349" s="12"/>
      <c r="E1349" s="14"/>
      <c r="H1349" s="16"/>
      <c r="I1349" s="11"/>
      <c r="J1349" s="39"/>
      <c r="K1349" s="39"/>
      <c r="L1349" s="39"/>
      <c r="M1349" s="39"/>
      <c r="N1349" s="42"/>
      <c r="O1349" s="8"/>
      <c r="P1349" s="9"/>
      <c r="Q1349" s="9"/>
      <c r="R1349" s="8"/>
      <c r="S1349" s="9"/>
      <c r="T1349" s="9"/>
      <c r="U1349" s="8"/>
      <c r="V1349" s="9"/>
      <c r="W1349" s="9"/>
      <c r="X1349" s="9"/>
      <c r="Y1349" s="8"/>
      <c r="Z1349" s="9"/>
      <c r="AA1349" s="8"/>
      <c r="AC1349" s="8"/>
      <c r="AP1349" s="8"/>
      <c r="AR1349" s="31"/>
      <c r="AU1349" s="31"/>
      <c r="AV1349" s="21"/>
      <c r="AW1349" s="23"/>
      <c r="BJ1349" s="18"/>
      <c r="BL1349" s="54"/>
      <c r="BO1349" s="18"/>
      <c r="BQ1349" s="18"/>
      <c r="BS1349" s="18"/>
      <c r="BT1349" s="18"/>
      <c r="CA1349" s="18"/>
      <c r="CD1349" s="18"/>
      <c r="CI1349" s="18"/>
      <c r="CN1349" s="18"/>
      <c r="CP1349" s="18"/>
      <c r="CT1349" s="18"/>
      <c r="CV1349" s="18"/>
      <c r="CX1349" s="18"/>
      <c r="DI1349" s="18"/>
    </row>
    <row r="1350" spans="3:113" x14ac:dyDescent="0.3">
      <c r="C1350" s="25"/>
      <c r="D1350" s="12"/>
      <c r="E1350" s="14"/>
      <c r="H1350" s="16"/>
      <c r="I1350" s="11"/>
      <c r="J1350" s="39"/>
      <c r="K1350" s="39"/>
      <c r="L1350" s="39"/>
      <c r="M1350" s="39"/>
      <c r="N1350" s="42"/>
      <c r="O1350" s="8"/>
      <c r="P1350" s="9"/>
      <c r="Q1350" s="9"/>
      <c r="R1350" s="8"/>
      <c r="S1350" s="9"/>
      <c r="T1350" s="9"/>
      <c r="U1350" s="8"/>
      <c r="V1350" s="9"/>
      <c r="W1350" s="9"/>
      <c r="X1350" s="9"/>
      <c r="Y1350" s="8"/>
      <c r="Z1350" s="9"/>
      <c r="AA1350" s="8"/>
      <c r="AC1350" s="8"/>
      <c r="AP1350" s="8"/>
      <c r="AR1350" s="31"/>
      <c r="AU1350" s="31"/>
      <c r="AV1350" s="21"/>
      <c r="AW1350" s="23"/>
      <c r="BJ1350" s="18"/>
      <c r="BL1350" s="54"/>
      <c r="BO1350" s="18"/>
      <c r="BQ1350" s="18"/>
      <c r="BS1350" s="18"/>
      <c r="BT1350" s="18"/>
      <c r="CA1350" s="18"/>
      <c r="CD1350" s="18"/>
      <c r="CI1350" s="18"/>
      <c r="CN1350" s="18"/>
      <c r="CP1350" s="18"/>
      <c r="CT1350" s="18"/>
      <c r="CV1350" s="18"/>
      <c r="CX1350" s="18"/>
      <c r="DI1350" s="18"/>
    </row>
    <row r="1351" spans="3:113" x14ac:dyDescent="0.3">
      <c r="C1351" s="25"/>
      <c r="D1351" s="12"/>
      <c r="E1351" s="14"/>
      <c r="H1351" s="16"/>
      <c r="I1351" s="11"/>
      <c r="J1351" s="39"/>
      <c r="K1351" s="39"/>
      <c r="L1351" s="39"/>
      <c r="M1351" s="39"/>
      <c r="N1351" s="42"/>
      <c r="O1351" s="8"/>
      <c r="P1351" s="9"/>
      <c r="Q1351" s="9"/>
      <c r="R1351" s="8"/>
      <c r="S1351" s="9"/>
      <c r="T1351" s="9"/>
      <c r="U1351" s="8"/>
      <c r="V1351" s="9"/>
      <c r="W1351" s="9"/>
      <c r="X1351" s="9"/>
      <c r="Y1351" s="8"/>
      <c r="Z1351" s="9"/>
      <c r="AA1351" s="8"/>
      <c r="AC1351" s="8"/>
      <c r="AP1351" s="8"/>
      <c r="AR1351" s="31"/>
      <c r="AU1351" s="31"/>
      <c r="AV1351" s="21"/>
      <c r="AW1351" s="23"/>
      <c r="BJ1351" s="18"/>
      <c r="BL1351" s="54"/>
      <c r="BO1351" s="18"/>
      <c r="BQ1351" s="18"/>
      <c r="BS1351" s="18"/>
      <c r="BT1351" s="18"/>
      <c r="CA1351" s="18"/>
      <c r="CD1351" s="18"/>
      <c r="CI1351" s="18"/>
      <c r="CN1351" s="18"/>
      <c r="CP1351" s="18"/>
      <c r="CT1351" s="18"/>
      <c r="CV1351" s="18"/>
      <c r="CX1351" s="18"/>
      <c r="DI1351" s="18"/>
    </row>
    <row r="1352" spans="3:113" x14ac:dyDescent="0.3">
      <c r="C1352" s="25"/>
      <c r="D1352" s="12"/>
      <c r="E1352" s="14"/>
      <c r="H1352" s="16"/>
      <c r="I1352" s="11"/>
      <c r="J1352" s="39"/>
      <c r="K1352" s="39"/>
      <c r="L1352" s="39"/>
      <c r="M1352" s="39"/>
      <c r="N1352" s="42"/>
      <c r="O1352" s="8"/>
      <c r="P1352" s="9"/>
      <c r="Q1352" s="9"/>
      <c r="R1352" s="8"/>
      <c r="S1352" s="9"/>
      <c r="T1352" s="9"/>
      <c r="U1352" s="8"/>
      <c r="V1352" s="9"/>
      <c r="W1352" s="9"/>
      <c r="X1352" s="9"/>
      <c r="Y1352" s="8"/>
      <c r="Z1352" s="9"/>
      <c r="AA1352" s="8"/>
      <c r="AC1352" s="8"/>
      <c r="AP1352" s="8"/>
      <c r="AR1352" s="31"/>
      <c r="AU1352" s="31"/>
      <c r="AV1352" s="21"/>
      <c r="AW1352" s="23"/>
      <c r="BJ1352" s="18"/>
      <c r="BL1352" s="54"/>
      <c r="BO1352" s="18"/>
      <c r="BQ1352" s="18"/>
      <c r="BS1352" s="18"/>
      <c r="BT1352" s="18"/>
      <c r="CA1352" s="18"/>
      <c r="CD1352" s="18"/>
      <c r="CI1352" s="18"/>
      <c r="CN1352" s="18"/>
      <c r="CP1352" s="18"/>
      <c r="CT1352" s="18"/>
      <c r="CV1352" s="18"/>
      <c r="CX1352" s="18"/>
      <c r="DI1352" s="18"/>
    </row>
    <row r="1353" spans="3:113" x14ac:dyDescent="0.3">
      <c r="C1353" s="25"/>
      <c r="D1353" s="12"/>
      <c r="E1353" s="14"/>
      <c r="H1353" s="16"/>
      <c r="I1353" s="11"/>
      <c r="J1353" s="39"/>
      <c r="K1353" s="39"/>
      <c r="L1353" s="39"/>
      <c r="M1353" s="39"/>
      <c r="N1353" s="42"/>
      <c r="O1353" s="8"/>
      <c r="P1353" s="9"/>
      <c r="Q1353" s="9"/>
      <c r="R1353" s="8"/>
      <c r="S1353" s="9"/>
      <c r="T1353" s="9"/>
      <c r="U1353" s="8"/>
      <c r="V1353" s="9"/>
      <c r="W1353" s="9"/>
      <c r="X1353" s="9"/>
      <c r="Y1353" s="8"/>
      <c r="Z1353" s="9"/>
      <c r="AA1353" s="8"/>
      <c r="AC1353" s="8"/>
      <c r="AP1353" s="8"/>
      <c r="AR1353" s="31"/>
      <c r="AU1353" s="31"/>
      <c r="AV1353" s="21"/>
      <c r="AW1353" s="23"/>
      <c r="BJ1353" s="18"/>
      <c r="BL1353" s="54"/>
      <c r="BO1353" s="18"/>
      <c r="BQ1353" s="18"/>
      <c r="BS1353" s="18"/>
      <c r="BT1353" s="18"/>
      <c r="CA1353" s="18"/>
      <c r="CD1353" s="18"/>
      <c r="CI1353" s="18"/>
      <c r="CN1353" s="18"/>
      <c r="CP1353" s="18"/>
      <c r="CT1353" s="18"/>
      <c r="CV1353" s="18"/>
      <c r="CX1353" s="18"/>
      <c r="DI1353" s="18"/>
    </row>
    <row r="1354" spans="3:113" x14ac:dyDescent="0.3">
      <c r="C1354" s="25"/>
      <c r="D1354" s="12"/>
      <c r="E1354" s="14"/>
      <c r="H1354" s="16"/>
      <c r="I1354" s="11"/>
      <c r="J1354" s="39"/>
      <c r="K1354" s="39"/>
      <c r="L1354" s="39"/>
      <c r="M1354" s="39"/>
      <c r="N1354" s="42"/>
      <c r="O1354" s="8"/>
      <c r="P1354" s="9"/>
      <c r="Q1354" s="9"/>
      <c r="R1354" s="8"/>
      <c r="S1354" s="9"/>
      <c r="T1354" s="9"/>
      <c r="U1354" s="8"/>
      <c r="V1354" s="9"/>
      <c r="W1354" s="9"/>
      <c r="X1354" s="9"/>
      <c r="Y1354" s="8"/>
      <c r="Z1354" s="9"/>
      <c r="AA1354" s="8"/>
      <c r="AC1354" s="8"/>
      <c r="AP1354" s="8"/>
      <c r="AR1354" s="31"/>
      <c r="AU1354" s="31"/>
      <c r="AV1354" s="21"/>
      <c r="AW1354" s="23"/>
      <c r="BJ1354" s="18"/>
      <c r="BL1354" s="54"/>
      <c r="BO1354" s="18"/>
      <c r="BQ1354" s="18"/>
      <c r="BS1354" s="18"/>
      <c r="BT1354" s="18"/>
      <c r="CA1354" s="18"/>
      <c r="CD1354" s="18"/>
      <c r="CI1354" s="18"/>
      <c r="CN1354" s="18"/>
      <c r="CP1354" s="18"/>
      <c r="CT1354" s="18"/>
      <c r="CV1354" s="18"/>
      <c r="CX1354" s="18"/>
      <c r="DI1354" s="18"/>
    </row>
    <row r="1355" spans="3:113" x14ac:dyDescent="0.3">
      <c r="C1355" s="25"/>
      <c r="D1355" s="12"/>
      <c r="E1355" s="14"/>
      <c r="H1355" s="16"/>
      <c r="I1355" s="11"/>
      <c r="J1355" s="39"/>
      <c r="K1355" s="39"/>
      <c r="L1355" s="39"/>
      <c r="M1355" s="39"/>
      <c r="N1355" s="42"/>
      <c r="O1355" s="8"/>
      <c r="P1355" s="9"/>
      <c r="Q1355" s="9"/>
      <c r="R1355" s="8"/>
      <c r="S1355" s="9"/>
      <c r="T1355" s="9"/>
      <c r="U1355" s="8"/>
      <c r="V1355" s="9"/>
      <c r="W1355" s="9"/>
      <c r="X1355" s="9"/>
      <c r="Y1355" s="8"/>
      <c r="Z1355" s="9"/>
      <c r="AA1355" s="8"/>
      <c r="AC1355" s="8"/>
      <c r="AP1355" s="8"/>
      <c r="AR1355" s="31"/>
      <c r="AU1355" s="31"/>
      <c r="AV1355" s="21"/>
      <c r="AW1355" s="23"/>
      <c r="BJ1355" s="18"/>
      <c r="BL1355" s="54"/>
      <c r="BO1355" s="18"/>
      <c r="BQ1355" s="18"/>
      <c r="BS1355" s="18"/>
      <c r="BT1355" s="18"/>
      <c r="CA1355" s="18"/>
      <c r="CD1355" s="18"/>
      <c r="CI1355" s="18"/>
      <c r="CN1355" s="18"/>
      <c r="CP1355" s="18"/>
      <c r="CT1355" s="18"/>
      <c r="CV1355" s="18"/>
      <c r="CX1355" s="18"/>
      <c r="DI1355" s="18"/>
    </row>
    <row r="1356" spans="3:113" x14ac:dyDescent="0.3">
      <c r="C1356" s="25"/>
      <c r="D1356" s="12"/>
      <c r="E1356" s="14"/>
      <c r="H1356" s="16"/>
      <c r="I1356" s="11"/>
      <c r="J1356" s="39"/>
      <c r="K1356" s="39"/>
      <c r="L1356" s="39"/>
      <c r="M1356" s="39"/>
      <c r="N1356" s="42"/>
      <c r="O1356" s="8"/>
      <c r="P1356" s="9"/>
      <c r="Q1356" s="9"/>
      <c r="R1356" s="8"/>
      <c r="S1356" s="9"/>
      <c r="T1356" s="9"/>
      <c r="U1356" s="8"/>
      <c r="V1356" s="9"/>
      <c r="W1356" s="9"/>
      <c r="X1356" s="9"/>
      <c r="Y1356" s="8"/>
      <c r="Z1356" s="9"/>
      <c r="AA1356" s="8"/>
      <c r="AC1356" s="8"/>
      <c r="AP1356" s="8"/>
      <c r="AR1356" s="31"/>
      <c r="AU1356" s="31"/>
      <c r="AV1356" s="21"/>
      <c r="AW1356" s="23"/>
      <c r="BJ1356" s="18"/>
      <c r="BL1356" s="54"/>
      <c r="BO1356" s="18"/>
      <c r="BQ1356" s="18"/>
      <c r="BS1356" s="18"/>
      <c r="BT1356" s="18"/>
      <c r="CA1356" s="18"/>
      <c r="CD1356" s="18"/>
      <c r="CI1356" s="18"/>
      <c r="CN1356" s="18"/>
      <c r="CP1356" s="18"/>
      <c r="CT1356" s="18"/>
      <c r="CV1356" s="18"/>
      <c r="CX1356" s="18"/>
      <c r="DI1356" s="18"/>
    </row>
    <row r="1357" spans="3:113" x14ac:dyDescent="0.3">
      <c r="C1357" s="25"/>
      <c r="D1357" s="12"/>
      <c r="E1357" s="14"/>
      <c r="H1357" s="16"/>
      <c r="I1357" s="11"/>
      <c r="J1357" s="39"/>
      <c r="K1357" s="39"/>
      <c r="L1357" s="39"/>
      <c r="M1357" s="39"/>
      <c r="N1357" s="42"/>
      <c r="O1357" s="8"/>
      <c r="P1357" s="9"/>
      <c r="Q1357" s="9"/>
      <c r="R1357" s="8"/>
      <c r="S1357" s="9"/>
      <c r="T1357" s="9"/>
      <c r="U1357" s="8"/>
      <c r="V1357" s="9"/>
      <c r="W1357" s="9"/>
      <c r="X1357" s="9"/>
      <c r="Y1357" s="8"/>
      <c r="Z1357" s="9"/>
      <c r="AA1357" s="8"/>
      <c r="AC1357" s="8"/>
      <c r="AP1357" s="8"/>
      <c r="AR1357" s="31"/>
      <c r="AU1357" s="31"/>
      <c r="AV1357" s="21"/>
      <c r="AW1357" s="23"/>
      <c r="BJ1357" s="18"/>
      <c r="BL1357" s="54"/>
      <c r="BO1357" s="18"/>
      <c r="BQ1357" s="18"/>
      <c r="BS1357" s="18"/>
      <c r="BT1357" s="18"/>
      <c r="CA1357" s="18"/>
      <c r="CD1357" s="18"/>
      <c r="CI1357" s="18"/>
      <c r="CN1357" s="18"/>
      <c r="CP1357" s="18"/>
      <c r="CT1357" s="18"/>
      <c r="CV1357" s="18"/>
      <c r="CX1357" s="18"/>
      <c r="DI1357" s="18"/>
    </row>
    <row r="1358" spans="3:113" x14ac:dyDescent="0.3">
      <c r="C1358" s="25"/>
      <c r="D1358" s="12"/>
      <c r="E1358" s="14"/>
      <c r="H1358" s="16"/>
      <c r="I1358" s="11"/>
      <c r="J1358" s="39"/>
      <c r="K1358" s="39"/>
      <c r="L1358" s="39"/>
      <c r="M1358" s="39"/>
      <c r="N1358" s="42"/>
      <c r="O1358" s="8"/>
      <c r="P1358" s="9"/>
      <c r="Q1358" s="9"/>
      <c r="R1358" s="8"/>
      <c r="S1358" s="9"/>
      <c r="T1358" s="9"/>
      <c r="U1358" s="8"/>
      <c r="V1358" s="9"/>
      <c r="W1358" s="9"/>
      <c r="X1358" s="9"/>
      <c r="Y1358" s="8"/>
      <c r="Z1358" s="9"/>
      <c r="AA1358" s="8"/>
      <c r="AC1358" s="8"/>
      <c r="AP1358" s="8"/>
      <c r="AR1358" s="31"/>
      <c r="AU1358" s="31"/>
      <c r="AV1358" s="21"/>
      <c r="AW1358" s="23"/>
      <c r="BJ1358" s="18"/>
      <c r="BL1358" s="54"/>
      <c r="BO1358" s="18"/>
      <c r="BQ1358" s="18"/>
      <c r="BS1358" s="18"/>
      <c r="BT1358" s="18"/>
      <c r="CA1358" s="18"/>
      <c r="CD1358" s="18"/>
      <c r="CI1358" s="18"/>
      <c r="CN1358" s="18"/>
      <c r="CP1358" s="18"/>
      <c r="CT1358" s="18"/>
      <c r="CV1358" s="18"/>
      <c r="CX1358" s="18"/>
      <c r="DI1358" s="18"/>
    </row>
    <row r="1359" spans="3:113" x14ac:dyDescent="0.3">
      <c r="C1359" s="25"/>
      <c r="D1359" s="12"/>
      <c r="E1359" s="14"/>
      <c r="H1359" s="16"/>
      <c r="I1359" s="11"/>
      <c r="J1359" s="39"/>
      <c r="K1359" s="39"/>
      <c r="L1359" s="39"/>
      <c r="M1359" s="39"/>
      <c r="N1359" s="42"/>
      <c r="O1359" s="8"/>
      <c r="P1359" s="9"/>
      <c r="Q1359" s="9"/>
      <c r="R1359" s="8"/>
      <c r="S1359" s="9"/>
      <c r="T1359" s="9"/>
      <c r="U1359" s="8"/>
      <c r="V1359" s="9"/>
      <c r="W1359" s="9"/>
      <c r="X1359" s="9"/>
      <c r="Y1359" s="8"/>
      <c r="Z1359" s="9"/>
      <c r="AA1359" s="8"/>
      <c r="AC1359" s="8"/>
      <c r="AP1359" s="8"/>
      <c r="AR1359" s="31"/>
      <c r="AU1359" s="31"/>
      <c r="AV1359" s="21"/>
      <c r="AW1359" s="23"/>
      <c r="BJ1359" s="18"/>
      <c r="BL1359" s="54"/>
      <c r="BO1359" s="18"/>
      <c r="BQ1359" s="18"/>
      <c r="BS1359" s="18"/>
      <c r="BT1359" s="18"/>
      <c r="CA1359" s="18"/>
      <c r="CD1359" s="18"/>
      <c r="CI1359" s="18"/>
      <c r="CN1359" s="18"/>
      <c r="CP1359" s="18"/>
      <c r="CT1359" s="18"/>
      <c r="CV1359" s="18"/>
      <c r="CX1359" s="18"/>
      <c r="DI1359" s="18"/>
    </row>
    <row r="1360" spans="3:113" x14ac:dyDescent="0.3">
      <c r="C1360" s="25"/>
      <c r="D1360" s="12"/>
      <c r="E1360" s="14"/>
      <c r="H1360" s="16"/>
      <c r="I1360" s="11"/>
      <c r="J1360" s="39"/>
      <c r="K1360" s="39"/>
      <c r="L1360" s="39"/>
      <c r="M1360" s="39"/>
      <c r="N1360" s="42"/>
      <c r="O1360" s="8"/>
      <c r="P1360" s="9"/>
      <c r="Q1360" s="9"/>
      <c r="R1360" s="8"/>
      <c r="S1360" s="9"/>
      <c r="T1360" s="9"/>
      <c r="U1360" s="8"/>
      <c r="V1360" s="9"/>
      <c r="W1360" s="9"/>
      <c r="X1360" s="9"/>
      <c r="Y1360" s="8"/>
      <c r="Z1360" s="9"/>
      <c r="AA1360" s="8"/>
      <c r="AC1360" s="8"/>
      <c r="AP1360" s="8"/>
      <c r="AR1360" s="31"/>
      <c r="AU1360" s="31"/>
      <c r="AV1360" s="21"/>
      <c r="AW1360" s="23"/>
      <c r="BJ1360" s="18"/>
      <c r="BL1360" s="54"/>
      <c r="BO1360" s="18"/>
      <c r="BQ1360" s="18"/>
      <c r="BS1360" s="18"/>
      <c r="BT1360" s="18"/>
      <c r="CA1360" s="18"/>
      <c r="CD1360" s="18"/>
      <c r="CI1360" s="18"/>
      <c r="CN1360" s="18"/>
      <c r="CP1360" s="18"/>
      <c r="CT1360" s="18"/>
      <c r="CV1360" s="18"/>
      <c r="CX1360" s="18"/>
      <c r="DI1360" s="18"/>
    </row>
    <row r="1361" spans="3:113" x14ac:dyDescent="0.3">
      <c r="C1361" s="25"/>
      <c r="D1361" s="12"/>
      <c r="E1361" s="14"/>
      <c r="H1361" s="16"/>
      <c r="I1361" s="11"/>
      <c r="J1361" s="39"/>
      <c r="K1361" s="39"/>
      <c r="L1361" s="39"/>
      <c r="M1361" s="39"/>
      <c r="N1361" s="42"/>
      <c r="O1361" s="8"/>
      <c r="P1361" s="9"/>
      <c r="Q1361" s="9"/>
      <c r="R1361" s="8"/>
      <c r="S1361" s="9"/>
      <c r="T1361" s="9"/>
      <c r="U1361" s="8"/>
      <c r="V1361" s="9"/>
      <c r="W1361" s="9"/>
      <c r="X1361" s="9"/>
      <c r="Y1361" s="8"/>
      <c r="Z1361" s="9"/>
      <c r="AA1361" s="8"/>
      <c r="AC1361" s="8"/>
      <c r="AP1361" s="8"/>
      <c r="AR1361" s="31"/>
      <c r="AU1361" s="31"/>
      <c r="AV1361" s="21"/>
      <c r="AW1361" s="23"/>
      <c r="BJ1361" s="18"/>
      <c r="BL1361" s="54"/>
      <c r="BO1361" s="18"/>
      <c r="BQ1361" s="18"/>
      <c r="BS1361" s="18"/>
      <c r="BT1361" s="18"/>
      <c r="CA1361" s="18"/>
      <c r="CD1361" s="18"/>
      <c r="CI1361" s="18"/>
      <c r="CN1361" s="18"/>
      <c r="CP1361" s="18"/>
      <c r="CT1361" s="18"/>
      <c r="CV1361" s="18"/>
      <c r="CX1361" s="18"/>
      <c r="DI1361" s="18"/>
    </row>
    <row r="1362" spans="3:113" x14ac:dyDescent="0.3">
      <c r="C1362" s="25"/>
      <c r="D1362" s="12"/>
      <c r="E1362" s="14"/>
      <c r="H1362" s="16"/>
      <c r="I1362" s="11"/>
      <c r="J1362" s="39"/>
      <c r="K1362" s="39"/>
      <c r="L1362" s="39"/>
      <c r="M1362" s="39"/>
      <c r="N1362" s="42"/>
      <c r="O1362" s="8"/>
      <c r="P1362" s="9"/>
      <c r="Q1362" s="9"/>
      <c r="R1362" s="8"/>
      <c r="S1362" s="9"/>
      <c r="T1362" s="9"/>
      <c r="U1362" s="8"/>
      <c r="V1362" s="9"/>
      <c r="W1362" s="9"/>
      <c r="X1362" s="9"/>
      <c r="Y1362" s="8"/>
      <c r="Z1362" s="9"/>
      <c r="AA1362" s="8"/>
      <c r="AC1362" s="8"/>
      <c r="AP1362" s="8"/>
      <c r="AR1362" s="31"/>
      <c r="AU1362" s="31"/>
      <c r="AV1362" s="21"/>
      <c r="AW1362" s="23"/>
      <c r="BJ1362" s="18"/>
      <c r="BL1362" s="54"/>
      <c r="BO1362" s="18"/>
      <c r="BQ1362" s="18"/>
      <c r="BS1362" s="18"/>
      <c r="BT1362" s="18"/>
      <c r="CA1362" s="18"/>
      <c r="CD1362" s="18"/>
      <c r="CI1362" s="18"/>
      <c r="CN1362" s="18"/>
      <c r="CP1362" s="18"/>
      <c r="CT1362" s="18"/>
      <c r="CV1362" s="18"/>
      <c r="CX1362" s="18"/>
      <c r="DI1362" s="18"/>
    </row>
    <row r="1363" spans="3:113" x14ac:dyDescent="0.3">
      <c r="C1363" s="25"/>
      <c r="D1363" s="12"/>
      <c r="E1363" s="14"/>
      <c r="H1363" s="16"/>
      <c r="I1363" s="11"/>
      <c r="J1363" s="39"/>
      <c r="K1363" s="39"/>
      <c r="L1363" s="39"/>
      <c r="M1363" s="39"/>
      <c r="N1363" s="42"/>
      <c r="O1363" s="8"/>
      <c r="P1363" s="9"/>
      <c r="Q1363" s="9"/>
      <c r="R1363" s="8"/>
      <c r="S1363" s="9"/>
      <c r="T1363" s="9"/>
      <c r="U1363" s="8"/>
      <c r="V1363" s="9"/>
      <c r="W1363" s="9"/>
      <c r="X1363" s="9"/>
      <c r="Y1363" s="8"/>
      <c r="Z1363" s="9"/>
      <c r="AA1363" s="8"/>
      <c r="AC1363" s="8"/>
      <c r="AP1363" s="8"/>
      <c r="AR1363" s="31"/>
      <c r="AU1363" s="31"/>
      <c r="AV1363" s="21"/>
      <c r="AW1363" s="23"/>
      <c r="BJ1363" s="18"/>
      <c r="BL1363" s="54"/>
      <c r="BO1363" s="18"/>
      <c r="BQ1363" s="18"/>
      <c r="BS1363" s="18"/>
      <c r="BT1363" s="18"/>
      <c r="CA1363" s="18"/>
      <c r="CD1363" s="18"/>
      <c r="CI1363" s="18"/>
      <c r="CN1363" s="18"/>
      <c r="CP1363" s="18"/>
      <c r="CT1363" s="18"/>
      <c r="CV1363" s="18"/>
      <c r="CX1363" s="18"/>
      <c r="DI1363" s="18"/>
    </row>
    <row r="1364" spans="3:113" x14ac:dyDescent="0.3">
      <c r="C1364" s="25"/>
      <c r="D1364" s="12"/>
      <c r="E1364" s="14"/>
      <c r="H1364" s="16"/>
      <c r="I1364" s="11"/>
      <c r="J1364" s="39"/>
      <c r="K1364" s="39"/>
      <c r="L1364" s="39"/>
      <c r="M1364" s="39"/>
      <c r="N1364" s="42"/>
      <c r="O1364" s="8"/>
      <c r="P1364" s="9"/>
      <c r="Q1364" s="9"/>
      <c r="R1364" s="8"/>
      <c r="S1364" s="9"/>
      <c r="T1364" s="9"/>
      <c r="U1364" s="8"/>
      <c r="V1364" s="9"/>
      <c r="W1364" s="9"/>
      <c r="X1364" s="9"/>
      <c r="Y1364" s="8"/>
      <c r="Z1364" s="9"/>
      <c r="AA1364" s="8"/>
      <c r="AC1364" s="8"/>
      <c r="AP1364" s="8"/>
      <c r="AR1364" s="31"/>
      <c r="AU1364" s="31"/>
      <c r="AV1364" s="21"/>
      <c r="AW1364" s="23"/>
      <c r="BJ1364" s="18"/>
      <c r="BL1364" s="54"/>
      <c r="BO1364" s="18"/>
      <c r="BQ1364" s="18"/>
      <c r="BS1364" s="18"/>
      <c r="BT1364" s="18"/>
      <c r="CA1364" s="18"/>
      <c r="CD1364" s="18"/>
      <c r="CI1364" s="18"/>
      <c r="CN1364" s="18"/>
      <c r="CP1364" s="18"/>
      <c r="CT1364" s="18"/>
      <c r="CV1364" s="18"/>
      <c r="CX1364" s="18"/>
      <c r="DI1364" s="18"/>
    </row>
    <row r="1365" spans="3:113" x14ac:dyDescent="0.3">
      <c r="C1365" s="25"/>
      <c r="D1365" s="12"/>
      <c r="E1365" s="14"/>
      <c r="H1365" s="16"/>
      <c r="I1365" s="11"/>
      <c r="J1365" s="39"/>
      <c r="K1365" s="39"/>
      <c r="L1365" s="39"/>
      <c r="M1365" s="39"/>
      <c r="N1365" s="42"/>
      <c r="O1365" s="8"/>
      <c r="P1365" s="9"/>
      <c r="Q1365" s="9"/>
      <c r="R1365" s="8"/>
      <c r="S1365" s="9"/>
      <c r="T1365" s="9"/>
      <c r="U1365" s="8"/>
      <c r="V1365" s="9"/>
      <c r="W1365" s="9"/>
      <c r="X1365" s="9"/>
      <c r="Y1365" s="8"/>
      <c r="Z1365" s="9"/>
      <c r="AA1365" s="8"/>
      <c r="AC1365" s="8"/>
      <c r="AP1365" s="8"/>
      <c r="AR1365" s="31"/>
      <c r="AU1365" s="31"/>
      <c r="AV1365" s="21"/>
      <c r="AW1365" s="23"/>
      <c r="BJ1365" s="18"/>
      <c r="BL1365" s="54"/>
      <c r="BO1365" s="18"/>
      <c r="BQ1365" s="18"/>
      <c r="BS1365" s="18"/>
      <c r="BT1365" s="18"/>
      <c r="CA1365" s="18"/>
      <c r="CD1365" s="18"/>
      <c r="CI1365" s="18"/>
      <c r="CN1365" s="18"/>
      <c r="CP1365" s="18"/>
      <c r="CT1365" s="18"/>
      <c r="CV1365" s="18"/>
      <c r="CX1365" s="18"/>
      <c r="DI1365" s="18"/>
    </row>
    <row r="1366" spans="3:113" x14ac:dyDescent="0.3">
      <c r="C1366" s="25"/>
      <c r="D1366" s="12"/>
      <c r="E1366" s="14"/>
      <c r="H1366" s="16"/>
      <c r="I1366" s="11"/>
      <c r="J1366" s="39"/>
      <c r="K1366" s="39"/>
      <c r="L1366" s="39"/>
      <c r="M1366" s="39"/>
      <c r="N1366" s="42"/>
      <c r="O1366" s="8"/>
      <c r="P1366" s="9"/>
      <c r="Q1366" s="9"/>
      <c r="R1366" s="8"/>
      <c r="S1366" s="9"/>
      <c r="T1366" s="9"/>
      <c r="U1366" s="8"/>
      <c r="V1366" s="9"/>
      <c r="W1366" s="9"/>
      <c r="X1366" s="9"/>
      <c r="Y1366" s="8"/>
      <c r="Z1366" s="9"/>
      <c r="AA1366" s="8"/>
      <c r="AC1366" s="8"/>
      <c r="AP1366" s="8"/>
      <c r="AR1366" s="31"/>
      <c r="AU1366" s="31"/>
      <c r="AV1366" s="21"/>
      <c r="AW1366" s="23"/>
      <c r="BJ1366" s="18"/>
      <c r="BL1366" s="54"/>
      <c r="BO1366" s="18"/>
      <c r="BQ1366" s="18"/>
      <c r="BS1366" s="18"/>
      <c r="BT1366" s="18"/>
      <c r="CA1366" s="18"/>
      <c r="CD1366" s="18"/>
      <c r="CI1366" s="18"/>
      <c r="CN1366" s="18"/>
      <c r="CP1366" s="18"/>
      <c r="CT1366" s="18"/>
      <c r="CV1366" s="18"/>
      <c r="CX1366" s="18"/>
      <c r="DI1366" s="18"/>
    </row>
    <row r="1367" spans="3:113" x14ac:dyDescent="0.3">
      <c r="C1367" s="25"/>
      <c r="D1367" s="12"/>
      <c r="E1367" s="14"/>
      <c r="H1367" s="16"/>
      <c r="I1367" s="11"/>
      <c r="J1367" s="39"/>
      <c r="K1367" s="39"/>
      <c r="L1367" s="39"/>
      <c r="M1367" s="39"/>
      <c r="N1367" s="42"/>
      <c r="O1367" s="8"/>
      <c r="P1367" s="9"/>
      <c r="Q1367" s="9"/>
      <c r="R1367" s="8"/>
      <c r="S1367" s="9"/>
      <c r="T1367" s="9"/>
      <c r="U1367" s="8"/>
      <c r="V1367" s="9"/>
      <c r="W1367" s="9"/>
      <c r="X1367" s="9"/>
      <c r="Y1367" s="8"/>
      <c r="Z1367" s="9"/>
      <c r="AA1367" s="8"/>
      <c r="AC1367" s="8"/>
      <c r="AP1367" s="8"/>
      <c r="AR1367" s="31"/>
      <c r="AU1367" s="31"/>
      <c r="AV1367" s="21"/>
      <c r="AW1367" s="23"/>
      <c r="BJ1367" s="18"/>
      <c r="BL1367" s="54"/>
      <c r="BO1367" s="18"/>
      <c r="BQ1367" s="18"/>
      <c r="BS1367" s="18"/>
      <c r="BT1367" s="18"/>
      <c r="CA1367" s="18"/>
      <c r="CD1367" s="18"/>
      <c r="CI1367" s="18"/>
      <c r="CN1367" s="18"/>
      <c r="CP1367" s="18"/>
      <c r="CT1367" s="18"/>
      <c r="CV1367" s="18"/>
      <c r="CX1367" s="18"/>
      <c r="DI1367" s="18"/>
    </row>
    <row r="1368" spans="3:113" x14ac:dyDescent="0.3">
      <c r="C1368" s="25"/>
      <c r="D1368" s="12"/>
      <c r="E1368" s="14"/>
      <c r="H1368" s="16"/>
      <c r="I1368" s="11"/>
      <c r="J1368" s="39"/>
      <c r="K1368" s="39"/>
      <c r="L1368" s="39"/>
      <c r="M1368" s="39"/>
      <c r="N1368" s="42"/>
      <c r="O1368" s="8"/>
      <c r="P1368" s="9"/>
      <c r="Q1368" s="9"/>
      <c r="R1368" s="8"/>
      <c r="S1368" s="9"/>
      <c r="T1368" s="9"/>
      <c r="U1368" s="8"/>
      <c r="V1368" s="9"/>
      <c r="W1368" s="9"/>
      <c r="X1368" s="9"/>
      <c r="Y1368" s="8"/>
      <c r="Z1368" s="9"/>
      <c r="AA1368" s="8"/>
      <c r="AC1368" s="8"/>
      <c r="AP1368" s="8"/>
      <c r="AR1368" s="31"/>
      <c r="AU1368" s="31"/>
      <c r="AV1368" s="21"/>
      <c r="AW1368" s="23"/>
      <c r="BJ1368" s="18"/>
      <c r="BL1368" s="54"/>
      <c r="BO1368" s="18"/>
      <c r="BQ1368" s="18"/>
      <c r="BS1368" s="18"/>
      <c r="BT1368" s="18"/>
      <c r="CA1368" s="18"/>
      <c r="CD1368" s="18"/>
      <c r="CI1368" s="18"/>
      <c r="CN1368" s="18"/>
      <c r="CP1368" s="18"/>
      <c r="CT1368" s="18"/>
      <c r="CV1368" s="18"/>
      <c r="CX1368" s="18"/>
      <c r="DI1368" s="18"/>
    </row>
    <row r="1369" spans="3:113" x14ac:dyDescent="0.3">
      <c r="C1369" s="25"/>
      <c r="D1369" s="12"/>
      <c r="E1369" s="14"/>
      <c r="H1369" s="16"/>
      <c r="I1369" s="11"/>
      <c r="J1369" s="39"/>
      <c r="K1369" s="39"/>
      <c r="L1369" s="39"/>
      <c r="M1369" s="39"/>
      <c r="N1369" s="42"/>
      <c r="O1369" s="8"/>
      <c r="P1369" s="9"/>
      <c r="Q1369" s="9"/>
      <c r="R1369" s="8"/>
      <c r="S1369" s="9"/>
      <c r="T1369" s="9"/>
      <c r="U1369" s="8"/>
      <c r="V1369" s="9"/>
      <c r="W1369" s="9"/>
      <c r="X1369" s="9"/>
      <c r="Y1369" s="8"/>
      <c r="Z1369" s="9"/>
      <c r="AA1369" s="8"/>
      <c r="AC1369" s="8"/>
      <c r="AP1369" s="8"/>
      <c r="AR1369" s="31"/>
      <c r="AU1369" s="31"/>
      <c r="AV1369" s="21"/>
      <c r="AW1369" s="23"/>
      <c r="BJ1369" s="18"/>
      <c r="BL1369" s="54"/>
      <c r="BO1369" s="18"/>
      <c r="BQ1369" s="18"/>
      <c r="BS1369" s="18"/>
      <c r="BT1369" s="18"/>
      <c r="CA1369" s="18"/>
      <c r="CD1369" s="18"/>
      <c r="CI1369" s="18"/>
      <c r="CN1369" s="18"/>
      <c r="CP1369" s="18"/>
      <c r="CT1369" s="18"/>
      <c r="CV1369" s="18"/>
      <c r="CX1369" s="18"/>
      <c r="DI1369" s="18"/>
    </row>
    <row r="1370" spans="3:113" x14ac:dyDescent="0.3">
      <c r="C1370" s="25"/>
      <c r="D1370" s="12"/>
      <c r="E1370" s="14"/>
      <c r="H1370" s="16"/>
      <c r="I1370" s="11"/>
      <c r="J1370" s="39"/>
      <c r="K1370" s="39"/>
      <c r="L1370" s="39"/>
      <c r="M1370" s="39"/>
      <c r="N1370" s="42"/>
      <c r="O1370" s="8"/>
      <c r="P1370" s="9"/>
      <c r="Q1370" s="9"/>
      <c r="R1370" s="8"/>
      <c r="S1370" s="9"/>
      <c r="T1370" s="9"/>
      <c r="U1370" s="8"/>
      <c r="V1370" s="9"/>
      <c r="W1370" s="9"/>
      <c r="X1370" s="9"/>
      <c r="Y1370" s="8"/>
      <c r="Z1370" s="9"/>
      <c r="AA1370" s="8"/>
      <c r="AC1370" s="8"/>
      <c r="AP1370" s="8"/>
      <c r="AR1370" s="31"/>
      <c r="AU1370" s="31"/>
      <c r="AV1370" s="21"/>
      <c r="AW1370" s="23"/>
      <c r="BJ1370" s="18"/>
      <c r="BL1370" s="54"/>
      <c r="BO1370" s="18"/>
      <c r="BQ1370" s="18"/>
      <c r="BS1370" s="18"/>
      <c r="BT1370" s="18"/>
      <c r="CA1370" s="18"/>
      <c r="CD1370" s="18"/>
      <c r="CI1370" s="18"/>
      <c r="CN1370" s="18"/>
      <c r="CP1370" s="18"/>
      <c r="CT1370" s="18"/>
      <c r="CV1370" s="18"/>
      <c r="CX1370" s="18"/>
      <c r="DI1370" s="18"/>
    </row>
    <row r="1371" spans="3:113" x14ac:dyDescent="0.3">
      <c r="C1371" s="25"/>
      <c r="D1371" s="12"/>
      <c r="E1371" s="14"/>
      <c r="H1371" s="16"/>
      <c r="I1371" s="11"/>
      <c r="J1371" s="39"/>
      <c r="K1371" s="39"/>
      <c r="L1371" s="39"/>
      <c r="M1371" s="39"/>
      <c r="N1371" s="42"/>
      <c r="O1371" s="8"/>
      <c r="P1371" s="9"/>
      <c r="Q1371" s="9"/>
      <c r="R1371" s="8"/>
      <c r="S1371" s="9"/>
      <c r="T1371" s="9"/>
      <c r="U1371" s="8"/>
      <c r="V1371" s="9"/>
      <c r="W1371" s="9"/>
      <c r="X1371" s="9"/>
      <c r="Y1371" s="8"/>
      <c r="Z1371" s="9"/>
      <c r="AA1371" s="8"/>
      <c r="AC1371" s="8"/>
      <c r="AP1371" s="8"/>
      <c r="AR1371" s="31"/>
      <c r="AU1371" s="31"/>
      <c r="AV1371" s="21"/>
      <c r="AW1371" s="23"/>
      <c r="BJ1371" s="18"/>
      <c r="BL1371" s="54"/>
      <c r="BO1371" s="18"/>
      <c r="BQ1371" s="18"/>
      <c r="BS1371" s="18"/>
      <c r="BT1371" s="18"/>
      <c r="CA1371" s="18"/>
      <c r="CD1371" s="18"/>
      <c r="CI1371" s="18"/>
      <c r="CN1371" s="18"/>
      <c r="CP1371" s="18"/>
      <c r="CT1371" s="18"/>
      <c r="CV1371" s="18"/>
      <c r="CX1371" s="18"/>
      <c r="DI1371" s="18"/>
    </row>
    <row r="1372" spans="3:113" x14ac:dyDescent="0.3">
      <c r="C1372" s="25"/>
      <c r="D1372" s="12"/>
      <c r="E1372" s="14"/>
      <c r="H1372" s="16"/>
      <c r="I1372" s="11"/>
      <c r="J1372" s="39"/>
      <c r="K1372" s="39"/>
      <c r="L1372" s="39"/>
      <c r="M1372" s="39"/>
      <c r="N1372" s="42"/>
      <c r="O1372" s="8"/>
      <c r="P1372" s="9"/>
      <c r="Q1372" s="9"/>
      <c r="R1372" s="8"/>
      <c r="S1372" s="9"/>
      <c r="T1372" s="9"/>
      <c r="U1372" s="8"/>
      <c r="V1372" s="9"/>
      <c r="W1372" s="9"/>
      <c r="X1372" s="9"/>
      <c r="Y1372" s="8"/>
      <c r="Z1372" s="9"/>
      <c r="AA1372" s="8"/>
      <c r="AC1372" s="8"/>
      <c r="AP1372" s="8"/>
      <c r="AR1372" s="31"/>
      <c r="AU1372" s="31"/>
      <c r="AV1372" s="21"/>
      <c r="AW1372" s="23"/>
      <c r="BJ1372" s="18"/>
      <c r="BL1372" s="54"/>
      <c r="BO1372" s="18"/>
      <c r="BQ1372" s="18"/>
      <c r="BS1372" s="18"/>
      <c r="BT1372" s="18"/>
      <c r="CA1372" s="18"/>
      <c r="CD1372" s="18"/>
      <c r="CI1372" s="18"/>
      <c r="CN1372" s="18"/>
      <c r="CP1372" s="18"/>
      <c r="CT1372" s="18"/>
      <c r="CV1372" s="18"/>
      <c r="CX1372" s="18"/>
      <c r="DI1372" s="18"/>
    </row>
    <row r="1373" spans="3:113" x14ac:dyDescent="0.3">
      <c r="C1373" s="25"/>
      <c r="D1373" s="12"/>
      <c r="E1373" s="14"/>
      <c r="H1373" s="16"/>
      <c r="I1373" s="11"/>
      <c r="J1373" s="39"/>
      <c r="K1373" s="39"/>
      <c r="L1373" s="39"/>
      <c r="M1373" s="39"/>
      <c r="N1373" s="42"/>
      <c r="O1373" s="8"/>
      <c r="P1373" s="9"/>
      <c r="Q1373" s="9"/>
      <c r="R1373" s="8"/>
      <c r="S1373" s="9"/>
      <c r="T1373" s="9"/>
      <c r="U1373" s="8"/>
      <c r="V1373" s="9"/>
      <c r="W1373" s="9"/>
      <c r="X1373" s="9"/>
      <c r="Y1373" s="8"/>
      <c r="Z1373" s="9"/>
      <c r="AA1373" s="8"/>
      <c r="AC1373" s="8"/>
      <c r="AP1373" s="8"/>
      <c r="AR1373" s="31"/>
      <c r="AU1373" s="31"/>
      <c r="AV1373" s="21"/>
      <c r="AW1373" s="23"/>
      <c r="BJ1373" s="18"/>
      <c r="BL1373" s="54"/>
      <c r="BO1373" s="18"/>
      <c r="BQ1373" s="18"/>
      <c r="BS1373" s="18"/>
      <c r="BT1373" s="18"/>
      <c r="CA1373" s="18"/>
      <c r="CD1373" s="18"/>
      <c r="CI1373" s="18"/>
      <c r="CN1373" s="18"/>
      <c r="CP1373" s="18"/>
      <c r="CT1373" s="18"/>
      <c r="CV1373" s="18"/>
      <c r="CX1373" s="18"/>
      <c r="DI1373" s="18"/>
    </row>
    <row r="1374" spans="3:113" x14ac:dyDescent="0.3">
      <c r="C1374" s="25"/>
      <c r="D1374" s="12"/>
      <c r="E1374" s="14"/>
      <c r="H1374" s="16"/>
      <c r="I1374" s="11"/>
      <c r="J1374" s="39"/>
      <c r="K1374" s="39"/>
      <c r="L1374" s="39"/>
      <c r="M1374" s="39"/>
      <c r="N1374" s="42"/>
      <c r="O1374" s="8"/>
      <c r="P1374" s="9"/>
      <c r="Q1374" s="9"/>
      <c r="R1374" s="8"/>
      <c r="S1374" s="9"/>
      <c r="T1374" s="9"/>
      <c r="U1374" s="8"/>
      <c r="V1374" s="9"/>
      <c r="W1374" s="9"/>
      <c r="X1374" s="9"/>
      <c r="Y1374" s="8"/>
      <c r="Z1374" s="9"/>
      <c r="AA1374" s="8"/>
      <c r="AC1374" s="8"/>
      <c r="AP1374" s="8"/>
      <c r="AR1374" s="31"/>
      <c r="AU1374" s="31"/>
      <c r="AV1374" s="21"/>
      <c r="AW1374" s="23"/>
      <c r="BJ1374" s="18"/>
      <c r="BL1374" s="54"/>
      <c r="BO1374" s="18"/>
      <c r="BQ1374" s="18"/>
      <c r="BS1374" s="18"/>
      <c r="BT1374" s="18"/>
      <c r="CA1374" s="18"/>
      <c r="CD1374" s="18"/>
      <c r="CI1374" s="18"/>
      <c r="CN1374" s="18"/>
      <c r="CP1374" s="18"/>
      <c r="CT1374" s="18"/>
      <c r="CV1374" s="18"/>
      <c r="CX1374" s="18"/>
      <c r="DI1374" s="18"/>
    </row>
    <row r="1375" spans="3:113" x14ac:dyDescent="0.3">
      <c r="C1375" s="25"/>
      <c r="D1375" s="12"/>
      <c r="E1375" s="14"/>
      <c r="H1375" s="16"/>
      <c r="I1375" s="11"/>
      <c r="J1375" s="39"/>
      <c r="K1375" s="39"/>
      <c r="L1375" s="39"/>
      <c r="M1375" s="39"/>
      <c r="N1375" s="42"/>
      <c r="O1375" s="8"/>
      <c r="P1375" s="9"/>
      <c r="Q1375" s="9"/>
      <c r="R1375" s="8"/>
      <c r="S1375" s="9"/>
      <c r="T1375" s="9"/>
      <c r="U1375" s="8"/>
      <c r="V1375" s="9"/>
      <c r="W1375" s="9"/>
      <c r="X1375" s="9"/>
      <c r="Y1375" s="8"/>
      <c r="Z1375" s="9"/>
      <c r="AA1375" s="8"/>
      <c r="AC1375" s="8"/>
      <c r="AP1375" s="8"/>
      <c r="AR1375" s="31"/>
      <c r="AU1375" s="31"/>
      <c r="AV1375" s="21"/>
      <c r="AW1375" s="23"/>
      <c r="BJ1375" s="18"/>
      <c r="BL1375" s="54"/>
      <c r="BO1375" s="18"/>
      <c r="BQ1375" s="18"/>
      <c r="BS1375" s="18"/>
      <c r="BT1375" s="18"/>
      <c r="CA1375" s="18"/>
      <c r="CD1375" s="18"/>
      <c r="CI1375" s="18"/>
      <c r="CN1375" s="18"/>
      <c r="CP1375" s="18"/>
      <c r="CT1375" s="18"/>
      <c r="CV1375" s="18"/>
      <c r="CX1375" s="18"/>
      <c r="DI1375" s="18"/>
    </row>
    <row r="1376" spans="3:113" x14ac:dyDescent="0.3">
      <c r="C1376" s="25"/>
      <c r="D1376" s="12"/>
      <c r="E1376" s="14"/>
      <c r="H1376" s="16"/>
      <c r="I1376" s="11"/>
      <c r="J1376" s="39"/>
      <c r="K1376" s="39"/>
      <c r="L1376" s="39"/>
      <c r="M1376" s="39"/>
      <c r="N1376" s="42"/>
      <c r="O1376" s="8"/>
      <c r="P1376" s="9"/>
      <c r="Q1376" s="9"/>
      <c r="R1376" s="8"/>
      <c r="S1376" s="9"/>
      <c r="T1376" s="9"/>
      <c r="U1376" s="8"/>
      <c r="V1376" s="9"/>
      <c r="W1376" s="9"/>
      <c r="X1376" s="9"/>
      <c r="Y1376" s="8"/>
      <c r="Z1376" s="9"/>
      <c r="AA1376" s="8"/>
      <c r="AC1376" s="8"/>
      <c r="AP1376" s="8"/>
      <c r="AR1376" s="31"/>
      <c r="AU1376" s="31"/>
      <c r="AV1376" s="21"/>
      <c r="AW1376" s="23"/>
      <c r="BJ1376" s="18"/>
      <c r="BL1376" s="54"/>
      <c r="BO1376" s="18"/>
      <c r="BQ1376" s="18"/>
      <c r="BS1376" s="18"/>
      <c r="BT1376" s="18"/>
      <c r="CA1376" s="18"/>
      <c r="CD1376" s="18"/>
      <c r="CI1376" s="18"/>
      <c r="CN1376" s="18"/>
      <c r="CP1376" s="18"/>
      <c r="CT1376" s="18"/>
      <c r="CV1376" s="18"/>
      <c r="CX1376" s="18"/>
      <c r="DI1376" s="18"/>
    </row>
    <row r="1377" spans="3:113" x14ac:dyDescent="0.3">
      <c r="C1377" s="25"/>
      <c r="D1377" s="12"/>
      <c r="E1377" s="14"/>
      <c r="H1377" s="16"/>
      <c r="I1377" s="11"/>
      <c r="J1377" s="39"/>
      <c r="K1377" s="39"/>
      <c r="L1377" s="39"/>
      <c r="M1377" s="39"/>
      <c r="N1377" s="42"/>
      <c r="O1377" s="8"/>
      <c r="P1377" s="9"/>
      <c r="Q1377" s="9"/>
      <c r="R1377" s="8"/>
      <c r="S1377" s="9"/>
      <c r="T1377" s="9"/>
      <c r="U1377" s="8"/>
      <c r="V1377" s="9"/>
      <c r="W1377" s="9"/>
      <c r="X1377" s="9"/>
      <c r="Y1377" s="8"/>
      <c r="Z1377" s="9"/>
      <c r="AA1377" s="8"/>
      <c r="AC1377" s="8"/>
      <c r="AP1377" s="8"/>
      <c r="AR1377" s="31"/>
      <c r="AU1377" s="31"/>
      <c r="AV1377" s="21"/>
      <c r="AW1377" s="23"/>
      <c r="BJ1377" s="18"/>
      <c r="BL1377" s="54"/>
      <c r="BO1377" s="18"/>
      <c r="BQ1377" s="18"/>
      <c r="BS1377" s="18"/>
      <c r="BT1377" s="18"/>
      <c r="CA1377" s="18"/>
      <c r="CD1377" s="18"/>
      <c r="CI1377" s="18"/>
      <c r="CN1377" s="18"/>
      <c r="CP1377" s="18"/>
      <c r="CT1377" s="18"/>
      <c r="CV1377" s="18"/>
      <c r="CX1377" s="18"/>
      <c r="DI1377" s="18"/>
    </row>
    <row r="1378" spans="3:113" x14ac:dyDescent="0.3">
      <c r="C1378" s="25"/>
      <c r="D1378" s="12"/>
      <c r="E1378" s="14"/>
      <c r="H1378" s="16"/>
      <c r="I1378" s="11"/>
      <c r="J1378" s="39"/>
      <c r="K1378" s="39"/>
      <c r="L1378" s="39"/>
      <c r="M1378" s="39"/>
      <c r="N1378" s="42"/>
      <c r="O1378" s="8"/>
      <c r="P1378" s="9"/>
      <c r="Q1378" s="9"/>
      <c r="R1378" s="8"/>
      <c r="S1378" s="9"/>
      <c r="T1378" s="9"/>
      <c r="U1378" s="8"/>
      <c r="V1378" s="9"/>
      <c r="W1378" s="9"/>
      <c r="X1378" s="9"/>
      <c r="Y1378" s="8"/>
      <c r="Z1378" s="9"/>
      <c r="AA1378" s="8"/>
      <c r="AC1378" s="8"/>
      <c r="AP1378" s="8"/>
      <c r="AR1378" s="31"/>
      <c r="AU1378" s="31"/>
      <c r="AV1378" s="21"/>
      <c r="AW1378" s="23"/>
      <c r="BJ1378" s="18"/>
      <c r="BL1378" s="54"/>
      <c r="BO1378" s="18"/>
      <c r="BQ1378" s="18"/>
      <c r="BS1378" s="18"/>
      <c r="BT1378" s="18"/>
      <c r="CA1378" s="18"/>
      <c r="CD1378" s="18"/>
      <c r="CI1378" s="18"/>
      <c r="CN1378" s="18"/>
      <c r="CP1378" s="18"/>
      <c r="CT1378" s="18"/>
      <c r="CV1378" s="18"/>
      <c r="CX1378" s="18"/>
      <c r="DI1378" s="18"/>
    </row>
    <row r="1379" spans="3:113" x14ac:dyDescent="0.3">
      <c r="C1379" s="25"/>
      <c r="D1379" s="12"/>
      <c r="E1379" s="14"/>
      <c r="H1379" s="16"/>
      <c r="I1379" s="11"/>
      <c r="J1379" s="39"/>
      <c r="K1379" s="39"/>
      <c r="L1379" s="39"/>
      <c r="M1379" s="39"/>
      <c r="N1379" s="42"/>
      <c r="O1379" s="8"/>
      <c r="P1379" s="9"/>
      <c r="Q1379" s="9"/>
      <c r="R1379" s="8"/>
      <c r="S1379" s="9"/>
      <c r="T1379" s="9"/>
      <c r="U1379" s="8"/>
      <c r="V1379" s="9"/>
      <c r="W1379" s="9"/>
      <c r="X1379" s="9"/>
      <c r="Y1379" s="8"/>
      <c r="Z1379" s="9"/>
      <c r="AA1379" s="8"/>
      <c r="AC1379" s="8"/>
      <c r="AP1379" s="8"/>
      <c r="AR1379" s="31"/>
      <c r="AU1379" s="31"/>
      <c r="AV1379" s="21"/>
      <c r="AW1379" s="23"/>
      <c r="BJ1379" s="18"/>
      <c r="BL1379" s="54"/>
      <c r="BO1379" s="18"/>
      <c r="BQ1379" s="18"/>
      <c r="BS1379" s="18"/>
      <c r="BT1379" s="18"/>
      <c r="CA1379" s="18"/>
      <c r="CD1379" s="18"/>
      <c r="CI1379" s="18"/>
      <c r="CN1379" s="18"/>
      <c r="CP1379" s="18"/>
      <c r="CT1379" s="18"/>
      <c r="CV1379" s="18"/>
      <c r="CX1379" s="18"/>
      <c r="DI1379" s="18"/>
    </row>
    <row r="1380" spans="3:113" x14ac:dyDescent="0.3">
      <c r="C1380" s="25"/>
      <c r="D1380" s="12"/>
      <c r="E1380" s="14"/>
      <c r="H1380" s="16"/>
      <c r="I1380" s="11"/>
      <c r="J1380" s="39"/>
      <c r="K1380" s="39"/>
      <c r="L1380" s="39"/>
      <c r="M1380" s="39"/>
      <c r="N1380" s="42"/>
      <c r="O1380" s="8"/>
      <c r="P1380" s="9"/>
      <c r="Q1380" s="9"/>
      <c r="R1380" s="8"/>
      <c r="S1380" s="9"/>
      <c r="T1380" s="9"/>
      <c r="U1380" s="8"/>
      <c r="V1380" s="9"/>
      <c r="W1380" s="9"/>
      <c r="X1380" s="9"/>
      <c r="Y1380" s="8"/>
      <c r="Z1380" s="9"/>
      <c r="AA1380" s="8"/>
      <c r="AC1380" s="8"/>
      <c r="AP1380" s="8"/>
      <c r="AR1380" s="31"/>
      <c r="AU1380" s="31"/>
      <c r="AV1380" s="21"/>
      <c r="AW1380" s="23"/>
      <c r="BJ1380" s="18"/>
      <c r="BL1380" s="54"/>
      <c r="BO1380" s="18"/>
      <c r="BQ1380" s="18"/>
      <c r="BS1380" s="18"/>
      <c r="BT1380" s="18"/>
      <c r="CA1380" s="18"/>
      <c r="CD1380" s="18"/>
      <c r="CI1380" s="18"/>
      <c r="CN1380" s="18"/>
      <c r="CP1380" s="18"/>
      <c r="CT1380" s="18"/>
      <c r="CV1380" s="18"/>
      <c r="CX1380" s="18"/>
      <c r="DI1380" s="18"/>
    </row>
    <row r="1381" spans="3:113" x14ac:dyDescent="0.3">
      <c r="C1381" s="25"/>
      <c r="D1381" s="12"/>
      <c r="E1381" s="14"/>
      <c r="H1381" s="16"/>
      <c r="I1381" s="11"/>
      <c r="J1381" s="39"/>
      <c r="K1381" s="39"/>
      <c r="L1381" s="39"/>
      <c r="M1381" s="39"/>
      <c r="N1381" s="42"/>
      <c r="O1381" s="8"/>
      <c r="P1381" s="9"/>
      <c r="Q1381" s="9"/>
      <c r="R1381" s="8"/>
      <c r="S1381" s="9"/>
      <c r="T1381" s="9"/>
      <c r="U1381" s="8"/>
      <c r="V1381" s="9"/>
      <c r="W1381" s="9"/>
      <c r="X1381" s="9"/>
      <c r="Y1381" s="8"/>
      <c r="Z1381" s="9"/>
      <c r="AA1381" s="8"/>
      <c r="AC1381" s="8"/>
      <c r="AP1381" s="8"/>
      <c r="AR1381" s="31"/>
      <c r="AU1381" s="31"/>
      <c r="AV1381" s="21"/>
      <c r="AW1381" s="23"/>
      <c r="BJ1381" s="18"/>
      <c r="BL1381" s="54"/>
      <c r="BO1381" s="18"/>
      <c r="BQ1381" s="18"/>
      <c r="BS1381" s="18"/>
      <c r="BT1381" s="18"/>
      <c r="CA1381" s="18"/>
      <c r="CD1381" s="18"/>
      <c r="CI1381" s="18"/>
      <c r="CN1381" s="18"/>
      <c r="CP1381" s="18"/>
      <c r="CT1381" s="18"/>
      <c r="CV1381" s="18"/>
      <c r="CX1381" s="18"/>
      <c r="DI1381" s="18"/>
    </row>
    <row r="1382" spans="3:113" x14ac:dyDescent="0.3">
      <c r="C1382" s="25"/>
      <c r="D1382" s="12"/>
      <c r="E1382" s="14"/>
      <c r="H1382" s="16"/>
      <c r="I1382" s="11"/>
      <c r="J1382" s="39"/>
      <c r="K1382" s="39"/>
      <c r="L1382" s="39"/>
      <c r="M1382" s="39"/>
      <c r="N1382" s="42"/>
      <c r="O1382" s="8"/>
      <c r="P1382" s="9"/>
      <c r="Q1382" s="9"/>
      <c r="R1382" s="8"/>
      <c r="S1382" s="9"/>
      <c r="T1382" s="9"/>
      <c r="U1382" s="8"/>
      <c r="V1382" s="9"/>
      <c r="W1382" s="9"/>
      <c r="X1382" s="9"/>
      <c r="Y1382" s="8"/>
      <c r="Z1382" s="9"/>
      <c r="AA1382" s="8"/>
      <c r="AC1382" s="8"/>
      <c r="AP1382" s="8"/>
      <c r="AR1382" s="31"/>
      <c r="AU1382" s="31"/>
      <c r="AV1382" s="21"/>
      <c r="AW1382" s="23"/>
      <c r="BJ1382" s="18"/>
      <c r="BL1382" s="54"/>
      <c r="BO1382" s="18"/>
      <c r="BQ1382" s="18"/>
      <c r="BS1382" s="18"/>
      <c r="BT1382" s="18"/>
      <c r="CA1382" s="18"/>
      <c r="CD1382" s="18"/>
      <c r="CI1382" s="18"/>
      <c r="CN1382" s="18"/>
      <c r="CP1382" s="18"/>
      <c r="CT1382" s="18"/>
      <c r="CV1382" s="18"/>
      <c r="CX1382" s="18"/>
      <c r="DI1382" s="18"/>
    </row>
    <row r="1383" spans="3:113" x14ac:dyDescent="0.3">
      <c r="C1383" s="25"/>
      <c r="D1383" s="12"/>
      <c r="E1383" s="14"/>
      <c r="H1383" s="16"/>
      <c r="I1383" s="11"/>
      <c r="J1383" s="39"/>
      <c r="K1383" s="39"/>
      <c r="L1383" s="39"/>
      <c r="M1383" s="39"/>
      <c r="N1383" s="42"/>
      <c r="O1383" s="8"/>
      <c r="P1383" s="9"/>
      <c r="Q1383" s="9"/>
      <c r="R1383" s="8"/>
      <c r="S1383" s="9"/>
      <c r="T1383" s="9"/>
      <c r="U1383" s="8"/>
      <c r="V1383" s="9"/>
      <c r="W1383" s="9"/>
      <c r="X1383" s="9"/>
      <c r="Y1383" s="8"/>
      <c r="Z1383" s="9"/>
      <c r="AA1383" s="8"/>
      <c r="AC1383" s="8"/>
      <c r="AP1383" s="8"/>
      <c r="AR1383" s="31"/>
      <c r="AU1383" s="31"/>
      <c r="AV1383" s="21"/>
      <c r="AW1383" s="23"/>
      <c r="BJ1383" s="18"/>
      <c r="BL1383" s="54"/>
      <c r="BO1383" s="18"/>
      <c r="BQ1383" s="18"/>
      <c r="BS1383" s="18"/>
      <c r="BT1383" s="18"/>
      <c r="CA1383" s="18"/>
      <c r="CD1383" s="18"/>
      <c r="CI1383" s="18"/>
      <c r="CN1383" s="18"/>
      <c r="CP1383" s="18"/>
      <c r="CT1383" s="18"/>
      <c r="CV1383" s="18"/>
      <c r="CX1383" s="18"/>
      <c r="DI1383" s="18"/>
    </row>
    <row r="1384" spans="3:113" x14ac:dyDescent="0.3">
      <c r="C1384" s="25"/>
      <c r="D1384" s="12"/>
      <c r="E1384" s="14"/>
      <c r="H1384" s="16"/>
      <c r="I1384" s="11"/>
      <c r="J1384" s="39"/>
      <c r="K1384" s="39"/>
      <c r="L1384" s="39"/>
      <c r="M1384" s="39"/>
      <c r="N1384" s="42"/>
      <c r="O1384" s="8"/>
      <c r="P1384" s="9"/>
      <c r="Q1384" s="9"/>
      <c r="R1384" s="8"/>
      <c r="S1384" s="9"/>
      <c r="T1384" s="9"/>
      <c r="U1384" s="8"/>
      <c r="V1384" s="9"/>
      <c r="W1384" s="9"/>
      <c r="X1384" s="9"/>
      <c r="Y1384" s="8"/>
      <c r="Z1384" s="9"/>
      <c r="AA1384" s="8"/>
      <c r="AC1384" s="8"/>
      <c r="AP1384" s="8"/>
      <c r="AR1384" s="31"/>
      <c r="AU1384" s="31"/>
      <c r="AV1384" s="21"/>
      <c r="AW1384" s="23"/>
      <c r="BJ1384" s="18"/>
      <c r="BL1384" s="54"/>
      <c r="BO1384" s="18"/>
      <c r="BQ1384" s="18"/>
      <c r="BS1384" s="18"/>
      <c r="BT1384" s="18"/>
      <c r="CA1384" s="18"/>
      <c r="CD1384" s="18"/>
      <c r="CI1384" s="18"/>
      <c r="CN1384" s="18"/>
      <c r="CP1384" s="18"/>
      <c r="CT1384" s="18"/>
      <c r="CV1384" s="18"/>
      <c r="CX1384" s="18"/>
      <c r="DI1384" s="18"/>
    </row>
    <row r="1385" spans="3:113" x14ac:dyDescent="0.3">
      <c r="C1385" s="25"/>
      <c r="D1385" s="12"/>
      <c r="E1385" s="14"/>
      <c r="H1385" s="16"/>
      <c r="I1385" s="11"/>
      <c r="J1385" s="39"/>
      <c r="K1385" s="39"/>
      <c r="L1385" s="39"/>
      <c r="M1385" s="39"/>
      <c r="N1385" s="42"/>
      <c r="O1385" s="8"/>
      <c r="P1385" s="9"/>
      <c r="Q1385" s="9"/>
      <c r="R1385" s="8"/>
      <c r="S1385" s="9"/>
      <c r="T1385" s="9"/>
      <c r="U1385" s="8"/>
      <c r="V1385" s="9"/>
      <c r="W1385" s="9"/>
      <c r="X1385" s="9"/>
      <c r="Y1385" s="8"/>
      <c r="Z1385" s="9"/>
      <c r="AA1385" s="8"/>
      <c r="AC1385" s="8"/>
      <c r="AP1385" s="8"/>
      <c r="AR1385" s="31"/>
      <c r="AU1385" s="31"/>
      <c r="AV1385" s="21"/>
      <c r="AW1385" s="23"/>
      <c r="BJ1385" s="18"/>
      <c r="BL1385" s="54"/>
      <c r="BO1385" s="18"/>
      <c r="BQ1385" s="18"/>
      <c r="BS1385" s="18"/>
      <c r="BT1385" s="18"/>
      <c r="CA1385" s="18"/>
      <c r="CD1385" s="18"/>
      <c r="CI1385" s="18"/>
      <c r="CN1385" s="18"/>
      <c r="CP1385" s="18"/>
      <c r="CT1385" s="18"/>
      <c r="CV1385" s="18"/>
      <c r="CX1385" s="18"/>
      <c r="DI1385" s="18"/>
    </row>
    <row r="1386" spans="3:113" x14ac:dyDescent="0.3">
      <c r="C1386" s="25"/>
      <c r="D1386" s="12"/>
      <c r="E1386" s="14"/>
      <c r="H1386" s="16"/>
      <c r="I1386" s="11"/>
      <c r="J1386" s="39"/>
      <c r="K1386" s="39"/>
      <c r="L1386" s="39"/>
      <c r="M1386" s="39"/>
      <c r="N1386" s="42"/>
      <c r="O1386" s="8"/>
      <c r="P1386" s="9"/>
      <c r="Q1386" s="9"/>
      <c r="R1386" s="8"/>
      <c r="S1386" s="9"/>
      <c r="T1386" s="9"/>
      <c r="U1386" s="8"/>
      <c r="V1386" s="9"/>
      <c r="W1386" s="9"/>
      <c r="X1386" s="9"/>
      <c r="Y1386" s="8"/>
      <c r="Z1386" s="9"/>
      <c r="AA1386" s="8"/>
      <c r="AC1386" s="8"/>
      <c r="AP1386" s="8"/>
      <c r="AR1386" s="31"/>
      <c r="AU1386" s="31"/>
      <c r="AV1386" s="21"/>
      <c r="AW1386" s="23"/>
      <c r="BJ1386" s="18"/>
      <c r="BL1386" s="54"/>
      <c r="BO1386" s="18"/>
      <c r="BQ1386" s="18"/>
      <c r="BS1386" s="18"/>
      <c r="BT1386" s="18"/>
      <c r="CA1386" s="18"/>
      <c r="CD1386" s="18"/>
      <c r="CI1386" s="18"/>
      <c r="CN1386" s="18"/>
      <c r="CP1386" s="18"/>
      <c r="CT1386" s="18"/>
      <c r="CV1386" s="18"/>
      <c r="CX1386" s="18"/>
      <c r="DI1386" s="18"/>
    </row>
    <row r="1387" spans="3:113" x14ac:dyDescent="0.3">
      <c r="C1387" s="25"/>
      <c r="D1387" s="12"/>
      <c r="E1387" s="14"/>
      <c r="H1387" s="16"/>
      <c r="I1387" s="11"/>
      <c r="J1387" s="39"/>
      <c r="K1387" s="39"/>
      <c r="L1387" s="39"/>
      <c r="M1387" s="39"/>
      <c r="N1387" s="42"/>
      <c r="O1387" s="8"/>
      <c r="P1387" s="9"/>
      <c r="Q1387" s="9"/>
      <c r="R1387" s="8"/>
      <c r="S1387" s="9"/>
      <c r="T1387" s="9"/>
      <c r="U1387" s="8"/>
      <c r="V1387" s="9"/>
      <c r="W1387" s="9"/>
      <c r="X1387" s="9"/>
      <c r="Y1387" s="8"/>
      <c r="Z1387" s="9"/>
      <c r="AA1387" s="8"/>
      <c r="AC1387" s="8"/>
      <c r="AP1387" s="8"/>
      <c r="AR1387" s="31"/>
      <c r="AU1387" s="31"/>
      <c r="AV1387" s="21"/>
      <c r="AW1387" s="23"/>
      <c r="BJ1387" s="18"/>
      <c r="BL1387" s="54"/>
      <c r="BO1387" s="18"/>
      <c r="BQ1387" s="18"/>
      <c r="BS1387" s="18"/>
      <c r="BT1387" s="18"/>
      <c r="CA1387" s="18"/>
      <c r="CD1387" s="18"/>
      <c r="CI1387" s="18"/>
      <c r="CN1387" s="18"/>
      <c r="CP1387" s="18"/>
      <c r="CT1387" s="18"/>
      <c r="CV1387" s="18"/>
      <c r="CX1387" s="18"/>
      <c r="DI1387" s="18"/>
    </row>
    <row r="1388" spans="3:113" x14ac:dyDescent="0.3">
      <c r="C1388" s="25"/>
      <c r="D1388" s="12"/>
      <c r="E1388" s="14"/>
      <c r="H1388" s="16"/>
      <c r="I1388" s="11"/>
      <c r="J1388" s="39"/>
      <c r="K1388" s="39"/>
      <c r="L1388" s="39"/>
      <c r="M1388" s="39"/>
      <c r="N1388" s="42"/>
      <c r="O1388" s="8"/>
      <c r="P1388" s="9"/>
      <c r="Q1388" s="9"/>
      <c r="R1388" s="8"/>
      <c r="S1388" s="9"/>
      <c r="T1388" s="9"/>
      <c r="U1388" s="8"/>
      <c r="V1388" s="9"/>
      <c r="W1388" s="9"/>
      <c r="X1388" s="9"/>
      <c r="Y1388" s="8"/>
      <c r="Z1388" s="9"/>
      <c r="AA1388" s="8"/>
      <c r="AC1388" s="8"/>
      <c r="AP1388" s="8"/>
      <c r="AR1388" s="31"/>
      <c r="AU1388" s="31"/>
      <c r="AV1388" s="21"/>
      <c r="AW1388" s="23"/>
      <c r="BJ1388" s="18"/>
      <c r="BL1388" s="54"/>
      <c r="BO1388" s="18"/>
      <c r="BQ1388" s="18"/>
      <c r="BS1388" s="18"/>
      <c r="BT1388" s="18"/>
      <c r="CA1388" s="18"/>
      <c r="CD1388" s="18"/>
      <c r="CI1388" s="18"/>
      <c r="CN1388" s="18"/>
      <c r="CP1388" s="18"/>
      <c r="CT1388" s="18"/>
      <c r="CV1388" s="18"/>
      <c r="CX1388" s="18"/>
      <c r="DI1388" s="18"/>
    </row>
    <row r="1389" spans="3:113" x14ac:dyDescent="0.3">
      <c r="C1389" s="25"/>
      <c r="D1389" s="12"/>
      <c r="E1389" s="14"/>
      <c r="H1389" s="16"/>
      <c r="I1389" s="11"/>
      <c r="J1389" s="39"/>
      <c r="K1389" s="39"/>
      <c r="L1389" s="39"/>
      <c r="M1389" s="39"/>
      <c r="N1389" s="42"/>
      <c r="O1389" s="8"/>
      <c r="P1389" s="9"/>
      <c r="Q1389" s="9"/>
      <c r="R1389" s="8"/>
      <c r="S1389" s="9"/>
      <c r="T1389" s="9"/>
      <c r="U1389" s="8"/>
      <c r="V1389" s="9"/>
      <c r="W1389" s="9"/>
      <c r="X1389" s="9"/>
      <c r="Y1389" s="8"/>
      <c r="Z1389" s="9"/>
      <c r="AA1389" s="8"/>
      <c r="AC1389" s="8"/>
      <c r="AP1389" s="8"/>
      <c r="AR1389" s="31"/>
      <c r="AU1389" s="31"/>
      <c r="AV1389" s="21"/>
      <c r="AW1389" s="23"/>
      <c r="BJ1389" s="18"/>
      <c r="BL1389" s="54"/>
      <c r="BO1389" s="18"/>
      <c r="BQ1389" s="18"/>
      <c r="BS1389" s="18"/>
      <c r="BT1389" s="18"/>
      <c r="CA1389" s="18"/>
      <c r="CD1389" s="18"/>
      <c r="CI1389" s="18"/>
      <c r="CN1389" s="18"/>
      <c r="CP1389" s="18"/>
      <c r="CT1389" s="18"/>
      <c r="CV1389" s="18"/>
      <c r="CX1389" s="18"/>
      <c r="DI1389" s="18"/>
    </row>
    <row r="1390" spans="3:113" x14ac:dyDescent="0.3">
      <c r="C1390" s="25"/>
      <c r="D1390" s="12"/>
      <c r="E1390" s="14"/>
      <c r="H1390" s="16"/>
      <c r="I1390" s="11"/>
      <c r="J1390" s="39"/>
      <c r="K1390" s="39"/>
      <c r="L1390" s="39"/>
      <c r="M1390" s="39"/>
      <c r="N1390" s="42"/>
      <c r="O1390" s="8"/>
      <c r="P1390" s="9"/>
      <c r="Q1390" s="9"/>
      <c r="R1390" s="8"/>
      <c r="S1390" s="9"/>
      <c r="T1390" s="9"/>
      <c r="U1390" s="8"/>
      <c r="V1390" s="9"/>
      <c r="W1390" s="9"/>
      <c r="X1390" s="9"/>
      <c r="Y1390" s="8"/>
      <c r="Z1390" s="9"/>
      <c r="AA1390" s="8"/>
      <c r="AC1390" s="8"/>
      <c r="AP1390" s="8"/>
      <c r="AR1390" s="31"/>
      <c r="AU1390" s="31"/>
      <c r="AV1390" s="21"/>
      <c r="AW1390" s="23"/>
      <c r="BJ1390" s="18"/>
      <c r="BL1390" s="54"/>
      <c r="BO1390" s="18"/>
      <c r="BQ1390" s="18"/>
      <c r="BS1390" s="18"/>
      <c r="BT1390" s="18"/>
      <c r="CA1390" s="18"/>
      <c r="CD1390" s="18"/>
      <c r="CI1390" s="18"/>
      <c r="CN1390" s="18"/>
      <c r="CP1390" s="18"/>
      <c r="CT1390" s="18"/>
      <c r="CV1390" s="18"/>
      <c r="CX1390" s="18"/>
      <c r="DI1390" s="18"/>
    </row>
    <row r="1391" spans="3:113" x14ac:dyDescent="0.3">
      <c r="C1391" s="25"/>
      <c r="D1391" s="12"/>
      <c r="E1391" s="14"/>
      <c r="H1391" s="16"/>
      <c r="I1391" s="11"/>
      <c r="J1391" s="39"/>
      <c r="K1391" s="39"/>
      <c r="L1391" s="39"/>
      <c r="M1391" s="39"/>
      <c r="N1391" s="42"/>
      <c r="O1391" s="8"/>
      <c r="P1391" s="9"/>
      <c r="Q1391" s="9"/>
      <c r="R1391" s="8"/>
      <c r="S1391" s="9"/>
      <c r="T1391" s="9"/>
      <c r="U1391" s="8"/>
      <c r="V1391" s="9"/>
      <c r="W1391" s="9"/>
      <c r="X1391" s="9"/>
      <c r="Y1391" s="8"/>
      <c r="Z1391" s="9"/>
      <c r="AA1391" s="8"/>
      <c r="AC1391" s="8"/>
      <c r="AP1391" s="8"/>
      <c r="AR1391" s="31"/>
      <c r="AU1391" s="31"/>
      <c r="AV1391" s="21"/>
      <c r="AW1391" s="23"/>
      <c r="BJ1391" s="18"/>
      <c r="BL1391" s="54"/>
      <c r="BO1391" s="18"/>
      <c r="BQ1391" s="18"/>
      <c r="BS1391" s="18"/>
      <c r="BT1391" s="18"/>
      <c r="CA1391" s="18"/>
      <c r="CD1391" s="18"/>
      <c r="CI1391" s="18"/>
      <c r="CN1391" s="18"/>
      <c r="CP1391" s="18"/>
      <c r="CT1391" s="18"/>
      <c r="CV1391" s="18"/>
      <c r="CX1391" s="18"/>
      <c r="DI1391" s="18"/>
    </row>
    <row r="1392" spans="3:113" x14ac:dyDescent="0.3">
      <c r="C1392" s="25"/>
      <c r="D1392" s="12"/>
      <c r="E1392" s="14"/>
      <c r="H1392" s="16"/>
      <c r="I1392" s="11"/>
      <c r="J1392" s="39"/>
      <c r="K1392" s="39"/>
      <c r="L1392" s="39"/>
      <c r="M1392" s="39"/>
      <c r="N1392" s="42"/>
      <c r="O1392" s="8"/>
      <c r="P1392" s="9"/>
      <c r="Q1392" s="9"/>
      <c r="R1392" s="8"/>
      <c r="S1392" s="9"/>
      <c r="T1392" s="9"/>
      <c r="U1392" s="8"/>
      <c r="V1392" s="9"/>
      <c r="W1392" s="9"/>
      <c r="X1392" s="9"/>
      <c r="Y1392" s="8"/>
      <c r="Z1392" s="9"/>
      <c r="AA1392" s="8"/>
      <c r="AC1392" s="8"/>
      <c r="AP1392" s="8"/>
      <c r="AR1392" s="31"/>
      <c r="AU1392" s="31"/>
      <c r="AV1392" s="21"/>
      <c r="AW1392" s="23"/>
      <c r="BJ1392" s="18"/>
      <c r="BL1392" s="54"/>
      <c r="BO1392" s="18"/>
      <c r="BQ1392" s="18"/>
      <c r="BS1392" s="18"/>
      <c r="BT1392" s="18"/>
      <c r="CA1392" s="18"/>
      <c r="CD1392" s="18"/>
      <c r="CI1392" s="18"/>
      <c r="CN1392" s="18"/>
      <c r="CP1392" s="18"/>
      <c r="CT1392" s="18"/>
      <c r="CV1392" s="18"/>
      <c r="CX1392" s="18"/>
      <c r="DI1392" s="18"/>
    </row>
    <row r="1393" spans="3:113" x14ac:dyDescent="0.3">
      <c r="C1393" s="25"/>
      <c r="D1393" s="12"/>
      <c r="E1393" s="14"/>
      <c r="H1393" s="16"/>
      <c r="I1393" s="11"/>
      <c r="J1393" s="39"/>
      <c r="K1393" s="39"/>
      <c r="L1393" s="39"/>
      <c r="M1393" s="39"/>
      <c r="N1393" s="42"/>
      <c r="O1393" s="8"/>
      <c r="P1393" s="9"/>
      <c r="Q1393" s="9"/>
      <c r="R1393" s="8"/>
      <c r="S1393" s="9"/>
      <c r="T1393" s="9"/>
      <c r="U1393" s="8"/>
      <c r="V1393" s="9"/>
      <c r="W1393" s="9"/>
      <c r="X1393" s="9"/>
      <c r="Y1393" s="8"/>
      <c r="Z1393" s="9"/>
      <c r="AA1393" s="8"/>
      <c r="AC1393" s="8"/>
      <c r="AP1393" s="8"/>
      <c r="AR1393" s="31"/>
      <c r="AU1393" s="31"/>
      <c r="AV1393" s="21"/>
      <c r="AW1393" s="23"/>
      <c r="BJ1393" s="18"/>
      <c r="BL1393" s="54"/>
      <c r="BO1393" s="18"/>
      <c r="BQ1393" s="18"/>
      <c r="BS1393" s="18"/>
      <c r="BT1393" s="18"/>
      <c r="CA1393" s="18"/>
      <c r="CD1393" s="18"/>
      <c r="CI1393" s="18"/>
      <c r="CN1393" s="18"/>
      <c r="CP1393" s="18"/>
      <c r="CT1393" s="18"/>
      <c r="CV1393" s="18"/>
      <c r="CX1393" s="18"/>
      <c r="DI1393" s="18"/>
    </row>
    <row r="1394" spans="3:113" x14ac:dyDescent="0.3">
      <c r="C1394" s="25"/>
      <c r="D1394" s="12"/>
      <c r="E1394" s="14"/>
      <c r="H1394" s="16"/>
      <c r="I1394" s="11"/>
      <c r="J1394" s="39"/>
      <c r="K1394" s="39"/>
      <c r="L1394" s="39"/>
      <c r="M1394" s="39"/>
      <c r="N1394" s="42"/>
      <c r="O1394" s="8"/>
      <c r="P1394" s="9"/>
      <c r="Q1394" s="9"/>
      <c r="R1394" s="8"/>
      <c r="S1394" s="9"/>
      <c r="T1394" s="9"/>
      <c r="U1394" s="8"/>
      <c r="V1394" s="9"/>
      <c r="W1394" s="9"/>
      <c r="X1394" s="9"/>
      <c r="Y1394" s="8"/>
      <c r="Z1394" s="9"/>
      <c r="AA1394" s="8"/>
      <c r="AC1394" s="8"/>
      <c r="AP1394" s="8"/>
      <c r="AR1394" s="31"/>
      <c r="AU1394" s="31"/>
      <c r="AV1394" s="21"/>
      <c r="AW1394" s="23"/>
      <c r="BJ1394" s="18"/>
      <c r="BL1394" s="54"/>
      <c r="BO1394" s="18"/>
      <c r="BQ1394" s="18"/>
      <c r="BS1394" s="18"/>
      <c r="BT1394" s="18"/>
      <c r="CA1394" s="18"/>
      <c r="CD1394" s="18"/>
      <c r="CI1394" s="18"/>
      <c r="CN1394" s="18"/>
      <c r="CP1394" s="18"/>
      <c r="CT1394" s="18"/>
      <c r="CV1394" s="18"/>
      <c r="CX1394" s="18"/>
      <c r="DI1394" s="18"/>
    </row>
    <row r="1395" spans="3:113" x14ac:dyDescent="0.3">
      <c r="C1395" s="25"/>
      <c r="D1395" s="12"/>
      <c r="E1395" s="14"/>
      <c r="H1395" s="16"/>
      <c r="I1395" s="11"/>
      <c r="J1395" s="39"/>
      <c r="K1395" s="39"/>
      <c r="L1395" s="39"/>
      <c r="M1395" s="39"/>
      <c r="N1395" s="42"/>
      <c r="O1395" s="8"/>
      <c r="P1395" s="9"/>
      <c r="Q1395" s="9"/>
      <c r="R1395" s="8"/>
      <c r="S1395" s="9"/>
      <c r="T1395" s="9"/>
      <c r="U1395" s="8"/>
      <c r="V1395" s="9"/>
      <c r="W1395" s="9"/>
      <c r="X1395" s="9"/>
      <c r="Y1395" s="8"/>
      <c r="Z1395" s="9"/>
      <c r="AA1395" s="8"/>
      <c r="AC1395" s="8"/>
      <c r="AP1395" s="8"/>
      <c r="AR1395" s="31"/>
      <c r="AU1395" s="31"/>
      <c r="AV1395" s="21"/>
      <c r="AW1395" s="23"/>
      <c r="BJ1395" s="18"/>
      <c r="BL1395" s="54"/>
      <c r="BO1395" s="18"/>
      <c r="BQ1395" s="18"/>
      <c r="BS1395" s="18"/>
      <c r="BT1395" s="18"/>
      <c r="CA1395" s="18"/>
      <c r="CD1395" s="18"/>
      <c r="CI1395" s="18"/>
      <c r="CN1395" s="18"/>
      <c r="CP1395" s="18"/>
      <c r="CT1395" s="18"/>
      <c r="CV1395" s="18"/>
      <c r="CX1395" s="18"/>
      <c r="DI1395" s="18"/>
    </row>
    <row r="1396" spans="3:113" x14ac:dyDescent="0.3">
      <c r="C1396" s="25"/>
      <c r="D1396" s="12"/>
      <c r="E1396" s="14"/>
      <c r="H1396" s="16"/>
      <c r="I1396" s="11"/>
      <c r="J1396" s="39"/>
      <c r="K1396" s="39"/>
      <c r="L1396" s="39"/>
      <c r="M1396" s="39"/>
      <c r="N1396" s="42"/>
      <c r="O1396" s="8"/>
      <c r="P1396" s="9"/>
      <c r="Q1396" s="9"/>
      <c r="R1396" s="8"/>
      <c r="S1396" s="9"/>
      <c r="T1396" s="9"/>
      <c r="U1396" s="8"/>
      <c r="V1396" s="9"/>
      <c r="W1396" s="9"/>
      <c r="X1396" s="9"/>
      <c r="Y1396" s="8"/>
      <c r="Z1396" s="9"/>
      <c r="AA1396" s="8"/>
      <c r="AC1396" s="8"/>
      <c r="AP1396" s="8"/>
      <c r="AR1396" s="31"/>
      <c r="AU1396" s="31"/>
      <c r="AV1396" s="21"/>
      <c r="AW1396" s="23"/>
      <c r="BJ1396" s="18"/>
      <c r="BL1396" s="54"/>
      <c r="BO1396" s="18"/>
      <c r="BQ1396" s="18"/>
      <c r="BS1396" s="18"/>
      <c r="BT1396" s="18"/>
      <c r="CA1396" s="18"/>
      <c r="CD1396" s="18"/>
      <c r="CI1396" s="18"/>
      <c r="CN1396" s="18"/>
      <c r="CP1396" s="18"/>
      <c r="CT1396" s="18"/>
      <c r="CV1396" s="18"/>
      <c r="CX1396" s="18"/>
      <c r="DI1396" s="18"/>
    </row>
    <row r="1397" spans="3:113" x14ac:dyDescent="0.3">
      <c r="C1397" s="25"/>
      <c r="D1397" s="12"/>
      <c r="E1397" s="14"/>
      <c r="H1397" s="16"/>
      <c r="I1397" s="11"/>
      <c r="J1397" s="39"/>
      <c r="K1397" s="39"/>
      <c r="L1397" s="39"/>
      <c r="M1397" s="39"/>
      <c r="N1397" s="42"/>
      <c r="O1397" s="8"/>
      <c r="P1397" s="9"/>
      <c r="Q1397" s="9"/>
      <c r="R1397" s="8"/>
      <c r="S1397" s="9"/>
      <c r="T1397" s="9"/>
      <c r="U1397" s="8"/>
      <c r="V1397" s="9"/>
      <c r="W1397" s="9"/>
      <c r="X1397" s="9"/>
      <c r="Y1397" s="8"/>
      <c r="Z1397" s="9"/>
      <c r="AA1397" s="8"/>
      <c r="AC1397" s="8"/>
      <c r="AP1397" s="8"/>
      <c r="AR1397" s="31"/>
      <c r="AU1397" s="31"/>
      <c r="AV1397" s="21"/>
      <c r="AW1397" s="23"/>
      <c r="BJ1397" s="18"/>
      <c r="BL1397" s="54"/>
      <c r="BO1397" s="18"/>
      <c r="BQ1397" s="18"/>
      <c r="BS1397" s="18"/>
      <c r="BT1397" s="18"/>
      <c r="CA1397" s="18"/>
      <c r="CD1397" s="18"/>
      <c r="CI1397" s="18"/>
      <c r="CN1397" s="18"/>
      <c r="CP1397" s="18"/>
      <c r="CT1397" s="18"/>
      <c r="CV1397" s="18"/>
      <c r="CX1397" s="18"/>
      <c r="DI1397" s="18"/>
    </row>
    <row r="1398" spans="3:113" x14ac:dyDescent="0.3">
      <c r="C1398" s="25"/>
      <c r="D1398" s="12"/>
      <c r="E1398" s="14"/>
      <c r="H1398" s="16"/>
      <c r="I1398" s="11"/>
      <c r="J1398" s="39"/>
      <c r="K1398" s="39"/>
      <c r="L1398" s="39"/>
      <c r="M1398" s="39"/>
      <c r="N1398" s="42"/>
      <c r="O1398" s="8"/>
      <c r="P1398" s="9"/>
      <c r="Q1398" s="9"/>
      <c r="R1398" s="8"/>
      <c r="S1398" s="9"/>
      <c r="T1398" s="9"/>
      <c r="U1398" s="8"/>
      <c r="V1398" s="9"/>
      <c r="W1398" s="9"/>
      <c r="X1398" s="9"/>
      <c r="Y1398" s="8"/>
      <c r="Z1398" s="9"/>
      <c r="AA1398" s="8"/>
      <c r="AC1398" s="8"/>
      <c r="AP1398" s="8"/>
      <c r="AR1398" s="31"/>
      <c r="AU1398" s="31"/>
      <c r="AV1398" s="21"/>
      <c r="AW1398" s="23"/>
      <c r="BJ1398" s="18"/>
      <c r="BL1398" s="54"/>
      <c r="BO1398" s="18"/>
      <c r="BQ1398" s="18"/>
      <c r="BS1398" s="18"/>
      <c r="BT1398" s="18"/>
      <c r="CA1398" s="18"/>
      <c r="CD1398" s="18"/>
      <c r="CI1398" s="18"/>
      <c r="CN1398" s="18"/>
      <c r="CP1398" s="18"/>
      <c r="CT1398" s="18"/>
      <c r="CV1398" s="18"/>
      <c r="CX1398" s="18"/>
      <c r="DI1398" s="18"/>
    </row>
    <row r="1399" spans="3:113" x14ac:dyDescent="0.3">
      <c r="C1399" s="25"/>
      <c r="D1399" s="12"/>
      <c r="E1399" s="14"/>
      <c r="H1399" s="16"/>
      <c r="I1399" s="11"/>
      <c r="J1399" s="39"/>
      <c r="K1399" s="39"/>
      <c r="L1399" s="39"/>
      <c r="M1399" s="39"/>
      <c r="N1399" s="42"/>
      <c r="O1399" s="8"/>
      <c r="P1399" s="9"/>
      <c r="Q1399" s="9"/>
      <c r="R1399" s="8"/>
      <c r="S1399" s="9"/>
      <c r="T1399" s="9"/>
      <c r="U1399" s="8"/>
      <c r="V1399" s="9"/>
      <c r="W1399" s="9"/>
      <c r="X1399" s="9"/>
      <c r="Y1399" s="8"/>
      <c r="Z1399" s="9"/>
      <c r="AA1399" s="8"/>
      <c r="AC1399" s="8"/>
      <c r="AP1399" s="8"/>
      <c r="AR1399" s="31"/>
      <c r="AU1399" s="31"/>
      <c r="AV1399" s="21"/>
      <c r="AW1399" s="23"/>
      <c r="BJ1399" s="18"/>
      <c r="BL1399" s="54"/>
      <c r="BO1399" s="18"/>
      <c r="BQ1399" s="18"/>
      <c r="BS1399" s="18"/>
      <c r="BT1399" s="18"/>
      <c r="CA1399" s="18"/>
      <c r="CD1399" s="18"/>
      <c r="CI1399" s="18"/>
      <c r="CN1399" s="18"/>
      <c r="CP1399" s="18"/>
      <c r="CT1399" s="18"/>
      <c r="CV1399" s="18"/>
      <c r="CX1399" s="18"/>
      <c r="DI1399" s="18"/>
    </row>
    <row r="1400" spans="3:113" x14ac:dyDescent="0.3">
      <c r="C1400" s="25"/>
      <c r="D1400" s="12"/>
      <c r="E1400" s="14"/>
      <c r="H1400" s="16"/>
      <c r="I1400" s="11"/>
      <c r="J1400" s="39"/>
      <c r="K1400" s="39"/>
      <c r="L1400" s="39"/>
      <c r="M1400" s="39"/>
      <c r="N1400" s="42"/>
      <c r="O1400" s="8"/>
      <c r="P1400" s="9"/>
      <c r="Q1400" s="9"/>
      <c r="R1400" s="8"/>
      <c r="S1400" s="9"/>
      <c r="T1400" s="9"/>
      <c r="U1400" s="8"/>
      <c r="V1400" s="9"/>
      <c r="W1400" s="9"/>
      <c r="X1400" s="9"/>
      <c r="Y1400" s="8"/>
      <c r="Z1400" s="9"/>
      <c r="AA1400" s="8"/>
      <c r="AC1400" s="8"/>
      <c r="AP1400" s="8"/>
      <c r="AR1400" s="31"/>
      <c r="AU1400" s="31"/>
      <c r="AV1400" s="21"/>
      <c r="AW1400" s="23"/>
      <c r="BJ1400" s="18"/>
      <c r="BL1400" s="54"/>
      <c r="BO1400" s="18"/>
      <c r="BQ1400" s="18"/>
      <c r="BS1400" s="18"/>
      <c r="BT1400" s="18"/>
      <c r="CA1400" s="18"/>
      <c r="CD1400" s="18"/>
      <c r="CI1400" s="18"/>
      <c r="CN1400" s="18"/>
      <c r="CP1400" s="18"/>
      <c r="CT1400" s="18"/>
      <c r="CV1400" s="18"/>
      <c r="CX1400" s="18"/>
      <c r="DI1400" s="18"/>
    </row>
    <row r="1401" spans="3:113" x14ac:dyDescent="0.3">
      <c r="C1401" s="25"/>
      <c r="D1401" s="12"/>
      <c r="E1401" s="14"/>
      <c r="H1401" s="16"/>
      <c r="I1401" s="11"/>
      <c r="J1401" s="39"/>
      <c r="K1401" s="39"/>
      <c r="L1401" s="39"/>
      <c r="M1401" s="39"/>
      <c r="N1401" s="42"/>
      <c r="O1401" s="8"/>
      <c r="P1401" s="9"/>
      <c r="Q1401" s="9"/>
      <c r="R1401" s="8"/>
      <c r="S1401" s="9"/>
      <c r="T1401" s="9"/>
      <c r="U1401" s="8"/>
      <c r="V1401" s="9"/>
      <c r="W1401" s="9"/>
      <c r="X1401" s="9"/>
      <c r="Y1401" s="8"/>
      <c r="Z1401" s="9"/>
      <c r="AA1401" s="8"/>
      <c r="AC1401" s="8"/>
      <c r="AP1401" s="8"/>
      <c r="AR1401" s="31"/>
      <c r="AU1401" s="31"/>
      <c r="AV1401" s="21"/>
      <c r="AW1401" s="23"/>
      <c r="BJ1401" s="18"/>
      <c r="BL1401" s="54"/>
      <c r="BO1401" s="18"/>
      <c r="BQ1401" s="18"/>
      <c r="BS1401" s="18"/>
      <c r="BT1401" s="18"/>
      <c r="CA1401" s="18"/>
      <c r="CD1401" s="18"/>
      <c r="CI1401" s="18"/>
      <c r="CN1401" s="18"/>
      <c r="CP1401" s="18"/>
      <c r="CT1401" s="18"/>
      <c r="CV1401" s="18"/>
      <c r="CX1401" s="18"/>
      <c r="DI1401" s="18"/>
    </row>
    <row r="1402" spans="3:113" x14ac:dyDescent="0.3">
      <c r="C1402" s="25"/>
      <c r="D1402" s="12"/>
      <c r="E1402" s="14"/>
      <c r="H1402" s="16"/>
      <c r="I1402" s="11"/>
      <c r="J1402" s="39"/>
      <c r="K1402" s="39"/>
      <c r="L1402" s="39"/>
      <c r="M1402" s="39"/>
      <c r="N1402" s="42"/>
      <c r="O1402" s="8"/>
      <c r="P1402" s="9"/>
      <c r="Q1402" s="9"/>
      <c r="R1402" s="8"/>
      <c r="S1402" s="9"/>
      <c r="T1402" s="9"/>
      <c r="U1402" s="8"/>
      <c r="V1402" s="9"/>
      <c r="W1402" s="9"/>
      <c r="X1402" s="9"/>
      <c r="Y1402" s="8"/>
      <c r="Z1402" s="9"/>
      <c r="AA1402" s="8"/>
      <c r="AC1402" s="8"/>
      <c r="AP1402" s="8"/>
      <c r="AR1402" s="31"/>
      <c r="AU1402" s="31"/>
      <c r="AV1402" s="21"/>
      <c r="AW1402" s="23"/>
      <c r="BJ1402" s="18"/>
      <c r="BL1402" s="54"/>
      <c r="BO1402" s="18"/>
      <c r="BQ1402" s="18"/>
      <c r="BS1402" s="18"/>
      <c r="BT1402" s="18"/>
      <c r="CA1402" s="18"/>
      <c r="CD1402" s="18"/>
      <c r="CI1402" s="18"/>
      <c r="CN1402" s="18"/>
      <c r="CP1402" s="18"/>
      <c r="CT1402" s="18"/>
      <c r="CV1402" s="18"/>
      <c r="CX1402" s="18"/>
      <c r="DI1402" s="18"/>
    </row>
    <row r="1403" spans="3:113" x14ac:dyDescent="0.3">
      <c r="C1403" s="25"/>
      <c r="D1403" s="12"/>
      <c r="E1403" s="14"/>
      <c r="H1403" s="16"/>
      <c r="I1403" s="11"/>
      <c r="J1403" s="39"/>
      <c r="K1403" s="39"/>
      <c r="L1403" s="39"/>
      <c r="M1403" s="39"/>
      <c r="N1403" s="42"/>
      <c r="O1403" s="8"/>
      <c r="P1403" s="9"/>
      <c r="Q1403" s="9"/>
      <c r="R1403" s="8"/>
      <c r="S1403" s="9"/>
      <c r="T1403" s="9"/>
      <c r="U1403" s="8"/>
      <c r="V1403" s="9"/>
      <c r="W1403" s="9"/>
      <c r="X1403" s="9"/>
      <c r="Y1403" s="8"/>
      <c r="Z1403" s="9"/>
      <c r="AA1403" s="8"/>
      <c r="AC1403" s="8"/>
      <c r="AP1403" s="8"/>
      <c r="AR1403" s="31"/>
      <c r="AU1403" s="31"/>
      <c r="AV1403" s="21"/>
      <c r="AW1403" s="23"/>
      <c r="BJ1403" s="18"/>
      <c r="BL1403" s="54"/>
      <c r="BO1403" s="18"/>
      <c r="BQ1403" s="18"/>
      <c r="BS1403" s="18"/>
      <c r="BT1403" s="18"/>
      <c r="CA1403" s="18"/>
      <c r="CD1403" s="18"/>
      <c r="CI1403" s="18"/>
      <c r="CN1403" s="18"/>
      <c r="CP1403" s="18"/>
      <c r="CT1403" s="18"/>
      <c r="CV1403" s="18"/>
      <c r="CX1403" s="18"/>
      <c r="DI1403" s="18"/>
    </row>
    <row r="1404" spans="3:113" x14ac:dyDescent="0.3">
      <c r="C1404" s="25"/>
      <c r="D1404" s="12"/>
      <c r="E1404" s="14"/>
      <c r="H1404" s="16"/>
      <c r="I1404" s="11"/>
      <c r="J1404" s="39"/>
      <c r="K1404" s="39"/>
      <c r="L1404" s="39"/>
      <c r="M1404" s="39"/>
      <c r="N1404" s="42"/>
      <c r="O1404" s="8"/>
      <c r="P1404" s="9"/>
      <c r="Q1404" s="9"/>
      <c r="R1404" s="8"/>
      <c r="S1404" s="9"/>
      <c r="T1404" s="9"/>
      <c r="U1404" s="8"/>
      <c r="V1404" s="9"/>
      <c r="W1404" s="9"/>
      <c r="X1404" s="9"/>
      <c r="Y1404" s="8"/>
      <c r="Z1404" s="9"/>
      <c r="AA1404" s="8"/>
      <c r="AC1404" s="8"/>
      <c r="AP1404" s="8"/>
      <c r="AR1404" s="31"/>
      <c r="AU1404" s="31"/>
      <c r="AV1404" s="21"/>
      <c r="AW1404" s="23"/>
      <c r="BJ1404" s="18"/>
      <c r="BL1404" s="54"/>
      <c r="BO1404" s="18"/>
      <c r="BQ1404" s="18"/>
      <c r="BS1404" s="18"/>
      <c r="BT1404" s="18"/>
      <c r="CA1404" s="18"/>
      <c r="CD1404" s="18"/>
      <c r="CI1404" s="18"/>
      <c r="CN1404" s="18"/>
      <c r="CP1404" s="18"/>
      <c r="CT1404" s="18"/>
      <c r="CV1404" s="18"/>
      <c r="CX1404" s="18"/>
      <c r="DI1404" s="18"/>
    </row>
    <row r="1405" spans="3:113" x14ac:dyDescent="0.3">
      <c r="C1405" s="25"/>
      <c r="D1405" s="12"/>
      <c r="E1405" s="14"/>
      <c r="H1405" s="16"/>
      <c r="I1405" s="11"/>
      <c r="J1405" s="39"/>
      <c r="K1405" s="39"/>
      <c r="L1405" s="39"/>
      <c r="M1405" s="39"/>
      <c r="N1405" s="42"/>
      <c r="O1405" s="8"/>
      <c r="P1405" s="9"/>
      <c r="Q1405" s="9"/>
      <c r="R1405" s="8"/>
      <c r="S1405" s="9"/>
      <c r="T1405" s="9"/>
      <c r="U1405" s="8"/>
      <c r="V1405" s="9"/>
      <c r="W1405" s="9"/>
      <c r="X1405" s="9"/>
      <c r="Y1405" s="8"/>
      <c r="Z1405" s="9"/>
      <c r="AA1405" s="8"/>
      <c r="AC1405" s="8"/>
      <c r="AP1405" s="8"/>
      <c r="AR1405" s="31"/>
      <c r="AU1405" s="31"/>
      <c r="AV1405" s="21"/>
      <c r="AW1405" s="23"/>
      <c r="BJ1405" s="18"/>
      <c r="BL1405" s="54"/>
      <c r="BO1405" s="18"/>
      <c r="BQ1405" s="18"/>
      <c r="BS1405" s="18"/>
      <c r="BT1405" s="18"/>
      <c r="CA1405" s="18"/>
      <c r="CD1405" s="18"/>
      <c r="CI1405" s="18"/>
      <c r="CN1405" s="18"/>
      <c r="CP1405" s="18"/>
      <c r="CT1405" s="18"/>
      <c r="CV1405" s="18"/>
      <c r="CX1405" s="18"/>
      <c r="DI1405" s="18"/>
    </row>
    <row r="1406" spans="3:113" x14ac:dyDescent="0.3">
      <c r="C1406" s="25"/>
      <c r="D1406" s="12"/>
      <c r="E1406" s="14"/>
      <c r="H1406" s="16"/>
      <c r="I1406" s="11"/>
      <c r="J1406" s="39"/>
      <c r="K1406" s="39"/>
      <c r="L1406" s="39"/>
      <c r="M1406" s="39"/>
      <c r="N1406" s="42"/>
      <c r="O1406" s="8"/>
      <c r="P1406" s="9"/>
      <c r="Q1406" s="9"/>
      <c r="R1406" s="8"/>
      <c r="S1406" s="9"/>
      <c r="T1406" s="9"/>
      <c r="U1406" s="8"/>
      <c r="V1406" s="9"/>
      <c r="W1406" s="9"/>
      <c r="X1406" s="9"/>
      <c r="Y1406" s="8"/>
      <c r="Z1406" s="9"/>
      <c r="AA1406" s="8"/>
      <c r="AC1406" s="8"/>
      <c r="AP1406" s="8"/>
      <c r="AR1406" s="31"/>
      <c r="AU1406" s="31"/>
      <c r="AV1406" s="21"/>
      <c r="AW1406" s="23"/>
      <c r="BJ1406" s="18"/>
      <c r="BL1406" s="54"/>
      <c r="BO1406" s="18"/>
      <c r="BQ1406" s="18"/>
      <c r="BS1406" s="18"/>
      <c r="BT1406" s="18"/>
      <c r="CA1406" s="18"/>
      <c r="CD1406" s="18"/>
      <c r="CI1406" s="18"/>
      <c r="CN1406" s="18"/>
      <c r="CP1406" s="18"/>
      <c r="CT1406" s="18"/>
      <c r="CV1406" s="18"/>
      <c r="CX1406" s="18"/>
      <c r="DI1406" s="18"/>
    </row>
    <row r="1407" spans="3:113" x14ac:dyDescent="0.3">
      <c r="C1407" s="25"/>
      <c r="D1407" s="12"/>
      <c r="E1407" s="14"/>
      <c r="H1407" s="16"/>
      <c r="I1407" s="11"/>
      <c r="J1407" s="39"/>
      <c r="K1407" s="39"/>
      <c r="L1407" s="39"/>
      <c r="M1407" s="39"/>
      <c r="N1407" s="42"/>
      <c r="O1407" s="8"/>
      <c r="P1407" s="9"/>
      <c r="Q1407" s="9"/>
      <c r="R1407" s="8"/>
      <c r="S1407" s="9"/>
      <c r="T1407" s="9"/>
      <c r="U1407" s="8"/>
      <c r="V1407" s="9"/>
      <c r="W1407" s="9"/>
      <c r="X1407" s="9"/>
      <c r="Y1407" s="8"/>
      <c r="Z1407" s="9"/>
      <c r="AA1407" s="8"/>
      <c r="AC1407" s="8"/>
      <c r="AP1407" s="8"/>
      <c r="AR1407" s="31"/>
      <c r="AU1407" s="31"/>
      <c r="AV1407" s="21"/>
      <c r="AW1407" s="23"/>
      <c r="BJ1407" s="18"/>
      <c r="BL1407" s="54"/>
      <c r="BO1407" s="18"/>
      <c r="BQ1407" s="18"/>
      <c r="BS1407" s="18"/>
      <c r="BT1407" s="18"/>
      <c r="CA1407" s="18"/>
      <c r="CD1407" s="18"/>
      <c r="CI1407" s="18"/>
      <c r="CN1407" s="18"/>
      <c r="CP1407" s="18"/>
      <c r="CT1407" s="18"/>
      <c r="CV1407" s="18"/>
      <c r="CX1407" s="18"/>
      <c r="DI1407" s="18"/>
    </row>
    <row r="1408" spans="3:113" x14ac:dyDescent="0.3">
      <c r="C1408" s="25"/>
      <c r="D1408" s="12"/>
      <c r="E1408" s="14"/>
      <c r="H1408" s="16"/>
      <c r="I1408" s="11"/>
      <c r="J1408" s="39"/>
      <c r="K1408" s="39"/>
      <c r="L1408" s="39"/>
      <c r="M1408" s="39"/>
      <c r="N1408" s="42"/>
      <c r="O1408" s="8"/>
      <c r="P1408" s="9"/>
      <c r="Q1408" s="9"/>
      <c r="R1408" s="8"/>
      <c r="S1408" s="9"/>
      <c r="T1408" s="9"/>
      <c r="U1408" s="8"/>
      <c r="V1408" s="9"/>
      <c r="W1408" s="9"/>
      <c r="X1408" s="9"/>
      <c r="Y1408" s="8"/>
      <c r="Z1408" s="9"/>
      <c r="AA1408" s="8"/>
      <c r="AC1408" s="8"/>
      <c r="AP1408" s="8"/>
      <c r="AR1408" s="31"/>
      <c r="AU1408" s="31"/>
      <c r="AV1408" s="21"/>
      <c r="AW1408" s="23"/>
      <c r="BJ1408" s="18"/>
      <c r="BL1408" s="54"/>
      <c r="BO1408" s="18"/>
      <c r="BQ1408" s="18"/>
      <c r="BS1408" s="18"/>
      <c r="BT1408" s="18"/>
      <c r="CA1408" s="18"/>
      <c r="CD1408" s="18"/>
      <c r="CI1408" s="18"/>
      <c r="CN1408" s="18"/>
      <c r="CP1408" s="18"/>
      <c r="CT1408" s="18"/>
      <c r="CV1408" s="18"/>
      <c r="CX1408" s="18"/>
      <c r="DI1408" s="18"/>
    </row>
    <row r="1409" spans="3:113" x14ac:dyDescent="0.3">
      <c r="C1409" s="25"/>
      <c r="D1409" s="12"/>
      <c r="E1409" s="14"/>
      <c r="H1409" s="16"/>
      <c r="I1409" s="11"/>
      <c r="J1409" s="39"/>
      <c r="K1409" s="39"/>
      <c r="L1409" s="39"/>
      <c r="M1409" s="39"/>
      <c r="N1409" s="42"/>
      <c r="O1409" s="8"/>
      <c r="P1409" s="9"/>
      <c r="Q1409" s="9"/>
      <c r="R1409" s="8"/>
      <c r="S1409" s="9"/>
      <c r="T1409" s="9"/>
      <c r="U1409" s="8"/>
      <c r="V1409" s="9"/>
      <c r="W1409" s="9"/>
      <c r="X1409" s="9"/>
      <c r="Y1409" s="8"/>
      <c r="Z1409" s="9"/>
      <c r="AA1409" s="8"/>
      <c r="AC1409" s="8"/>
      <c r="AP1409" s="8"/>
      <c r="AR1409" s="31"/>
      <c r="AU1409" s="31"/>
      <c r="AV1409" s="21"/>
      <c r="AW1409" s="23"/>
      <c r="BJ1409" s="18"/>
      <c r="BL1409" s="54"/>
      <c r="BO1409" s="18"/>
      <c r="BQ1409" s="18"/>
      <c r="BS1409" s="18"/>
      <c r="BT1409" s="18"/>
      <c r="CA1409" s="18"/>
      <c r="CD1409" s="18"/>
      <c r="CI1409" s="18"/>
      <c r="CN1409" s="18"/>
      <c r="CP1409" s="18"/>
      <c r="CT1409" s="18"/>
      <c r="CV1409" s="18"/>
      <c r="CX1409" s="18"/>
      <c r="DI1409" s="18"/>
    </row>
    <row r="1410" spans="3:113" x14ac:dyDescent="0.3">
      <c r="C1410" s="25"/>
      <c r="D1410" s="12"/>
      <c r="E1410" s="14"/>
      <c r="H1410" s="16"/>
      <c r="I1410" s="11"/>
      <c r="J1410" s="39"/>
      <c r="K1410" s="39"/>
      <c r="L1410" s="39"/>
      <c r="M1410" s="39"/>
      <c r="N1410" s="42"/>
      <c r="O1410" s="8"/>
      <c r="P1410" s="9"/>
      <c r="Q1410" s="9"/>
      <c r="R1410" s="8"/>
      <c r="S1410" s="9"/>
      <c r="T1410" s="9"/>
      <c r="U1410" s="8"/>
      <c r="V1410" s="9"/>
      <c r="W1410" s="9"/>
      <c r="X1410" s="9"/>
      <c r="Y1410" s="8"/>
      <c r="Z1410" s="9"/>
      <c r="AA1410" s="8"/>
      <c r="AC1410" s="8"/>
      <c r="AP1410" s="8"/>
      <c r="AR1410" s="31"/>
      <c r="AU1410" s="31"/>
      <c r="AV1410" s="21"/>
      <c r="AW1410" s="23"/>
      <c r="BJ1410" s="18"/>
      <c r="BL1410" s="54"/>
      <c r="BO1410" s="18"/>
      <c r="BQ1410" s="18"/>
      <c r="BS1410" s="18"/>
      <c r="BT1410" s="18"/>
      <c r="CA1410" s="18"/>
      <c r="CD1410" s="18"/>
      <c r="CI1410" s="18"/>
      <c r="CN1410" s="18"/>
      <c r="CP1410" s="18"/>
      <c r="CT1410" s="18"/>
      <c r="CV1410" s="18"/>
      <c r="CX1410" s="18"/>
      <c r="DI1410" s="18"/>
    </row>
    <row r="1411" spans="3:113" x14ac:dyDescent="0.3">
      <c r="C1411" s="25"/>
      <c r="D1411" s="12"/>
      <c r="E1411" s="14"/>
      <c r="H1411" s="16"/>
      <c r="I1411" s="11"/>
      <c r="J1411" s="39"/>
      <c r="K1411" s="39"/>
      <c r="L1411" s="39"/>
      <c r="M1411" s="39"/>
      <c r="N1411" s="42"/>
      <c r="O1411" s="8"/>
      <c r="P1411" s="9"/>
      <c r="Q1411" s="9"/>
      <c r="R1411" s="8"/>
      <c r="S1411" s="9"/>
      <c r="T1411" s="9"/>
      <c r="U1411" s="8"/>
      <c r="V1411" s="9"/>
      <c r="W1411" s="9"/>
      <c r="X1411" s="9"/>
      <c r="Y1411" s="8"/>
      <c r="Z1411" s="9"/>
      <c r="AA1411" s="8"/>
      <c r="AC1411" s="8"/>
      <c r="AP1411" s="8"/>
      <c r="AR1411" s="31"/>
      <c r="AU1411" s="31"/>
      <c r="AV1411" s="21"/>
      <c r="AW1411" s="23"/>
      <c r="BJ1411" s="18"/>
      <c r="BL1411" s="54"/>
      <c r="BO1411" s="18"/>
      <c r="BQ1411" s="18"/>
      <c r="BS1411" s="18"/>
      <c r="BT1411" s="18"/>
      <c r="CA1411" s="18"/>
      <c r="CD1411" s="18"/>
      <c r="CI1411" s="18"/>
      <c r="CN1411" s="18"/>
      <c r="CP1411" s="18"/>
      <c r="CT1411" s="18"/>
      <c r="CV1411" s="18"/>
      <c r="CX1411" s="18"/>
      <c r="DI1411" s="18"/>
    </row>
    <row r="1412" spans="3:113" x14ac:dyDescent="0.3">
      <c r="C1412" s="25"/>
      <c r="D1412" s="12"/>
      <c r="E1412" s="14"/>
      <c r="H1412" s="16"/>
      <c r="I1412" s="11"/>
      <c r="J1412" s="39"/>
      <c r="K1412" s="39"/>
      <c r="L1412" s="39"/>
      <c r="M1412" s="39"/>
      <c r="N1412" s="42"/>
      <c r="O1412" s="8"/>
      <c r="P1412" s="9"/>
      <c r="Q1412" s="9"/>
      <c r="R1412" s="8"/>
      <c r="S1412" s="9"/>
      <c r="T1412" s="9"/>
      <c r="U1412" s="8"/>
      <c r="V1412" s="9"/>
      <c r="W1412" s="9"/>
      <c r="X1412" s="9"/>
      <c r="Y1412" s="8"/>
      <c r="Z1412" s="9"/>
      <c r="AA1412" s="8"/>
      <c r="AC1412" s="8"/>
      <c r="AP1412" s="8"/>
      <c r="AR1412" s="31"/>
      <c r="AU1412" s="31"/>
      <c r="AV1412" s="21"/>
      <c r="AW1412" s="23"/>
      <c r="BJ1412" s="18"/>
      <c r="BL1412" s="54"/>
      <c r="BO1412" s="18"/>
      <c r="BQ1412" s="18"/>
      <c r="BS1412" s="18"/>
      <c r="BT1412" s="18"/>
      <c r="CA1412" s="18"/>
      <c r="CD1412" s="18"/>
      <c r="CI1412" s="18"/>
      <c r="CN1412" s="18"/>
      <c r="CP1412" s="18"/>
      <c r="CT1412" s="18"/>
      <c r="CV1412" s="18"/>
      <c r="CX1412" s="18"/>
      <c r="DI1412" s="18"/>
    </row>
    <row r="1413" spans="3:113" x14ac:dyDescent="0.3">
      <c r="C1413" s="25"/>
      <c r="D1413" s="12"/>
      <c r="E1413" s="14"/>
      <c r="H1413" s="16"/>
      <c r="I1413" s="11"/>
      <c r="J1413" s="39"/>
      <c r="K1413" s="39"/>
      <c r="L1413" s="39"/>
      <c r="M1413" s="39"/>
      <c r="N1413" s="42"/>
      <c r="O1413" s="8"/>
      <c r="P1413" s="9"/>
      <c r="Q1413" s="9"/>
      <c r="R1413" s="8"/>
      <c r="S1413" s="9"/>
      <c r="T1413" s="9"/>
      <c r="U1413" s="8"/>
      <c r="V1413" s="9"/>
      <c r="W1413" s="9"/>
      <c r="X1413" s="9"/>
      <c r="Y1413" s="8"/>
      <c r="Z1413" s="9"/>
      <c r="AA1413" s="8"/>
      <c r="AC1413" s="8"/>
      <c r="AP1413" s="8"/>
      <c r="AR1413" s="31"/>
      <c r="AU1413" s="31"/>
      <c r="AV1413" s="21"/>
      <c r="AW1413" s="23"/>
      <c r="BJ1413" s="18"/>
      <c r="BL1413" s="54"/>
      <c r="BO1413" s="18"/>
      <c r="BQ1413" s="18"/>
      <c r="BS1413" s="18"/>
      <c r="BT1413" s="18"/>
      <c r="CA1413" s="18"/>
      <c r="CD1413" s="18"/>
      <c r="CI1413" s="18"/>
      <c r="CN1413" s="18"/>
      <c r="CP1413" s="18"/>
      <c r="CT1413" s="18"/>
      <c r="CV1413" s="18"/>
      <c r="CX1413" s="18"/>
      <c r="DI1413" s="18"/>
    </row>
    <row r="1414" spans="3:113" x14ac:dyDescent="0.3">
      <c r="C1414" s="25"/>
      <c r="D1414" s="12"/>
      <c r="E1414" s="14"/>
      <c r="H1414" s="16"/>
      <c r="I1414" s="11"/>
      <c r="J1414" s="39"/>
      <c r="K1414" s="39"/>
      <c r="L1414" s="39"/>
      <c r="M1414" s="39"/>
      <c r="N1414" s="42"/>
      <c r="O1414" s="8"/>
      <c r="P1414" s="9"/>
      <c r="Q1414" s="9"/>
      <c r="R1414" s="8"/>
      <c r="S1414" s="9"/>
      <c r="T1414" s="9"/>
      <c r="U1414" s="8"/>
      <c r="V1414" s="9"/>
      <c r="W1414" s="9"/>
      <c r="X1414" s="9"/>
      <c r="Y1414" s="8"/>
      <c r="Z1414" s="9"/>
      <c r="AA1414" s="8"/>
      <c r="AC1414" s="8"/>
      <c r="AP1414" s="8"/>
      <c r="AR1414" s="31"/>
      <c r="AU1414" s="31"/>
      <c r="AV1414" s="21"/>
      <c r="AW1414" s="23"/>
      <c r="BJ1414" s="18"/>
      <c r="BL1414" s="54"/>
      <c r="BO1414" s="18"/>
      <c r="BQ1414" s="18"/>
      <c r="BS1414" s="18"/>
      <c r="BT1414" s="18"/>
      <c r="CA1414" s="18"/>
      <c r="CD1414" s="18"/>
      <c r="CI1414" s="18"/>
      <c r="CN1414" s="18"/>
      <c r="CP1414" s="18"/>
      <c r="CT1414" s="18"/>
      <c r="CV1414" s="18"/>
      <c r="CX1414" s="18"/>
      <c r="DI1414" s="18"/>
    </row>
    <row r="1415" spans="3:113" x14ac:dyDescent="0.3">
      <c r="C1415" s="25"/>
      <c r="D1415" s="12"/>
      <c r="E1415" s="14"/>
      <c r="H1415" s="16"/>
      <c r="I1415" s="11"/>
      <c r="J1415" s="39"/>
      <c r="K1415" s="39"/>
      <c r="L1415" s="39"/>
      <c r="M1415" s="39"/>
      <c r="N1415" s="42"/>
      <c r="O1415" s="8"/>
      <c r="P1415" s="9"/>
      <c r="Q1415" s="9"/>
      <c r="R1415" s="8"/>
      <c r="S1415" s="9"/>
      <c r="T1415" s="9"/>
      <c r="U1415" s="8"/>
      <c r="V1415" s="9"/>
      <c r="W1415" s="9"/>
      <c r="X1415" s="9"/>
      <c r="Y1415" s="8"/>
      <c r="Z1415" s="9"/>
      <c r="AA1415" s="8"/>
      <c r="AC1415" s="8"/>
      <c r="AP1415" s="8"/>
      <c r="AR1415" s="31"/>
      <c r="AU1415" s="31"/>
      <c r="AV1415" s="21"/>
      <c r="AW1415" s="23"/>
      <c r="BJ1415" s="18"/>
      <c r="BL1415" s="54"/>
      <c r="BO1415" s="18"/>
      <c r="BQ1415" s="18"/>
      <c r="BS1415" s="18"/>
      <c r="BT1415" s="18"/>
      <c r="CA1415" s="18"/>
      <c r="CD1415" s="18"/>
      <c r="CI1415" s="18"/>
      <c r="CN1415" s="18"/>
      <c r="CP1415" s="18"/>
      <c r="CT1415" s="18"/>
      <c r="CV1415" s="18"/>
      <c r="CX1415" s="18"/>
      <c r="DI1415" s="18"/>
    </row>
    <row r="1416" spans="3:113" x14ac:dyDescent="0.3">
      <c r="C1416" s="25"/>
      <c r="D1416" s="12"/>
      <c r="E1416" s="14"/>
      <c r="H1416" s="16"/>
      <c r="I1416" s="11"/>
      <c r="J1416" s="39"/>
      <c r="K1416" s="39"/>
      <c r="L1416" s="39"/>
      <c r="M1416" s="39"/>
      <c r="N1416" s="42"/>
      <c r="O1416" s="8"/>
      <c r="P1416" s="9"/>
      <c r="Q1416" s="9"/>
      <c r="R1416" s="8"/>
      <c r="S1416" s="9"/>
      <c r="T1416" s="9"/>
      <c r="U1416" s="8"/>
      <c r="V1416" s="9"/>
      <c r="W1416" s="9"/>
      <c r="X1416" s="9"/>
      <c r="Y1416" s="8"/>
      <c r="Z1416" s="9"/>
      <c r="AA1416" s="8"/>
      <c r="AC1416" s="8"/>
      <c r="AP1416" s="8"/>
      <c r="AR1416" s="31"/>
      <c r="AU1416" s="31"/>
      <c r="AV1416" s="21"/>
      <c r="AW1416" s="23"/>
      <c r="BJ1416" s="18"/>
      <c r="BL1416" s="54"/>
      <c r="BO1416" s="18"/>
      <c r="BQ1416" s="18"/>
      <c r="BS1416" s="18"/>
      <c r="BT1416" s="18"/>
      <c r="CA1416" s="18"/>
      <c r="CD1416" s="18"/>
      <c r="CI1416" s="18"/>
      <c r="CN1416" s="18"/>
      <c r="CP1416" s="18"/>
      <c r="CT1416" s="18"/>
      <c r="CV1416" s="18"/>
      <c r="CX1416" s="18"/>
      <c r="DI1416" s="18"/>
    </row>
    <row r="1417" spans="3:113" x14ac:dyDescent="0.3">
      <c r="C1417" s="25"/>
      <c r="D1417" s="12"/>
      <c r="E1417" s="14"/>
      <c r="H1417" s="16"/>
      <c r="I1417" s="11"/>
      <c r="J1417" s="39"/>
      <c r="K1417" s="39"/>
      <c r="L1417" s="39"/>
      <c r="M1417" s="39"/>
      <c r="N1417" s="42"/>
      <c r="O1417" s="8"/>
      <c r="P1417" s="9"/>
      <c r="Q1417" s="9"/>
      <c r="R1417" s="8"/>
      <c r="S1417" s="9"/>
      <c r="T1417" s="9"/>
      <c r="U1417" s="8"/>
      <c r="V1417" s="9"/>
      <c r="W1417" s="9"/>
      <c r="X1417" s="9"/>
      <c r="Y1417" s="8"/>
      <c r="Z1417" s="9"/>
      <c r="AA1417" s="8"/>
      <c r="AC1417" s="8"/>
      <c r="AP1417" s="8"/>
      <c r="AR1417" s="31"/>
      <c r="AU1417" s="31"/>
      <c r="AV1417" s="21"/>
      <c r="AW1417" s="23"/>
      <c r="BJ1417" s="18"/>
      <c r="BL1417" s="54"/>
      <c r="BO1417" s="18"/>
      <c r="BQ1417" s="18"/>
      <c r="BS1417" s="18"/>
      <c r="BT1417" s="18"/>
      <c r="CA1417" s="18"/>
      <c r="CD1417" s="18"/>
      <c r="CI1417" s="18"/>
      <c r="CN1417" s="18"/>
      <c r="CP1417" s="18"/>
      <c r="CT1417" s="18"/>
      <c r="CV1417" s="18"/>
      <c r="CX1417" s="18"/>
      <c r="DI1417" s="18"/>
    </row>
    <row r="1418" spans="3:113" x14ac:dyDescent="0.3">
      <c r="C1418" s="25"/>
      <c r="D1418" s="12"/>
      <c r="E1418" s="14"/>
      <c r="H1418" s="16"/>
      <c r="I1418" s="11"/>
      <c r="J1418" s="39"/>
      <c r="K1418" s="39"/>
      <c r="L1418" s="39"/>
      <c r="M1418" s="39"/>
      <c r="N1418" s="42"/>
      <c r="O1418" s="8"/>
      <c r="P1418" s="9"/>
      <c r="Q1418" s="9"/>
      <c r="R1418" s="8"/>
      <c r="S1418" s="9"/>
      <c r="T1418" s="9"/>
      <c r="U1418" s="8"/>
      <c r="V1418" s="9"/>
      <c r="W1418" s="9"/>
      <c r="X1418" s="9"/>
      <c r="Y1418" s="8"/>
      <c r="Z1418" s="9"/>
      <c r="AA1418" s="8"/>
      <c r="AC1418" s="8"/>
      <c r="AP1418" s="8"/>
      <c r="AR1418" s="31"/>
      <c r="AU1418" s="31"/>
      <c r="AV1418" s="21"/>
      <c r="AW1418" s="23"/>
      <c r="BJ1418" s="18"/>
      <c r="BL1418" s="54"/>
      <c r="BO1418" s="18"/>
      <c r="BQ1418" s="18"/>
      <c r="BS1418" s="18"/>
      <c r="BT1418" s="18"/>
      <c r="CA1418" s="18"/>
      <c r="CD1418" s="18"/>
      <c r="CI1418" s="18"/>
      <c r="CN1418" s="18"/>
      <c r="CP1418" s="18"/>
      <c r="CT1418" s="18"/>
      <c r="CV1418" s="18"/>
      <c r="CX1418" s="18"/>
      <c r="DI1418" s="18"/>
    </row>
    <row r="1419" spans="3:113" x14ac:dyDescent="0.3">
      <c r="C1419" s="25"/>
      <c r="D1419" s="12"/>
      <c r="E1419" s="14"/>
      <c r="H1419" s="16"/>
      <c r="I1419" s="11"/>
      <c r="J1419" s="39"/>
      <c r="K1419" s="39"/>
      <c r="L1419" s="39"/>
      <c r="M1419" s="39"/>
      <c r="N1419" s="42"/>
      <c r="O1419" s="8"/>
      <c r="P1419" s="9"/>
      <c r="Q1419" s="9"/>
      <c r="R1419" s="8"/>
      <c r="S1419" s="9"/>
      <c r="T1419" s="9"/>
      <c r="U1419" s="8"/>
      <c r="V1419" s="9"/>
      <c r="W1419" s="9"/>
      <c r="X1419" s="9"/>
      <c r="Y1419" s="8"/>
      <c r="Z1419" s="9"/>
      <c r="AA1419" s="8"/>
      <c r="AC1419" s="8"/>
      <c r="AP1419" s="8"/>
      <c r="AR1419" s="31"/>
      <c r="AU1419" s="31"/>
      <c r="AV1419" s="21"/>
      <c r="AW1419" s="23"/>
      <c r="BJ1419" s="18"/>
      <c r="BL1419" s="54"/>
      <c r="BO1419" s="18"/>
      <c r="BQ1419" s="18"/>
      <c r="BS1419" s="18"/>
      <c r="BT1419" s="18"/>
      <c r="CA1419" s="18"/>
      <c r="CD1419" s="18"/>
      <c r="CI1419" s="18"/>
      <c r="CN1419" s="18"/>
      <c r="CP1419" s="18"/>
      <c r="CT1419" s="18"/>
      <c r="CV1419" s="18"/>
      <c r="CX1419" s="18"/>
      <c r="DI1419" s="18"/>
    </row>
    <row r="1420" spans="3:113" x14ac:dyDescent="0.3">
      <c r="C1420" s="25"/>
      <c r="D1420" s="12"/>
      <c r="E1420" s="14"/>
      <c r="H1420" s="16"/>
      <c r="I1420" s="11"/>
      <c r="J1420" s="39"/>
      <c r="K1420" s="39"/>
      <c r="L1420" s="39"/>
      <c r="M1420" s="39"/>
      <c r="N1420" s="42"/>
      <c r="O1420" s="8"/>
      <c r="P1420" s="9"/>
      <c r="Q1420" s="9"/>
      <c r="R1420" s="8"/>
      <c r="S1420" s="9"/>
      <c r="T1420" s="9"/>
      <c r="U1420" s="8"/>
      <c r="V1420" s="9"/>
      <c r="W1420" s="9"/>
      <c r="X1420" s="9"/>
      <c r="Y1420" s="8"/>
      <c r="Z1420" s="9"/>
      <c r="AA1420" s="8"/>
      <c r="AC1420" s="8"/>
      <c r="AP1420" s="8"/>
      <c r="AR1420" s="31"/>
      <c r="AU1420" s="31"/>
      <c r="AV1420" s="21"/>
      <c r="AW1420" s="23"/>
      <c r="BJ1420" s="18"/>
      <c r="BL1420" s="54"/>
      <c r="BO1420" s="18"/>
      <c r="BQ1420" s="18"/>
      <c r="BS1420" s="18"/>
      <c r="BT1420" s="18"/>
      <c r="CA1420" s="18"/>
      <c r="CD1420" s="18"/>
      <c r="CI1420" s="18"/>
      <c r="CN1420" s="18"/>
      <c r="CP1420" s="18"/>
      <c r="CT1420" s="18"/>
      <c r="CV1420" s="18"/>
      <c r="CX1420" s="18"/>
      <c r="DI1420" s="18"/>
    </row>
    <row r="1421" spans="3:113" x14ac:dyDescent="0.3">
      <c r="C1421" s="25"/>
      <c r="D1421" s="12"/>
      <c r="E1421" s="14"/>
      <c r="H1421" s="16"/>
      <c r="I1421" s="11"/>
      <c r="J1421" s="39"/>
      <c r="K1421" s="39"/>
      <c r="L1421" s="39"/>
      <c r="M1421" s="39"/>
      <c r="N1421" s="42"/>
      <c r="O1421" s="8"/>
      <c r="P1421" s="9"/>
      <c r="Q1421" s="9"/>
      <c r="R1421" s="8"/>
      <c r="S1421" s="9"/>
      <c r="T1421" s="9"/>
      <c r="U1421" s="8"/>
      <c r="V1421" s="9"/>
      <c r="W1421" s="9"/>
      <c r="X1421" s="9"/>
      <c r="Y1421" s="8"/>
      <c r="Z1421" s="9"/>
      <c r="AA1421" s="8"/>
      <c r="AC1421" s="8"/>
      <c r="AP1421" s="8"/>
      <c r="AR1421" s="31"/>
      <c r="AU1421" s="31"/>
      <c r="AV1421" s="21"/>
      <c r="AW1421" s="23"/>
      <c r="BJ1421" s="18"/>
      <c r="BL1421" s="54"/>
      <c r="BO1421" s="18"/>
      <c r="BQ1421" s="18"/>
      <c r="BS1421" s="18"/>
      <c r="BT1421" s="18"/>
      <c r="CA1421" s="18"/>
      <c r="CD1421" s="18"/>
      <c r="CI1421" s="18"/>
      <c r="CN1421" s="18"/>
      <c r="CP1421" s="18"/>
      <c r="CT1421" s="18"/>
      <c r="CV1421" s="18"/>
      <c r="CX1421" s="18"/>
      <c r="DI1421" s="18"/>
    </row>
    <row r="1422" spans="3:113" x14ac:dyDescent="0.3">
      <c r="C1422" s="25"/>
      <c r="D1422" s="12"/>
      <c r="E1422" s="14"/>
      <c r="H1422" s="16"/>
      <c r="I1422" s="11"/>
      <c r="J1422" s="39"/>
      <c r="K1422" s="39"/>
      <c r="L1422" s="39"/>
      <c r="M1422" s="39"/>
      <c r="N1422" s="42"/>
      <c r="O1422" s="8"/>
      <c r="P1422" s="9"/>
      <c r="Q1422" s="9"/>
      <c r="R1422" s="8"/>
      <c r="S1422" s="9"/>
      <c r="T1422" s="9"/>
      <c r="U1422" s="8"/>
      <c r="V1422" s="9"/>
      <c r="W1422" s="9"/>
      <c r="X1422" s="9"/>
      <c r="Y1422" s="8"/>
      <c r="Z1422" s="9"/>
      <c r="AA1422" s="8"/>
      <c r="AC1422" s="8"/>
      <c r="AP1422" s="8"/>
      <c r="AR1422" s="31"/>
      <c r="AU1422" s="31"/>
      <c r="AV1422" s="21"/>
      <c r="AW1422" s="23"/>
      <c r="BJ1422" s="18"/>
      <c r="BL1422" s="54"/>
      <c r="BO1422" s="18"/>
      <c r="BQ1422" s="18"/>
      <c r="BS1422" s="18"/>
      <c r="BT1422" s="18"/>
      <c r="CA1422" s="18"/>
      <c r="CD1422" s="18"/>
      <c r="CI1422" s="18"/>
      <c r="CN1422" s="18"/>
      <c r="CP1422" s="18"/>
      <c r="CT1422" s="18"/>
      <c r="CV1422" s="18"/>
      <c r="CX1422" s="18"/>
      <c r="DI1422" s="18"/>
    </row>
    <row r="1423" spans="3:113" x14ac:dyDescent="0.3">
      <c r="C1423" s="25"/>
      <c r="D1423" s="12"/>
      <c r="E1423" s="14"/>
      <c r="H1423" s="16"/>
      <c r="I1423" s="11"/>
      <c r="J1423" s="39"/>
      <c r="K1423" s="39"/>
      <c r="L1423" s="39"/>
      <c r="M1423" s="39"/>
      <c r="N1423" s="42"/>
      <c r="O1423" s="8"/>
      <c r="P1423" s="9"/>
      <c r="Q1423" s="9"/>
      <c r="R1423" s="8"/>
      <c r="S1423" s="9"/>
      <c r="T1423" s="9"/>
      <c r="U1423" s="8"/>
      <c r="V1423" s="9"/>
      <c r="W1423" s="9"/>
      <c r="X1423" s="9"/>
      <c r="Y1423" s="8"/>
      <c r="Z1423" s="9"/>
      <c r="AA1423" s="8"/>
      <c r="AC1423" s="8"/>
      <c r="AP1423" s="8"/>
      <c r="AR1423" s="31"/>
      <c r="AU1423" s="31"/>
      <c r="AV1423" s="21"/>
      <c r="AW1423" s="23"/>
      <c r="BJ1423" s="18"/>
      <c r="BL1423" s="54"/>
      <c r="BO1423" s="18"/>
      <c r="BQ1423" s="18"/>
      <c r="BS1423" s="18"/>
      <c r="BT1423" s="18"/>
      <c r="CA1423" s="18"/>
      <c r="CD1423" s="18"/>
      <c r="CI1423" s="18"/>
      <c r="CN1423" s="18"/>
      <c r="CP1423" s="18"/>
      <c r="CT1423" s="18"/>
      <c r="CV1423" s="18"/>
      <c r="CX1423" s="18"/>
      <c r="DI1423" s="18"/>
    </row>
    <row r="1424" spans="3:113" x14ac:dyDescent="0.3">
      <c r="C1424" s="25"/>
      <c r="D1424" s="12"/>
      <c r="E1424" s="14"/>
      <c r="H1424" s="16"/>
      <c r="I1424" s="11"/>
      <c r="J1424" s="39"/>
      <c r="K1424" s="39"/>
      <c r="L1424" s="39"/>
      <c r="M1424" s="39"/>
      <c r="N1424" s="42"/>
      <c r="O1424" s="8"/>
      <c r="P1424" s="9"/>
      <c r="Q1424" s="9"/>
      <c r="R1424" s="8"/>
      <c r="S1424" s="9"/>
      <c r="T1424" s="9"/>
      <c r="U1424" s="8"/>
      <c r="V1424" s="9"/>
      <c r="W1424" s="9"/>
      <c r="X1424" s="9"/>
      <c r="Y1424" s="8"/>
      <c r="Z1424" s="9"/>
      <c r="AA1424" s="8"/>
      <c r="AC1424" s="8"/>
      <c r="AP1424" s="8"/>
      <c r="AR1424" s="31"/>
      <c r="AU1424" s="31"/>
      <c r="AV1424" s="21"/>
      <c r="AW1424" s="23"/>
      <c r="BJ1424" s="18"/>
      <c r="BL1424" s="54"/>
      <c r="BO1424" s="18"/>
      <c r="BQ1424" s="18"/>
      <c r="BS1424" s="18"/>
      <c r="BT1424" s="18"/>
      <c r="CA1424" s="18"/>
      <c r="CD1424" s="18"/>
      <c r="CI1424" s="18"/>
      <c r="CN1424" s="18"/>
      <c r="CP1424" s="18"/>
      <c r="CT1424" s="18"/>
      <c r="CV1424" s="18"/>
      <c r="CX1424" s="18"/>
      <c r="DI1424" s="18"/>
    </row>
    <row r="1425" spans="3:113" x14ac:dyDescent="0.3">
      <c r="C1425" s="25"/>
      <c r="D1425" s="12"/>
      <c r="E1425" s="14"/>
      <c r="H1425" s="16"/>
      <c r="I1425" s="11"/>
      <c r="J1425" s="39"/>
      <c r="K1425" s="39"/>
      <c r="L1425" s="39"/>
      <c r="M1425" s="39"/>
      <c r="N1425" s="42"/>
      <c r="O1425" s="8"/>
      <c r="P1425" s="9"/>
      <c r="Q1425" s="9"/>
      <c r="R1425" s="8"/>
      <c r="S1425" s="9"/>
      <c r="T1425" s="9"/>
      <c r="U1425" s="8"/>
      <c r="V1425" s="9"/>
      <c r="W1425" s="9"/>
      <c r="X1425" s="9"/>
      <c r="Y1425" s="8"/>
      <c r="Z1425" s="9"/>
      <c r="AA1425" s="8"/>
      <c r="AC1425" s="8"/>
      <c r="AP1425" s="8"/>
      <c r="AR1425" s="31"/>
      <c r="AU1425" s="31"/>
      <c r="AV1425" s="21"/>
      <c r="AW1425" s="23"/>
      <c r="BJ1425" s="18"/>
      <c r="BL1425" s="54"/>
      <c r="BO1425" s="18"/>
      <c r="BQ1425" s="18"/>
      <c r="BS1425" s="18"/>
      <c r="BT1425" s="18"/>
      <c r="CA1425" s="18"/>
      <c r="CD1425" s="18"/>
      <c r="CI1425" s="18"/>
      <c r="CN1425" s="18"/>
      <c r="CP1425" s="18"/>
      <c r="CT1425" s="18"/>
      <c r="CV1425" s="18"/>
      <c r="CX1425" s="18"/>
      <c r="DI1425" s="18"/>
    </row>
    <row r="1426" spans="3:113" x14ac:dyDescent="0.3">
      <c r="C1426" s="25"/>
      <c r="D1426" s="12"/>
      <c r="E1426" s="14"/>
      <c r="H1426" s="16"/>
      <c r="I1426" s="11"/>
      <c r="J1426" s="39"/>
      <c r="K1426" s="39"/>
      <c r="L1426" s="39"/>
      <c r="M1426" s="39"/>
      <c r="N1426" s="42"/>
      <c r="O1426" s="8"/>
      <c r="P1426" s="9"/>
      <c r="Q1426" s="9"/>
      <c r="R1426" s="8"/>
      <c r="S1426" s="9"/>
      <c r="T1426" s="9"/>
      <c r="U1426" s="8"/>
      <c r="V1426" s="9"/>
      <c r="W1426" s="9"/>
      <c r="X1426" s="9"/>
      <c r="Y1426" s="8"/>
      <c r="Z1426" s="9"/>
      <c r="AA1426" s="8"/>
      <c r="AC1426" s="8"/>
      <c r="AP1426" s="8"/>
      <c r="AR1426" s="31"/>
      <c r="AU1426" s="31"/>
      <c r="AV1426" s="21"/>
      <c r="AW1426" s="23"/>
      <c r="BJ1426" s="18"/>
      <c r="BL1426" s="54"/>
      <c r="BO1426" s="18"/>
      <c r="BQ1426" s="18"/>
      <c r="BS1426" s="18"/>
      <c r="BT1426" s="18"/>
      <c r="CA1426" s="18"/>
      <c r="CD1426" s="18"/>
      <c r="CI1426" s="18"/>
      <c r="CN1426" s="18"/>
      <c r="CP1426" s="18"/>
      <c r="CT1426" s="18"/>
      <c r="CV1426" s="18"/>
      <c r="CX1426" s="18"/>
      <c r="DI1426" s="18"/>
    </row>
    <row r="1427" spans="3:113" x14ac:dyDescent="0.3">
      <c r="C1427" s="25"/>
      <c r="D1427" s="12"/>
      <c r="E1427" s="14"/>
      <c r="H1427" s="16"/>
      <c r="I1427" s="11"/>
      <c r="J1427" s="39"/>
      <c r="K1427" s="39"/>
      <c r="L1427" s="39"/>
      <c r="M1427" s="39"/>
      <c r="N1427" s="42"/>
      <c r="O1427" s="8"/>
      <c r="P1427" s="9"/>
      <c r="Q1427" s="9"/>
      <c r="R1427" s="8"/>
      <c r="S1427" s="9"/>
      <c r="T1427" s="9"/>
      <c r="U1427" s="8"/>
      <c r="V1427" s="9"/>
      <c r="W1427" s="9"/>
      <c r="X1427" s="9"/>
      <c r="Y1427" s="8"/>
      <c r="Z1427" s="9"/>
      <c r="AA1427" s="8"/>
      <c r="AC1427" s="8"/>
      <c r="AP1427" s="8"/>
      <c r="AR1427" s="31"/>
      <c r="AU1427" s="31"/>
      <c r="AV1427" s="21"/>
      <c r="AW1427" s="23"/>
      <c r="BJ1427" s="18"/>
      <c r="BL1427" s="54"/>
      <c r="BO1427" s="18"/>
      <c r="BQ1427" s="18"/>
      <c r="BS1427" s="18"/>
      <c r="BT1427" s="18"/>
      <c r="CA1427" s="18"/>
      <c r="CD1427" s="18"/>
      <c r="CI1427" s="18"/>
      <c r="CN1427" s="18"/>
      <c r="CP1427" s="18"/>
      <c r="CT1427" s="18"/>
      <c r="CV1427" s="18"/>
      <c r="CX1427" s="18"/>
      <c r="DI1427" s="18"/>
    </row>
    <row r="1428" spans="3:113" x14ac:dyDescent="0.3">
      <c r="C1428" s="25"/>
      <c r="D1428" s="12"/>
      <c r="E1428" s="14"/>
      <c r="H1428" s="16"/>
      <c r="I1428" s="11"/>
      <c r="J1428" s="39"/>
      <c r="K1428" s="39"/>
      <c r="L1428" s="39"/>
      <c r="M1428" s="39"/>
      <c r="N1428" s="42"/>
      <c r="O1428" s="8"/>
      <c r="P1428" s="9"/>
      <c r="Q1428" s="9"/>
      <c r="R1428" s="8"/>
      <c r="S1428" s="9"/>
      <c r="T1428" s="9"/>
      <c r="U1428" s="8"/>
      <c r="V1428" s="9"/>
      <c r="W1428" s="9"/>
      <c r="X1428" s="9"/>
      <c r="Y1428" s="8"/>
      <c r="Z1428" s="9"/>
      <c r="AA1428" s="8"/>
      <c r="AC1428" s="8"/>
      <c r="AP1428" s="8"/>
      <c r="AR1428" s="31"/>
      <c r="AU1428" s="31"/>
      <c r="AV1428" s="21"/>
      <c r="AW1428" s="23"/>
      <c r="BJ1428" s="18"/>
      <c r="BL1428" s="54"/>
      <c r="BO1428" s="18"/>
      <c r="BQ1428" s="18"/>
      <c r="BS1428" s="18"/>
      <c r="BT1428" s="18"/>
      <c r="CA1428" s="18"/>
      <c r="CD1428" s="18"/>
      <c r="CI1428" s="18"/>
      <c r="CN1428" s="18"/>
      <c r="CP1428" s="18"/>
      <c r="CT1428" s="18"/>
      <c r="CV1428" s="18"/>
      <c r="CX1428" s="18"/>
      <c r="DI1428" s="18"/>
    </row>
    <row r="1429" spans="3:113" x14ac:dyDescent="0.3">
      <c r="C1429" s="25"/>
      <c r="D1429" s="12"/>
      <c r="E1429" s="14"/>
      <c r="H1429" s="16"/>
      <c r="I1429" s="11"/>
      <c r="J1429" s="39"/>
      <c r="K1429" s="39"/>
      <c r="L1429" s="39"/>
      <c r="M1429" s="39"/>
      <c r="N1429" s="42"/>
      <c r="O1429" s="8"/>
      <c r="P1429" s="9"/>
      <c r="Q1429" s="9"/>
      <c r="R1429" s="8"/>
      <c r="S1429" s="9"/>
      <c r="T1429" s="9"/>
      <c r="U1429" s="8"/>
      <c r="V1429" s="9"/>
      <c r="W1429" s="9"/>
      <c r="X1429" s="9"/>
      <c r="Y1429" s="8"/>
      <c r="Z1429" s="9"/>
      <c r="AA1429" s="8"/>
      <c r="AC1429" s="8"/>
      <c r="AP1429" s="8"/>
      <c r="AR1429" s="31"/>
      <c r="AU1429" s="31"/>
      <c r="AV1429" s="21"/>
      <c r="AW1429" s="23"/>
      <c r="BJ1429" s="18"/>
      <c r="BL1429" s="54"/>
      <c r="BO1429" s="18"/>
      <c r="BQ1429" s="18"/>
      <c r="BS1429" s="18"/>
      <c r="BT1429" s="18"/>
      <c r="CA1429" s="18"/>
      <c r="CD1429" s="18"/>
      <c r="CI1429" s="18"/>
      <c r="CN1429" s="18"/>
      <c r="CP1429" s="18"/>
      <c r="CT1429" s="18"/>
      <c r="CV1429" s="18"/>
      <c r="CX1429" s="18"/>
      <c r="DI1429" s="18"/>
    </row>
    <row r="1430" spans="3:113" x14ac:dyDescent="0.3">
      <c r="C1430" s="25"/>
      <c r="D1430" s="12"/>
      <c r="E1430" s="14"/>
      <c r="H1430" s="16"/>
      <c r="I1430" s="11"/>
      <c r="J1430" s="39"/>
      <c r="K1430" s="39"/>
      <c r="L1430" s="39"/>
      <c r="M1430" s="39"/>
      <c r="N1430" s="42"/>
      <c r="O1430" s="8"/>
      <c r="P1430" s="9"/>
      <c r="Q1430" s="9"/>
      <c r="R1430" s="8"/>
      <c r="S1430" s="9"/>
      <c r="T1430" s="9"/>
      <c r="U1430" s="8"/>
      <c r="V1430" s="9"/>
      <c r="W1430" s="9"/>
      <c r="X1430" s="9"/>
      <c r="Y1430" s="8"/>
      <c r="Z1430" s="9"/>
      <c r="AA1430" s="8"/>
      <c r="AC1430" s="8"/>
      <c r="AP1430" s="8"/>
      <c r="AR1430" s="31"/>
      <c r="AU1430" s="31"/>
      <c r="AV1430" s="21"/>
      <c r="AW1430" s="23"/>
      <c r="BJ1430" s="18"/>
      <c r="BL1430" s="54"/>
      <c r="BO1430" s="18"/>
      <c r="BQ1430" s="18"/>
      <c r="BS1430" s="18"/>
      <c r="BT1430" s="18"/>
      <c r="CA1430" s="18"/>
      <c r="CD1430" s="18"/>
      <c r="CI1430" s="18"/>
      <c r="CN1430" s="18"/>
      <c r="CP1430" s="18"/>
      <c r="CT1430" s="18"/>
      <c r="CV1430" s="18"/>
      <c r="CX1430" s="18"/>
      <c r="DI1430" s="18"/>
    </row>
    <row r="1431" spans="3:113" x14ac:dyDescent="0.3">
      <c r="C1431" s="25"/>
      <c r="D1431" s="12"/>
      <c r="E1431" s="14"/>
      <c r="H1431" s="16"/>
      <c r="I1431" s="11"/>
      <c r="J1431" s="39"/>
      <c r="K1431" s="39"/>
      <c r="L1431" s="39"/>
      <c r="M1431" s="39"/>
      <c r="N1431" s="42"/>
      <c r="O1431" s="8"/>
      <c r="P1431" s="9"/>
      <c r="Q1431" s="9"/>
      <c r="R1431" s="8"/>
      <c r="S1431" s="9"/>
      <c r="T1431" s="9"/>
      <c r="U1431" s="8"/>
      <c r="V1431" s="9"/>
      <c r="W1431" s="9"/>
      <c r="X1431" s="9"/>
      <c r="Y1431" s="8"/>
      <c r="Z1431" s="9"/>
      <c r="AA1431" s="8"/>
      <c r="AC1431" s="8"/>
      <c r="AP1431" s="8"/>
      <c r="AR1431" s="31"/>
      <c r="AU1431" s="31"/>
      <c r="AV1431" s="21"/>
      <c r="AW1431" s="23"/>
      <c r="BJ1431" s="18"/>
      <c r="BL1431" s="54"/>
      <c r="BO1431" s="18"/>
      <c r="BQ1431" s="18"/>
      <c r="BS1431" s="18"/>
      <c r="BT1431" s="18"/>
      <c r="CA1431" s="18"/>
      <c r="CD1431" s="18"/>
      <c r="CI1431" s="18"/>
      <c r="CN1431" s="18"/>
      <c r="CP1431" s="18"/>
      <c r="CT1431" s="18"/>
      <c r="CV1431" s="18"/>
      <c r="CX1431" s="18"/>
      <c r="DI1431" s="18"/>
    </row>
    <row r="1432" spans="3:113" x14ac:dyDescent="0.3">
      <c r="C1432" s="25"/>
      <c r="D1432" s="12"/>
      <c r="E1432" s="14"/>
      <c r="H1432" s="16"/>
      <c r="I1432" s="11"/>
      <c r="J1432" s="39"/>
      <c r="K1432" s="39"/>
      <c r="L1432" s="39"/>
      <c r="M1432" s="39"/>
      <c r="N1432" s="42"/>
      <c r="O1432" s="8"/>
      <c r="P1432" s="9"/>
      <c r="Q1432" s="9"/>
      <c r="R1432" s="8"/>
      <c r="S1432" s="9"/>
      <c r="T1432" s="9"/>
      <c r="U1432" s="8"/>
      <c r="V1432" s="9"/>
      <c r="W1432" s="9"/>
      <c r="X1432" s="9"/>
      <c r="Y1432" s="8"/>
      <c r="Z1432" s="9"/>
      <c r="AA1432" s="8"/>
      <c r="AC1432" s="8"/>
      <c r="AP1432" s="8"/>
      <c r="AR1432" s="31"/>
      <c r="AU1432" s="31"/>
      <c r="AV1432" s="21"/>
      <c r="AW1432" s="23"/>
      <c r="BJ1432" s="18"/>
      <c r="BL1432" s="54"/>
      <c r="BO1432" s="18"/>
      <c r="BQ1432" s="18"/>
      <c r="BS1432" s="18"/>
      <c r="BT1432" s="18"/>
      <c r="CA1432" s="18"/>
      <c r="CD1432" s="18"/>
      <c r="CI1432" s="18"/>
      <c r="CN1432" s="18"/>
      <c r="CP1432" s="18"/>
      <c r="CT1432" s="18"/>
      <c r="CV1432" s="18"/>
      <c r="CX1432" s="18"/>
      <c r="DI1432" s="18"/>
    </row>
    <row r="1433" spans="3:113" x14ac:dyDescent="0.3">
      <c r="C1433" s="25"/>
      <c r="D1433" s="12"/>
      <c r="E1433" s="14"/>
      <c r="H1433" s="16"/>
      <c r="I1433" s="11"/>
      <c r="J1433" s="39"/>
      <c r="K1433" s="39"/>
      <c r="L1433" s="39"/>
      <c r="M1433" s="39"/>
      <c r="N1433" s="42"/>
      <c r="O1433" s="8"/>
      <c r="P1433" s="9"/>
      <c r="Q1433" s="9"/>
      <c r="R1433" s="8"/>
      <c r="S1433" s="9"/>
      <c r="T1433" s="9"/>
      <c r="U1433" s="8"/>
      <c r="V1433" s="9"/>
      <c r="W1433" s="9"/>
      <c r="X1433" s="9"/>
      <c r="Y1433" s="8"/>
      <c r="Z1433" s="9"/>
      <c r="AA1433" s="8"/>
      <c r="AC1433" s="8"/>
      <c r="AP1433" s="8"/>
      <c r="AR1433" s="31"/>
      <c r="AU1433" s="31"/>
      <c r="AV1433" s="21"/>
      <c r="AW1433" s="23"/>
      <c r="BJ1433" s="18"/>
      <c r="BL1433" s="54"/>
      <c r="BO1433" s="18"/>
      <c r="BQ1433" s="18"/>
      <c r="BS1433" s="18"/>
      <c r="BT1433" s="18"/>
      <c r="CA1433" s="18"/>
      <c r="CD1433" s="18"/>
      <c r="CI1433" s="18"/>
      <c r="CN1433" s="18"/>
      <c r="CP1433" s="18"/>
      <c r="CT1433" s="18"/>
      <c r="CV1433" s="18"/>
      <c r="CX1433" s="18"/>
      <c r="DI1433" s="18"/>
    </row>
    <row r="1434" spans="3:113" x14ac:dyDescent="0.3">
      <c r="C1434" s="25"/>
      <c r="D1434" s="12"/>
      <c r="E1434" s="14"/>
      <c r="H1434" s="16"/>
      <c r="I1434" s="11"/>
      <c r="J1434" s="39"/>
      <c r="K1434" s="39"/>
      <c r="L1434" s="39"/>
      <c r="M1434" s="39"/>
      <c r="N1434" s="42"/>
      <c r="O1434" s="8"/>
      <c r="P1434" s="9"/>
      <c r="Q1434" s="9"/>
      <c r="R1434" s="8"/>
      <c r="S1434" s="9"/>
      <c r="T1434" s="9"/>
      <c r="U1434" s="8"/>
      <c r="V1434" s="9"/>
      <c r="W1434" s="9"/>
      <c r="X1434" s="9"/>
      <c r="Y1434" s="8"/>
      <c r="Z1434" s="9"/>
      <c r="AA1434" s="8"/>
      <c r="AC1434" s="8"/>
      <c r="AP1434" s="8"/>
      <c r="AR1434" s="31"/>
      <c r="AU1434" s="31"/>
      <c r="AV1434" s="21"/>
      <c r="AW1434" s="23"/>
      <c r="BJ1434" s="18"/>
      <c r="BL1434" s="54"/>
      <c r="BO1434" s="18"/>
      <c r="BQ1434" s="18"/>
      <c r="BS1434" s="18"/>
      <c r="BT1434" s="18"/>
      <c r="CA1434" s="18"/>
      <c r="CD1434" s="18"/>
      <c r="CI1434" s="18"/>
      <c r="CN1434" s="18"/>
      <c r="CP1434" s="18"/>
      <c r="CT1434" s="18"/>
      <c r="CV1434" s="18"/>
      <c r="CX1434" s="18"/>
      <c r="DI1434" s="18"/>
    </row>
    <row r="1435" spans="3:113" x14ac:dyDescent="0.3">
      <c r="C1435" s="25"/>
      <c r="D1435" s="12"/>
      <c r="E1435" s="14"/>
      <c r="H1435" s="16"/>
      <c r="I1435" s="11"/>
      <c r="J1435" s="39"/>
      <c r="K1435" s="39"/>
      <c r="L1435" s="39"/>
      <c r="M1435" s="39"/>
      <c r="N1435" s="42"/>
      <c r="O1435" s="8"/>
      <c r="P1435" s="9"/>
      <c r="Q1435" s="9"/>
      <c r="R1435" s="8"/>
      <c r="S1435" s="9"/>
      <c r="T1435" s="9"/>
      <c r="U1435" s="8"/>
      <c r="V1435" s="9"/>
      <c r="W1435" s="9"/>
      <c r="X1435" s="9"/>
      <c r="Y1435" s="8"/>
      <c r="Z1435" s="9"/>
      <c r="AA1435" s="8"/>
      <c r="AC1435" s="8"/>
      <c r="AP1435" s="8"/>
      <c r="AR1435" s="31"/>
      <c r="AU1435" s="31"/>
      <c r="AV1435" s="21"/>
      <c r="AW1435" s="23"/>
      <c r="BJ1435" s="18"/>
      <c r="BL1435" s="54"/>
      <c r="BO1435" s="18"/>
      <c r="BQ1435" s="18"/>
      <c r="BS1435" s="18"/>
      <c r="BT1435" s="18"/>
      <c r="CA1435" s="18"/>
      <c r="CD1435" s="18"/>
      <c r="CI1435" s="18"/>
      <c r="CN1435" s="18"/>
      <c r="CP1435" s="18"/>
      <c r="CT1435" s="18"/>
      <c r="CV1435" s="18"/>
      <c r="CX1435" s="18"/>
      <c r="DI1435" s="18"/>
    </row>
    <row r="1436" spans="3:113" x14ac:dyDescent="0.3">
      <c r="C1436" s="25"/>
      <c r="D1436" s="12"/>
      <c r="E1436" s="14"/>
      <c r="H1436" s="16"/>
      <c r="I1436" s="11"/>
      <c r="J1436" s="39"/>
      <c r="K1436" s="39"/>
      <c r="L1436" s="39"/>
      <c r="M1436" s="39"/>
      <c r="N1436" s="42"/>
      <c r="O1436" s="8"/>
      <c r="P1436" s="9"/>
      <c r="Q1436" s="9"/>
      <c r="R1436" s="8"/>
      <c r="S1436" s="9"/>
      <c r="T1436" s="9"/>
      <c r="U1436" s="8"/>
      <c r="V1436" s="9"/>
      <c r="W1436" s="9"/>
      <c r="X1436" s="9"/>
      <c r="Y1436" s="8"/>
      <c r="Z1436" s="9"/>
      <c r="AA1436" s="8"/>
      <c r="AC1436" s="8"/>
      <c r="AP1436" s="8"/>
      <c r="AR1436" s="31"/>
      <c r="AU1436" s="31"/>
      <c r="AV1436" s="21"/>
      <c r="AW1436" s="23"/>
      <c r="BJ1436" s="18"/>
      <c r="BL1436" s="54"/>
      <c r="BO1436" s="18"/>
      <c r="BQ1436" s="18"/>
      <c r="BS1436" s="18"/>
      <c r="BT1436" s="18"/>
      <c r="CA1436" s="18"/>
      <c r="CD1436" s="18"/>
      <c r="CI1436" s="18"/>
      <c r="CN1436" s="18"/>
      <c r="CP1436" s="18"/>
      <c r="CT1436" s="18"/>
      <c r="CV1436" s="18"/>
      <c r="CX1436" s="18"/>
      <c r="DI1436" s="18"/>
    </row>
    <row r="1437" spans="3:113" x14ac:dyDescent="0.3">
      <c r="C1437" s="25"/>
      <c r="D1437" s="12"/>
      <c r="E1437" s="14"/>
      <c r="H1437" s="16"/>
      <c r="I1437" s="11"/>
      <c r="J1437" s="39"/>
      <c r="K1437" s="39"/>
      <c r="L1437" s="39"/>
      <c r="M1437" s="39"/>
      <c r="N1437" s="42"/>
      <c r="O1437" s="8"/>
      <c r="P1437" s="9"/>
      <c r="Q1437" s="9"/>
      <c r="R1437" s="8"/>
      <c r="S1437" s="9"/>
      <c r="T1437" s="9"/>
      <c r="U1437" s="8"/>
      <c r="V1437" s="9"/>
      <c r="W1437" s="9"/>
      <c r="X1437" s="9"/>
      <c r="Y1437" s="8"/>
      <c r="Z1437" s="9"/>
      <c r="AA1437" s="8"/>
      <c r="AC1437" s="8"/>
      <c r="AP1437" s="8"/>
      <c r="AR1437" s="31"/>
      <c r="AU1437" s="31"/>
      <c r="AV1437" s="21"/>
      <c r="AW1437" s="23"/>
      <c r="BJ1437" s="18"/>
      <c r="BL1437" s="54"/>
      <c r="BO1437" s="18"/>
      <c r="BQ1437" s="18"/>
      <c r="BS1437" s="18"/>
      <c r="BT1437" s="18"/>
      <c r="CA1437" s="18"/>
      <c r="CD1437" s="18"/>
      <c r="CI1437" s="18"/>
      <c r="CN1437" s="18"/>
      <c r="CP1437" s="18"/>
      <c r="CT1437" s="18"/>
      <c r="CV1437" s="18"/>
      <c r="CX1437" s="18"/>
      <c r="DI1437" s="18"/>
    </row>
    <row r="1438" spans="3:113" x14ac:dyDescent="0.3">
      <c r="C1438" s="25"/>
      <c r="D1438" s="12"/>
      <c r="E1438" s="14"/>
      <c r="H1438" s="16"/>
      <c r="I1438" s="11"/>
      <c r="J1438" s="39"/>
      <c r="K1438" s="39"/>
      <c r="L1438" s="39"/>
      <c r="M1438" s="39"/>
      <c r="N1438" s="42"/>
      <c r="O1438" s="8"/>
      <c r="P1438" s="9"/>
      <c r="Q1438" s="9"/>
      <c r="R1438" s="8"/>
      <c r="S1438" s="9"/>
      <c r="T1438" s="9"/>
      <c r="U1438" s="8"/>
      <c r="V1438" s="9"/>
      <c r="W1438" s="9"/>
      <c r="X1438" s="9"/>
      <c r="Y1438" s="8"/>
      <c r="Z1438" s="9"/>
      <c r="AA1438" s="8"/>
      <c r="AC1438" s="8"/>
      <c r="AP1438" s="8"/>
      <c r="AR1438" s="31"/>
      <c r="AU1438" s="31"/>
      <c r="AV1438" s="21"/>
      <c r="AW1438" s="23"/>
      <c r="BJ1438" s="18"/>
      <c r="BL1438" s="54"/>
      <c r="BO1438" s="18"/>
      <c r="BQ1438" s="18"/>
      <c r="BS1438" s="18"/>
      <c r="BT1438" s="18"/>
      <c r="CA1438" s="18"/>
      <c r="CD1438" s="18"/>
      <c r="CI1438" s="18"/>
      <c r="CN1438" s="18"/>
      <c r="CP1438" s="18"/>
      <c r="CT1438" s="18"/>
      <c r="CV1438" s="18"/>
      <c r="CX1438" s="18"/>
      <c r="DI1438" s="18"/>
    </row>
    <row r="1439" spans="3:113" x14ac:dyDescent="0.3">
      <c r="C1439" s="25"/>
      <c r="D1439" s="12"/>
      <c r="E1439" s="14"/>
      <c r="H1439" s="16"/>
      <c r="I1439" s="11"/>
      <c r="J1439" s="39"/>
      <c r="K1439" s="39"/>
      <c r="L1439" s="39"/>
      <c r="M1439" s="39"/>
      <c r="N1439" s="42"/>
      <c r="O1439" s="8"/>
      <c r="P1439" s="9"/>
      <c r="Q1439" s="9"/>
      <c r="R1439" s="8"/>
      <c r="S1439" s="9"/>
      <c r="T1439" s="9"/>
      <c r="U1439" s="8"/>
      <c r="V1439" s="9"/>
      <c r="W1439" s="9"/>
      <c r="X1439" s="9"/>
      <c r="Y1439" s="8"/>
      <c r="Z1439" s="9"/>
      <c r="AA1439" s="8"/>
      <c r="AC1439" s="8"/>
      <c r="AP1439" s="8"/>
      <c r="AR1439" s="31"/>
      <c r="AU1439" s="31"/>
      <c r="AV1439" s="21"/>
      <c r="AW1439" s="23"/>
      <c r="BJ1439" s="18"/>
      <c r="BL1439" s="54"/>
      <c r="BO1439" s="18"/>
      <c r="BQ1439" s="18"/>
      <c r="BS1439" s="18"/>
      <c r="BT1439" s="18"/>
      <c r="CA1439" s="18"/>
      <c r="CD1439" s="18"/>
      <c r="CI1439" s="18"/>
      <c r="CN1439" s="18"/>
      <c r="CP1439" s="18"/>
      <c r="CT1439" s="18"/>
      <c r="CV1439" s="18"/>
      <c r="CX1439" s="18"/>
      <c r="DI1439" s="18"/>
    </row>
    <row r="1440" spans="3:113" x14ac:dyDescent="0.3">
      <c r="C1440" s="25"/>
      <c r="D1440" s="12"/>
      <c r="E1440" s="14"/>
      <c r="H1440" s="16"/>
      <c r="I1440" s="11"/>
      <c r="J1440" s="39"/>
      <c r="K1440" s="39"/>
      <c r="L1440" s="39"/>
      <c r="M1440" s="39"/>
      <c r="N1440" s="42"/>
      <c r="O1440" s="8"/>
      <c r="P1440" s="9"/>
      <c r="Q1440" s="9"/>
      <c r="R1440" s="8"/>
      <c r="S1440" s="9"/>
      <c r="T1440" s="9"/>
      <c r="U1440" s="8"/>
      <c r="V1440" s="9"/>
      <c r="W1440" s="9"/>
      <c r="X1440" s="9"/>
      <c r="Y1440" s="8"/>
      <c r="Z1440" s="9"/>
      <c r="AA1440" s="8"/>
      <c r="AC1440" s="8"/>
      <c r="AP1440" s="8"/>
      <c r="AR1440" s="31"/>
      <c r="AU1440" s="31"/>
      <c r="AV1440" s="21"/>
      <c r="AW1440" s="23"/>
      <c r="BJ1440" s="18"/>
      <c r="BL1440" s="54"/>
      <c r="BO1440" s="18"/>
      <c r="BQ1440" s="18"/>
      <c r="BS1440" s="18"/>
      <c r="BT1440" s="18"/>
      <c r="CA1440" s="18"/>
      <c r="CD1440" s="18"/>
      <c r="CI1440" s="18"/>
      <c r="CN1440" s="18"/>
      <c r="CP1440" s="18"/>
      <c r="CT1440" s="18"/>
      <c r="CV1440" s="18"/>
      <c r="CX1440" s="18"/>
      <c r="DI1440" s="18"/>
    </row>
    <row r="1441" spans="3:113" x14ac:dyDescent="0.3">
      <c r="C1441" s="25"/>
      <c r="D1441" s="12"/>
      <c r="E1441" s="14"/>
      <c r="H1441" s="16"/>
      <c r="I1441" s="11"/>
      <c r="J1441" s="39"/>
      <c r="K1441" s="39"/>
      <c r="L1441" s="39"/>
      <c r="M1441" s="39"/>
      <c r="N1441" s="42"/>
      <c r="O1441" s="8"/>
      <c r="P1441" s="9"/>
      <c r="Q1441" s="9"/>
      <c r="R1441" s="8"/>
      <c r="S1441" s="9"/>
      <c r="T1441" s="9"/>
      <c r="U1441" s="8"/>
      <c r="V1441" s="9"/>
      <c r="W1441" s="9"/>
      <c r="X1441" s="9"/>
      <c r="Y1441" s="8"/>
      <c r="Z1441" s="9"/>
      <c r="AA1441" s="8"/>
      <c r="AC1441" s="8"/>
      <c r="AP1441" s="8"/>
      <c r="AR1441" s="31"/>
      <c r="AU1441" s="31"/>
      <c r="AV1441" s="21"/>
      <c r="AW1441" s="23"/>
      <c r="BJ1441" s="18"/>
      <c r="BL1441" s="54"/>
      <c r="BO1441" s="18"/>
      <c r="BQ1441" s="18"/>
      <c r="BS1441" s="18"/>
      <c r="BT1441" s="18"/>
      <c r="CA1441" s="18"/>
      <c r="CD1441" s="18"/>
      <c r="CI1441" s="18"/>
      <c r="CN1441" s="18"/>
      <c r="CP1441" s="18"/>
      <c r="CT1441" s="18"/>
      <c r="CV1441" s="18"/>
      <c r="CX1441" s="18"/>
      <c r="DI1441" s="18"/>
    </row>
    <row r="1442" spans="3:113" x14ac:dyDescent="0.3">
      <c r="C1442" s="25"/>
      <c r="D1442" s="12"/>
      <c r="E1442" s="14"/>
      <c r="H1442" s="16"/>
      <c r="I1442" s="11"/>
      <c r="J1442" s="39"/>
      <c r="K1442" s="39"/>
      <c r="L1442" s="39"/>
      <c r="M1442" s="39"/>
      <c r="N1442" s="42"/>
      <c r="O1442" s="8"/>
      <c r="P1442" s="9"/>
      <c r="Q1442" s="9"/>
      <c r="R1442" s="8"/>
      <c r="S1442" s="9"/>
      <c r="T1442" s="9"/>
      <c r="U1442" s="8"/>
      <c r="V1442" s="9"/>
      <c r="W1442" s="9"/>
      <c r="X1442" s="9"/>
      <c r="Y1442" s="8"/>
      <c r="Z1442" s="9"/>
      <c r="AA1442" s="8"/>
      <c r="AC1442" s="8"/>
      <c r="AP1442" s="8"/>
      <c r="AR1442" s="31"/>
      <c r="AU1442" s="31"/>
      <c r="AV1442" s="21"/>
      <c r="AW1442" s="23"/>
      <c r="BJ1442" s="18"/>
      <c r="BL1442" s="54"/>
      <c r="BO1442" s="18"/>
      <c r="BQ1442" s="18"/>
      <c r="BS1442" s="18"/>
      <c r="BT1442" s="18"/>
      <c r="CA1442" s="18"/>
      <c r="CD1442" s="18"/>
      <c r="CI1442" s="18"/>
      <c r="CN1442" s="18"/>
      <c r="CP1442" s="18"/>
      <c r="CT1442" s="18"/>
      <c r="CV1442" s="18"/>
      <c r="CX1442" s="18"/>
      <c r="DI1442" s="18"/>
    </row>
    <row r="1443" spans="3:113" x14ac:dyDescent="0.3">
      <c r="C1443" s="25"/>
      <c r="D1443" s="12"/>
      <c r="E1443" s="14"/>
      <c r="H1443" s="16"/>
      <c r="I1443" s="11"/>
      <c r="J1443" s="39"/>
      <c r="K1443" s="39"/>
      <c r="L1443" s="39"/>
      <c r="M1443" s="39"/>
      <c r="N1443" s="42"/>
      <c r="O1443" s="8"/>
      <c r="P1443" s="9"/>
      <c r="Q1443" s="9"/>
      <c r="R1443" s="8"/>
      <c r="S1443" s="9"/>
      <c r="T1443" s="9"/>
      <c r="U1443" s="8"/>
      <c r="V1443" s="9"/>
      <c r="W1443" s="9"/>
      <c r="X1443" s="9"/>
      <c r="Y1443" s="8"/>
      <c r="Z1443" s="9"/>
      <c r="AA1443" s="8"/>
      <c r="AC1443" s="8"/>
      <c r="AP1443" s="8"/>
      <c r="AR1443" s="31"/>
      <c r="AU1443" s="31"/>
      <c r="AV1443" s="21"/>
      <c r="AW1443" s="23"/>
      <c r="BJ1443" s="18"/>
      <c r="BL1443" s="54"/>
      <c r="BO1443" s="18"/>
      <c r="BQ1443" s="18"/>
      <c r="BS1443" s="18"/>
      <c r="BT1443" s="18"/>
      <c r="CA1443" s="18"/>
      <c r="CD1443" s="18"/>
      <c r="CI1443" s="18"/>
      <c r="CN1443" s="18"/>
      <c r="CP1443" s="18"/>
      <c r="CT1443" s="18"/>
      <c r="CV1443" s="18"/>
      <c r="CX1443" s="18"/>
      <c r="DI1443" s="18"/>
    </row>
    <row r="1444" spans="3:113" x14ac:dyDescent="0.3">
      <c r="C1444" s="25"/>
      <c r="D1444" s="12"/>
      <c r="E1444" s="14"/>
      <c r="H1444" s="16"/>
      <c r="I1444" s="11"/>
      <c r="J1444" s="39"/>
      <c r="K1444" s="39"/>
      <c r="L1444" s="39"/>
      <c r="M1444" s="39"/>
      <c r="N1444" s="42"/>
      <c r="O1444" s="8"/>
      <c r="P1444" s="9"/>
      <c r="Q1444" s="9"/>
      <c r="R1444" s="8"/>
      <c r="S1444" s="9"/>
      <c r="T1444" s="9"/>
      <c r="U1444" s="8"/>
      <c r="V1444" s="9"/>
      <c r="W1444" s="9"/>
      <c r="X1444" s="9"/>
      <c r="Y1444" s="8"/>
      <c r="Z1444" s="9"/>
      <c r="AA1444" s="8"/>
      <c r="AC1444" s="8"/>
      <c r="AP1444" s="8"/>
      <c r="AR1444" s="31"/>
      <c r="AU1444" s="31"/>
      <c r="AV1444" s="21"/>
      <c r="AW1444" s="23"/>
      <c r="BJ1444" s="18"/>
      <c r="BL1444" s="54"/>
      <c r="BO1444" s="18"/>
      <c r="BQ1444" s="18"/>
      <c r="BS1444" s="18"/>
      <c r="BT1444" s="18"/>
      <c r="CA1444" s="18"/>
      <c r="CD1444" s="18"/>
      <c r="CI1444" s="18"/>
      <c r="CN1444" s="18"/>
      <c r="CP1444" s="18"/>
      <c r="CT1444" s="18"/>
      <c r="CV1444" s="18"/>
      <c r="CX1444" s="18"/>
      <c r="DI1444" s="18"/>
    </row>
    <row r="1445" spans="3:113" x14ac:dyDescent="0.3">
      <c r="C1445" s="25"/>
      <c r="D1445" s="12"/>
      <c r="E1445" s="14"/>
      <c r="H1445" s="16"/>
      <c r="I1445" s="11"/>
      <c r="J1445" s="39"/>
      <c r="K1445" s="39"/>
      <c r="L1445" s="39"/>
      <c r="M1445" s="39"/>
      <c r="N1445" s="42"/>
      <c r="O1445" s="8"/>
      <c r="P1445" s="9"/>
      <c r="Q1445" s="9"/>
      <c r="R1445" s="8"/>
      <c r="S1445" s="9"/>
      <c r="T1445" s="9"/>
      <c r="U1445" s="8"/>
      <c r="V1445" s="9"/>
      <c r="W1445" s="9"/>
      <c r="X1445" s="9"/>
      <c r="Y1445" s="8"/>
      <c r="Z1445" s="9"/>
      <c r="AA1445" s="8"/>
      <c r="AC1445" s="8"/>
      <c r="AP1445" s="8"/>
      <c r="AR1445" s="31"/>
      <c r="AU1445" s="31"/>
      <c r="AV1445" s="21"/>
      <c r="AW1445" s="23"/>
      <c r="BJ1445" s="18"/>
      <c r="BL1445" s="54"/>
      <c r="BO1445" s="18"/>
      <c r="BQ1445" s="18"/>
      <c r="BS1445" s="18"/>
      <c r="BT1445" s="18"/>
      <c r="CA1445" s="18"/>
      <c r="CD1445" s="18"/>
      <c r="CI1445" s="18"/>
      <c r="CN1445" s="18"/>
      <c r="CP1445" s="18"/>
      <c r="CT1445" s="18"/>
      <c r="CV1445" s="18"/>
      <c r="CX1445" s="18"/>
      <c r="DI1445" s="18"/>
    </row>
    <row r="1446" spans="3:113" x14ac:dyDescent="0.3">
      <c r="C1446" s="25"/>
      <c r="D1446" s="12"/>
      <c r="E1446" s="14"/>
      <c r="H1446" s="16"/>
      <c r="I1446" s="11"/>
      <c r="J1446" s="39"/>
      <c r="K1446" s="39"/>
      <c r="L1446" s="39"/>
      <c r="M1446" s="39"/>
      <c r="N1446" s="42"/>
      <c r="O1446" s="8"/>
      <c r="P1446" s="9"/>
      <c r="Q1446" s="9"/>
      <c r="R1446" s="8"/>
      <c r="S1446" s="9"/>
      <c r="T1446" s="9"/>
      <c r="U1446" s="8"/>
      <c r="V1446" s="9"/>
      <c r="W1446" s="9"/>
      <c r="X1446" s="9"/>
      <c r="Y1446" s="8"/>
      <c r="Z1446" s="9"/>
      <c r="AA1446" s="8"/>
      <c r="AC1446" s="8"/>
      <c r="AP1446" s="8"/>
      <c r="AR1446" s="31"/>
      <c r="AU1446" s="31"/>
      <c r="AV1446" s="21"/>
      <c r="AW1446" s="23"/>
      <c r="BJ1446" s="18"/>
      <c r="BL1446" s="54"/>
      <c r="BO1446" s="18"/>
      <c r="BQ1446" s="18"/>
      <c r="BS1446" s="18"/>
      <c r="BT1446" s="18"/>
      <c r="CA1446" s="18"/>
      <c r="CD1446" s="18"/>
      <c r="CI1446" s="18"/>
      <c r="CN1446" s="18"/>
      <c r="CP1446" s="18"/>
      <c r="CT1446" s="18"/>
      <c r="CV1446" s="18"/>
      <c r="CX1446" s="18"/>
      <c r="DI1446" s="18"/>
    </row>
    <row r="1447" spans="3:113" x14ac:dyDescent="0.3">
      <c r="C1447" s="25"/>
      <c r="D1447" s="12"/>
      <c r="E1447" s="14"/>
      <c r="H1447" s="16"/>
      <c r="I1447" s="11"/>
      <c r="J1447" s="39"/>
      <c r="K1447" s="39"/>
      <c r="L1447" s="39"/>
      <c r="M1447" s="39"/>
      <c r="N1447" s="42"/>
      <c r="O1447" s="8"/>
      <c r="P1447" s="9"/>
      <c r="Q1447" s="9"/>
      <c r="R1447" s="8"/>
      <c r="S1447" s="9"/>
      <c r="T1447" s="9"/>
      <c r="U1447" s="8"/>
      <c r="V1447" s="9"/>
      <c r="W1447" s="9"/>
      <c r="X1447" s="9"/>
      <c r="Y1447" s="8"/>
      <c r="Z1447" s="9"/>
      <c r="AA1447" s="8"/>
      <c r="AC1447" s="8"/>
      <c r="AP1447" s="8"/>
      <c r="AR1447" s="31"/>
      <c r="AU1447" s="31"/>
      <c r="AV1447" s="21"/>
      <c r="AW1447" s="23"/>
      <c r="BJ1447" s="18"/>
      <c r="BL1447" s="54"/>
      <c r="BO1447" s="18"/>
      <c r="BQ1447" s="18"/>
      <c r="BS1447" s="18"/>
      <c r="BT1447" s="18"/>
      <c r="CA1447" s="18"/>
      <c r="CD1447" s="18"/>
      <c r="CI1447" s="18"/>
      <c r="CN1447" s="18"/>
      <c r="CP1447" s="18"/>
      <c r="CT1447" s="18"/>
      <c r="CV1447" s="18"/>
      <c r="CX1447" s="18"/>
      <c r="DI1447" s="18"/>
    </row>
    <row r="1448" spans="3:113" x14ac:dyDescent="0.3">
      <c r="C1448" s="25"/>
      <c r="D1448" s="12"/>
      <c r="E1448" s="14"/>
      <c r="H1448" s="16"/>
      <c r="I1448" s="11"/>
      <c r="J1448" s="39"/>
      <c r="K1448" s="39"/>
      <c r="L1448" s="39"/>
      <c r="M1448" s="39"/>
      <c r="N1448" s="42"/>
      <c r="O1448" s="8"/>
      <c r="P1448" s="9"/>
      <c r="Q1448" s="9"/>
      <c r="R1448" s="8"/>
      <c r="S1448" s="9"/>
      <c r="T1448" s="9"/>
      <c r="U1448" s="8"/>
      <c r="V1448" s="9"/>
      <c r="W1448" s="9"/>
      <c r="X1448" s="9"/>
      <c r="Y1448" s="8"/>
      <c r="Z1448" s="9"/>
      <c r="AA1448" s="8"/>
      <c r="AC1448" s="8"/>
      <c r="AP1448" s="8"/>
      <c r="AR1448" s="31"/>
      <c r="AU1448" s="31"/>
      <c r="AV1448" s="21"/>
      <c r="AW1448" s="23"/>
      <c r="BJ1448" s="18"/>
      <c r="BL1448" s="54"/>
      <c r="BO1448" s="18"/>
      <c r="BQ1448" s="18"/>
      <c r="BS1448" s="18"/>
      <c r="BT1448" s="18"/>
      <c r="CA1448" s="18"/>
      <c r="CD1448" s="18"/>
      <c r="CI1448" s="18"/>
      <c r="CN1448" s="18"/>
      <c r="CP1448" s="18"/>
      <c r="CT1448" s="18"/>
      <c r="CV1448" s="18"/>
      <c r="CX1448" s="18"/>
      <c r="DI1448" s="18"/>
    </row>
    <row r="1449" spans="3:113" x14ac:dyDescent="0.3">
      <c r="C1449" s="25"/>
      <c r="D1449" s="12"/>
      <c r="E1449" s="14"/>
      <c r="H1449" s="16"/>
      <c r="I1449" s="11"/>
      <c r="J1449" s="39"/>
      <c r="K1449" s="39"/>
      <c r="L1449" s="39"/>
      <c r="M1449" s="39"/>
      <c r="N1449" s="42"/>
      <c r="O1449" s="8"/>
      <c r="P1449" s="9"/>
      <c r="Q1449" s="9"/>
      <c r="R1449" s="8"/>
      <c r="S1449" s="9"/>
      <c r="T1449" s="9"/>
      <c r="U1449" s="8"/>
      <c r="V1449" s="9"/>
      <c r="W1449" s="9"/>
      <c r="X1449" s="9"/>
      <c r="Y1449" s="8"/>
      <c r="Z1449" s="9"/>
      <c r="AA1449" s="8"/>
      <c r="AC1449" s="8"/>
      <c r="AP1449" s="8"/>
      <c r="AR1449" s="31"/>
      <c r="AU1449" s="31"/>
      <c r="AV1449" s="21"/>
      <c r="AW1449" s="23"/>
      <c r="BJ1449" s="18"/>
      <c r="BL1449" s="54"/>
      <c r="BO1449" s="18"/>
      <c r="BQ1449" s="18"/>
      <c r="BS1449" s="18"/>
      <c r="BT1449" s="18"/>
      <c r="CA1449" s="18"/>
      <c r="CD1449" s="18"/>
      <c r="CI1449" s="18"/>
      <c r="CN1449" s="18"/>
      <c r="CP1449" s="18"/>
      <c r="CT1449" s="18"/>
      <c r="CV1449" s="18"/>
      <c r="CX1449" s="18"/>
      <c r="DI1449" s="18"/>
    </row>
    <row r="1450" spans="3:113" x14ac:dyDescent="0.3">
      <c r="C1450" s="25"/>
      <c r="D1450" s="12"/>
      <c r="E1450" s="14"/>
      <c r="H1450" s="16"/>
      <c r="I1450" s="11"/>
      <c r="J1450" s="39"/>
      <c r="K1450" s="39"/>
      <c r="L1450" s="39"/>
      <c r="M1450" s="39"/>
      <c r="N1450" s="42"/>
      <c r="O1450" s="8"/>
      <c r="P1450" s="9"/>
      <c r="Q1450" s="9"/>
      <c r="R1450" s="8"/>
      <c r="S1450" s="9"/>
      <c r="T1450" s="9"/>
      <c r="U1450" s="8"/>
      <c r="V1450" s="9"/>
      <c r="W1450" s="9"/>
      <c r="X1450" s="9"/>
      <c r="Y1450" s="8"/>
      <c r="Z1450" s="9"/>
      <c r="AA1450" s="8"/>
      <c r="AC1450" s="8"/>
      <c r="AP1450" s="8"/>
      <c r="AR1450" s="31"/>
      <c r="AU1450" s="31"/>
      <c r="AV1450" s="21"/>
      <c r="AW1450" s="23"/>
      <c r="BJ1450" s="18"/>
      <c r="BL1450" s="54"/>
      <c r="BO1450" s="18"/>
      <c r="BQ1450" s="18"/>
      <c r="BS1450" s="18"/>
      <c r="BT1450" s="18"/>
      <c r="CA1450" s="18"/>
      <c r="CD1450" s="18"/>
      <c r="CI1450" s="18"/>
      <c r="CN1450" s="18"/>
      <c r="CP1450" s="18"/>
      <c r="CT1450" s="18"/>
      <c r="CV1450" s="18"/>
      <c r="CX1450" s="18"/>
      <c r="DI1450" s="18"/>
    </row>
    <row r="1451" spans="3:113" x14ac:dyDescent="0.3">
      <c r="C1451" s="25"/>
      <c r="D1451" s="12"/>
      <c r="E1451" s="14"/>
      <c r="H1451" s="16"/>
      <c r="I1451" s="11"/>
      <c r="J1451" s="39"/>
      <c r="K1451" s="39"/>
      <c r="L1451" s="39"/>
      <c r="M1451" s="39"/>
      <c r="N1451" s="42"/>
      <c r="O1451" s="8"/>
      <c r="P1451" s="9"/>
      <c r="Q1451" s="9"/>
      <c r="R1451" s="8"/>
      <c r="S1451" s="9"/>
      <c r="T1451" s="9"/>
      <c r="U1451" s="8"/>
      <c r="V1451" s="9"/>
      <c r="W1451" s="9"/>
      <c r="X1451" s="9"/>
      <c r="Y1451" s="8"/>
      <c r="Z1451" s="9"/>
      <c r="AA1451" s="8"/>
      <c r="AC1451" s="8"/>
      <c r="AP1451" s="8"/>
      <c r="AR1451" s="31"/>
      <c r="AU1451" s="31"/>
      <c r="AV1451" s="21"/>
      <c r="AW1451" s="23"/>
      <c r="BJ1451" s="18"/>
      <c r="BL1451" s="54"/>
      <c r="BO1451" s="18"/>
      <c r="BQ1451" s="18"/>
      <c r="BS1451" s="18"/>
      <c r="BT1451" s="18"/>
      <c r="CA1451" s="18"/>
      <c r="CD1451" s="18"/>
      <c r="CI1451" s="18"/>
      <c r="CN1451" s="18"/>
      <c r="CP1451" s="18"/>
      <c r="CT1451" s="18"/>
      <c r="CV1451" s="18"/>
      <c r="CX1451" s="18"/>
      <c r="DI1451" s="18"/>
    </row>
    <row r="1452" spans="3:113" x14ac:dyDescent="0.3">
      <c r="C1452" s="25"/>
      <c r="D1452" s="12"/>
      <c r="E1452" s="14"/>
      <c r="H1452" s="16"/>
      <c r="I1452" s="11"/>
      <c r="J1452" s="39"/>
      <c r="K1452" s="39"/>
      <c r="L1452" s="39"/>
      <c r="M1452" s="39"/>
      <c r="N1452" s="42"/>
      <c r="O1452" s="8"/>
      <c r="P1452" s="9"/>
      <c r="Q1452" s="9"/>
      <c r="R1452" s="8"/>
      <c r="S1452" s="9"/>
      <c r="T1452" s="9"/>
      <c r="U1452" s="8"/>
      <c r="V1452" s="9"/>
      <c r="W1452" s="9"/>
      <c r="X1452" s="9"/>
      <c r="Y1452" s="8"/>
      <c r="Z1452" s="9"/>
      <c r="AA1452" s="8"/>
      <c r="AC1452" s="8"/>
      <c r="AP1452" s="8"/>
      <c r="AR1452" s="31"/>
      <c r="AU1452" s="31"/>
      <c r="AV1452" s="21"/>
      <c r="AW1452" s="23"/>
      <c r="BJ1452" s="18"/>
      <c r="BL1452" s="54"/>
      <c r="BO1452" s="18"/>
      <c r="BQ1452" s="18"/>
      <c r="BS1452" s="18"/>
      <c r="BT1452" s="18"/>
      <c r="CA1452" s="18"/>
      <c r="CD1452" s="18"/>
      <c r="CI1452" s="18"/>
      <c r="CN1452" s="18"/>
      <c r="CP1452" s="18"/>
      <c r="CT1452" s="18"/>
      <c r="CV1452" s="18"/>
      <c r="CX1452" s="18"/>
      <c r="DI1452" s="18"/>
    </row>
    <row r="1453" spans="3:113" x14ac:dyDescent="0.3">
      <c r="C1453" s="25"/>
      <c r="D1453" s="12"/>
      <c r="E1453" s="14"/>
      <c r="H1453" s="16"/>
      <c r="I1453" s="11"/>
      <c r="J1453" s="39"/>
      <c r="K1453" s="39"/>
      <c r="L1453" s="39"/>
      <c r="M1453" s="39"/>
      <c r="N1453" s="42"/>
      <c r="O1453" s="8"/>
      <c r="P1453" s="9"/>
      <c r="Q1453" s="9"/>
      <c r="R1453" s="8"/>
      <c r="S1453" s="9"/>
      <c r="T1453" s="9"/>
      <c r="U1453" s="8"/>
      <c r="V1453" s="9"/>
      <c r="W1453" s="9"/>
      <c r="X1453" s="9"/>
      <c r="Y1453" s="8"/>
      <c r="Z1453" s="9"/>
      <c r="AA1453" s="8"/>
      <c r="AC1453" s="8"/>
      <c r="AP1453" s="8"/>
      <c r="AR1453" s="31"/>
      <c r="AU1453" s="31"/>
      <c r="AV1453" s="21"/>
      <c r="AW1453" s="23"/>
      <c r="BJ1453" s="18"/>
      <c r="BL1453" s="54"/>
      <c r="BO1453" s="18"/>
      <c r="BQ1453" s="18"/>
      <c r="BS1453" s="18"/>
      <c r="BT1453" s="18"/>
      <c r="CA1453" s="18"/>
      <c r="CD1453" s="18"/>
      <c r="CI1453" s="18"/>
      <c r="CN1453" s="18"/>
      <c r="CP1453" s="18"/>
      <c r="CT1453" s="18"/>
      <c r="CV1453" s="18"/>
      <c r="CX1453" s="18"/>
      <c r="DI1453" s="18"/>
    </row>
    <row r="1454" spans="3:113" x14ac:dyDescent="0.3">
      <c r="C1454" s="25"/>
      <c r="D1454" s="12"/>
      <c r="E1454" s="14"/>
      <c r="H1454" s="16"/>
      <c r="I1454" s="11"/>
      <c r="J1454" s="39"/>
      <c r="K1454" s="39"/>
      <c r="L1454" s="39"/>
      <c r="M1454" s="39"/>
      <c r="N1454" s="42"/>
      <c r="O1454" s="8"/>
      <c r="P1454" s="9"/>
      <c r="Q1454" s="9"/>
      <c r="R1454" s="8"/>
      <c r="S1454" s="9"/>
      <c r="T1454" s="9"/>
      <c r="U1454" s="8"/>
      <c r="V1454" s="9"/>
      <c r="W1454" s="9"/>
      <c r="X1454" s="9"/>
      <c r="Y1454" s="8"/>
      <c r="Z1454" s="9"/>
      <c r="AA1454" s="8"/>
      <c r="AC1454" s="8"/>
      <c r="AP1454" s="8"/>
      <c r="AR1454" s="31"/>
      <c r="AU1454" s="31"/>
      <c r="AV1454" s="21"/>
      <c r="AW1454" s="23"/>
      <c r="BJ1454" s="18"/>
      <c r="BL1454" s="54"/>
      <c r="BO1454" s="18"/>
      <c r="BQ1454" s="18"/>
      <c r="BS1454" s="18"/>
      <c r="BT1454" s="18"/>
      <c r="CA1454" s="18"/>
      <c r="CD1454" s="18"/>
      <c r="CI1454" s="18"/>
      <c r="CN1454" s="18"/>
      <c r="CP1454" s="18"/>
      <c r="CT1454" s="18"/>
      <c r="CV1454" s="18"/>
      <c r="CX1454" s="18"/>
      <c r="DI1454" s="18"/>
    </row>
    <row r="1455" spans="3:113" x14ac:dyDescent="0.3">
      <c r="C1455" s="25"/>
      <c r="D1455" s="12"/>
      <c r="E1455" s="14"/>
      <c r="H1455" s="16"/>
      <c r="I1455" s="11"/>
      <c r="J1455" s="39"/>
      <c r="K1455" s="39"/>
      <c r="L1455" s="39"/>
      <c r="M1455" s="39"/>
      <c r="N1455" s="42"/>
      <c r="O1455" s="8"/>
      <c r="P1455" s="9"/>
      <c r="Q1455" s="9"/>
      <c r="R1455" s="8"/>
      <c r="S1455" s="9"/>
      <c r="T1455" s="9"/>
      <c r="U1455" s="8"/>
      <c r="V1455" s="9"/>
      <c r="W1455" s="9"/>
      <c r="X1455" s="9"/>
      <c r="Y1455" s="8"/>
      <c r="Z1455" s="9"/>
      <c r="AA1455" s="8"/>
      <c r="AC1455" s="8"/>
      <c r="AP1455" s="8"/>
      <c r="AR1455" s="31"/>
      <c r="AU1455" s="31"/>
      <c r="AV1455" s="21"/>
      <c r="AW1455" s="23"/>
      <c r="BJ1455" s="18"/>
      <c r="BL1455" s="54"/>
      <c r="BO1455" s="18"/>
      <c r="BQ1455" s="18"/>
      <c r="BS1455" s="18"/>
      <c r="BT1455" s="18"/>
      <c r="CA1455" s="18"/>
      <c r="CD1455" s="18"/>
      <c r="CI1455" s="18"/>
      <c r="CN1455" s="18"/>
      <c r="CP1455" s="18"/>
      <c r="CT1455" s="18"/>
      <c r="CV1455" s="18"/>
      <c r="CX1455" s="18"/>
      <c r="DI1455" s="18"/>
    </row>
    <row r="1456" spans="3:113" x14ac:dyDescent="0.3">
      <c r="C1456" s="25"/>
      <c r="D1456" s="12"/>
      <c r="E1456" s="14"/>
      <c r="H1456" s="16"/>
      <c r="I1456" s="11"/>
      <c r="J1456" s="39"/>
      <c r="K1456" s="39"/>
      <c r="L1456" s="39"/>
      <c r="M1456" s="39"/>
      <c r="N1456" s="42"/>
      <c r="O1456" s="8"/>
      <c r="P1456" s="9"/>
      <c r="Q1456" s="9"/>
      <c r="R1456" s="8"/>
      <c r="S1456" s="9"/>
      <c r="T1456" s="9"/>
      <c r="U1456" s="8"/>
      <c r="V1456" s="9"/>
      <c r="W1456" s="9"/>
      <c r="X1456" s="9"/>
      <c r="Y1456" s="8"/>
      <c r="Z1456" s="9"/>
      <c r="AA1456" s="8"/>
      <c r="AC1456" s="8"/>
      <c r="AP1456" s="8"/>
      <c r="AR1456" s="31"/>
      <c r="AU1456" s="31"/>
      <c r="AV1456" s="21"/>
      <c r="AW1456" s="23"/>
      <c r="BJ1456" s="18"/>
      <c r="BL1456" s="54"/>
      <c r="BO1456" s="18"/>
      <c r="BQ1456" s="18"/>
      <c r="BS1456" s="18"/>
      <c r="BT1456" s="18"/>
      <c r="CA1456" s="18"/>
      <c r="CD1456" s="18"/>
      <c r="CI1456" s="18"/>
      <c r="CN1456" s="18"/>
      <c r="CP1456" s="18"/>
      <c r="CT1456" s="18"/>
      <c r="CV1456" s="18"/>
      <c r="CX1456" s="18"/>
      <c r="DI1456" s="18"/>
    </row>
    <row r="1457" spans="3:113" x14ac:dyDescent="0.3">
      <c r="C1457" s="25"/>
      <c r="D1457" s="12"/>
      <c r="E1457" s="14"/>
      <c r="H1457" s="16"/>
      <c r="I1457" s="11"/>
      <c r="J1457" s="39"/>
      <c r="K1457" s="39"/>
      <c r="L1457" s="39"/>
      <c r="M1457" s="39"/>
      <c r="N1457" s="42"/>
      <c r="O1457" s="8"/>
      <c r="P1457" s="9"/>
      <c r="Q1457" s="9"/>
      <c r="R1457" s="8"/>
      <c r="S1457" s="9"/>
      <c r="T1457" s="9"/>
      <c r="U1457" s="8"/>
      <c r="V1457" s="9"/>
      <c r="W1457" s="9"/>
      <c r="X1457" s="9"/>
      <c r="Y1457" s="8"/>
      <c r="Z1457" s="9"/>
      <c r="AA1457" s="8"/>
      <c r="AC1457" s="8"/>
      <c r="AP1457" s="8"/>
      <c r="AR1457" s="31"/>
      <c r="AU1457" s="31"/>
      <c r="AV1457" s="21"/>
      <c r="AW1457" s="23"/>
      <c r="BJ1457" s="18"/>
      <c r="BL1457" s="54"/>
      <c r="BO1457" s="18"/>
      <c r="BQ1457" s="18"/>
      <c r="BS1457" s="18"/>
      <c r="BT1457" s="18"/>
      <c r="CA1457" s="18"/>
      <c r="CD1457" s="18"/>
      <c r="CI1457" s="18"/>
      <c r="CN1457" s="18"/>
      <c r="CP1457" s="18"/>
      <c r="CT1457" s="18"/>
      <c r="CV1457" s="18"/>
      <c r="CX1457" s="18"/>
      <c r="DI1457" s="18"/>
    </row>
    <row r="1458" spans="3:113" x14ac:dyDescent="0.3">
      <c r="C1458" s="25"/>
      <c r="D1458" s="12"/>
      <c r="E1458" s="14"/>
      <c r="H1458" s="16"/>
      <c r="I1458" s="11"/>
      <c r="J1458" s="39"/>
      <c r="K1458" s="39"/>
      <c r="L1458" s="39"/>
      <c r="M1458" s="39"/>
      <c r="N1458" s="42"/>
      <c r="O1458" s="8"/>
      <c r="P1458" s="9"/>
      <c r="Q1458" s="9"/>
      <c r="R1458" s="8"/>
      <c r="S1458" s="9"/>
      <c r="T1458" s="9"/>
      <c r="U1458" s="8"/>
      <c r="V1458" s="9"/>
      <c r="W1458" s="9"/>
      <c r="X1458" s="9"/>
      <c r="Y1458" s="8"/>
      <c r="Z1458" s="9"/>
      <c r="AA1458" s="8"/>
      <c r="AC1458" s="8"/>
      <c r="AP1458" s="8"/>
      <c r="AR1458" s="31"/>
      <c r="AU1458" s="31"/>
      <c r="AV1458" s="21"/>
      <c r="AW1458" s="23"/>
      <c r="BJ1458" s="18"/>
      <c r="BL1458" s="54"/>
      <c r="BO1458" s="18"/>
      <c r="BQ1458" s="18"/>
      <c r="BS1458" s="18"/>
      <c r="BT1458" s="18"/>
      <c r="CA1458" s="18"/>
      <c r="CD1458" s="18"/>
      <c r="CI1458" s="18"/>
      <c r="CN1458" s="18"/>
      <c r="CP1458" s="18"/>
      <c r="CT1458" s="18"/>
      <c r="CV1458" s="18"/>
      <c r="CX1458" s="18"/>
      <c r="DI1458" s="18"/>
    </row>
    <row r="1459" spans="3:113" x14ac:dyDescent="0.3">
      <c r="C1459" s="25"/>
      <c r="D1459" s="12"/>
      <c r="E1459" s="14"/>
      <c r="H1459" s="16"/>
      <c r="I1459" s="11"/>
      <c r="J1459" s="39"/>
      <c r="K1459" s="39"/>
      <c r="L1459" s="39"/>
      <c r="M1459" s="39"/>
      <c r="N1459" s="42"/>
      <c r="O1459" s="8"/>
      <c r="P1459" s="9"/>
      <c r="Q1459" s="9"/>
      <c r="R1459" s="8"/>
      <c r="S1459" s="9"/>
      <c r="T1459" s="9"/>
      <c r="U1459" s="8"/>
      <c r="V1459" s="9"/>
      <c r="W1459" s="9"/>
      <c r="X1459" s="9"/>
      <c r="Y1459" s="8"/>
      <c r="Z1459" s="9"/>
      <c r="AA1459" s="8"/>
      <c r="AC1459" s="8"/>
      <c r="AP1459" s="8"/>
      <c r="AR1459" s="31"/>
      <c r="AU1459" s="31"/>
      <c r="AV1459" s="21"/>
      <c r="AW1459" s="23"/>
      <c r="BJ1459" s="18"/>
      <c r="BL1459" s="54"/>
      <c r="BO1459" s="18"/>
      <c r="BQ1459" s="18"/>
      <c r="BS1459" s="18"/>
      <c r="BT1459" s="18"/>
      <c r="CA1459" s="18"/>
      <c r="CD1459" s="18"/>
      <c r="CI1459" s="18"/>
      <c r="CN1459" s="18"/>
      <c r="CP1459" s="18"/>
      <c r="CT1459" s="18"/>
      <c r="CV1459" s="18"/>
      <c r="CX1459" s="18"/>
      <c r="DI1459" s="18"/>
    </row>
    <row r="1460" spans="3:113" x14ac:dyDescent="0.3">
      <c r="C1460" s="25"/>
      <c r="D1460" s="12"/>
      <c r="E1460" s="14"/>
      <c r="H1460" s="16"/>
      <c r="I1460" s="11"/>
      <c r="J1460" s="39"/>
      <c r="K1460" s="39"/>
      <c r="L1460" s="39"/>
      <c r="M1460" s="39"/>
      <c r="N1460" s="42"/>
      <c r="O1460" s="8"/>
      <c r="P1460" s="9"/>
      <c r="Q1460" s="9"/>
      <c r="R1460" s="8"/>
      <c r="S1460" s="9"/>
      <c r="T1460" s="9"/>
      <c r="U1460" s="8"/>
      <c r="V1460" s="9"/>
      <c r="W1460" s="9"/>
      <c r="X1460" s="9"/>
      <c r="Y1460" s="8"/>
      <c r="Z1460" s="9"/>
      <c r="AA1460" s="8"/>
      <c r="AC1460" s="8"/>
      <c r="AP1460" s="8"/>
      <c r="AR1460" s="31"/>
      <c r="AU1460" s="31"/>
      <c r="AV1460" s="21"/>
      <c r="AW1460" s="23"/>
      <c r="BJ1460" s="18"/>
      <c r="BL1460" s="54"/>
      <c r="BO1460" s="18"/>
      <c r="BQ1460" s="18"/>
      <c r="BS1460" s="18"/>
      <c r="BT1460" s="18"/>
      <c r="CA1460" s="18"/>
      <c r="CD1460" s="18"/>
      <c r="CI1460" s="18"/>
      <c r="CN1460" s="18"/>
      <c r="CP1460" s="18"/>
      <c r="CT1460" s="18"/>
      <c r="CV1460" s="18"/>
      <c r="CX1460" s="18"/>
      <c r="DI1460" s="18"/>
    </row>
    <row r="1461" spans="3:113" x14ac:dyDescent="0.3">
      <c r="C1461" s="25"/>
      <c r="D1461" s="12"/>
      <c r="E1461" s="14"/>
      <c r="H1461" s="16"/>
      <c r="I1461" s="11"/>
      <c r="J1461" s="39"/>
      <c r="K1461" s="39"/>
      <c r="L1461" s="39"/>
      <c r="M1461" s="39"/>
      <c r="N1461" s="42"/>
      <c r="O1461" s="8"/>
      <c r="P1461" s="9"/>
      <c r="Q1461" s="9"/>
      <c r="R1461" s="8"/>
      <c r="S1461" s="9"/>
      <c r="T1461" s="9"/>
      <c r="U1461" s="8"/>
      <c r="V1461" s="9"/>
      <c r="W1461" s="9"/>
      <c r="X1461" s="9"/>
      <c r="Y1461" s="8"/>
      <c r="Z1461" s="9"/>
      <c r="AA1461" s="8"/>
      <c r="AC1461" s="8"/>
      <c r="AP1461" s="8"/>
      <c r="AR1461" s="31"/>
      <c r="AU1461" s="31"/>
      <c r="AV1461" s="21"/>
      <c r="AW1461" s="23"/>
      <c r="BJ1461" s="18"/>
      <c r="BL1461" s="54"/>
      <c r="BO1461" s="18"/>
      <c r="BQ1461" s="18"/>
      <c r="BS1461" s="18"/>
      <c r="BT1461" s="18"/>
      <c r="CA1461" s="18"/>
      <c r="CD1461" s="18"/>
      <c r="CI1461" s="18"/>
      <c r="CN1461" s="18"/>
      <c r="CP1461" s="18"/>
      <c r="CT1461" s="18"/>
      <c r="CV1461" s="18"/>
      <c r="CX1461" s="18"/>
      <c r="DI1461" s="18"/>
    </row>
    <row r="1462" spans="3:113" x14ac:dyDescent="0.3">
      <c r="C1462" s="25"/>
      <c r="D1462" s="12"/>
      <c r="E1462" s="14"/>
      <c r="H1462" s="16"/>
      <c r="I1462" s="11"/>
      <c r="J1462" s="39"/>
      <c r="K1462" s="39"/>
      <c r="L1462" s="39"/>
      <c r="M1462" s="39"/>
      <c r="N1462" s="42"/>
      <c r="O1462" s="8"/>
      <c r="P1462" s="9"/>
      <c r="Q1462" s="9"/>
      <c r="R1462" s="8"/>
      <c r="S1462" s="9"/>
      <c r="T1462" s="9"/>
      <c r="U1462" s="8"/>
      <c r="V1462" s="9"/>
      <c r="W1462" s="9"/>
      <c r="X1462" s="9"/>
      <c r="Y1462" s="8"/>
      <c r="Z1462" s="9"/>
      <c r="AA1462" s="8"/>
      <c r="AC1462" s="8"/>
      <c r="AP1462" s="8"/>
      <c r="AR1462" s="31"/>
      <c r="AU1462" s="31"/>
      <c r="AV1462" s="21"/>
      <c r="AW1462" s="23"/>
      <c r="BJ1462" s="18"/>
      <c r="BL1462" s="54"/>
      <c r="BO1462" s="18"/>
      <c r="BQ1462" s="18"/>
      <c r="BS1462" s="18"/>
      <c r="BT1462" s="18"/>
      <c r="CA1462" s="18"/>
      <c r="CD1462" s="18"/>
      <c r="CI1462" s="18"/>
      <c r="CN1462" s="18"/>
      <c r="CP1462" s="18"/>
      <c r="CT1462" s="18"/>
      <c r="CV1462" s="18"/>
      <c r="CX1462" s="18"/>
      <c r="DI1462" s="18"/>
    </row>
    <row r="1463" spans="3:113" x14ac:dyDescent="0.3">
      <c r="C1463" s="25"/>
      <c r="D1463" s="12"/>
      <c r="E1463" s="14"/>
      <c r="H1463" s="16"/>
      <c r="I1463" s="11"/>
      <c r="J1463" s="39"/>
      <c r="K1463" s="39"/>
      <c r="L1463" s="39"/>
      <c r="M1463" s="39"/>
      <c r="N1463" s="42"/>
      <c r="O1463" s="8"/>
      <c r="P1463" s="9"/>
      <c r="Q1463" s="9"/>
      <c r="R1463" s="8"/>
      <c r="S1463" s="9"/>
      <c r="T1463" s="9"/>
      <c r="U1463" s="8"/>
      <c r="V1463" s="9"/>
      <c r="W1463" s="9"/>
      <c r="X1463" s="9"/>
      <c r="Y1463" s="8"/>
      <c r="Z1463" s="9"/>
      <c r="AA1463" s="8"/>
      <c r="AC1463" s="8"/>
      <c r="AP1463" s="8"/>
      <c r="AR1463" s="31"/>
      <c r="AU1463" s="31"/>
      <c r="AV1463" s="21"/>
      <c r="AW1463" s="23"/>
      <c r="BJ1463" s="18"/>
      <c r="BL1463" s="54"/>
      <c r="BO1463" s="18"/>
      <c r="BQ1463" s="18"/>
      <c r="BS1463" s="18"/>
      <c r="BT1463" s="18"/>
      <c r="CA1463" s="18"/>
      <c r="CD1463" s="18"/>
      <c r="CI1463" s="18"/>
      <c r="CN1463" s="18"/>
      <c r="CP1463" s="18"/>
      <c r="CT1463" s="18"/>
      <c r="CV1463" s="18"/>
      <c r="CX1463" s="18"/>
      <c r="DI1463" s="18"/>
    </row>
    <row r="1464" spans="3:113" x14ac:dyDescent="0.3">
      <c r="C1464" s="25"/>
      <c r="D1464" s="12"/>
      <c r="E1464" s="14"/>
      <c r="H1464" s="16"/>
      <c r="I1464" s="11"/>
      <c r="J1464" s="39"/>
      <c r="K1464" s="39"/>
      <c r="L1464" s="39"/>
      <c r="M1464" s="39"/>
      <c r="N1464" s="42"/>
      <c r="O1464" s="8"/>
      <c r="P1464" s="9"/>
      <c r="Q1464" s="9"/>
      <c r="R1464" s="8"/>
      <c r="S1464" s="9"/>
      <c r="T1464" s="9"/>
      <c r="U1464" s="8"/>
      <c r="V1464" s="9"/>
      <c r="W1464" s="9"/>
      <c r="X1464" s="9"/>
      <c r="Y1464" s="8"/>
      <c r="Z1464" s="9"/>
      <c r="AA1464" s="8"/>
      <c r="AC1464" s="8"/>
      <c r="AP1464" s="8"/>
      <c r="AR1464" s="31"/>
      <c r="AU1464" s="31"/>
      <c r="AV1464" s="21"/>
      <c r="AW1464" s="23"/>
      <c r="BJ1464" s="18"/>
      <c r="BL1464" s="54"/>
      <c r="BO1464" s="18"/>
      <c r="BQ1464" s="18"/>
      <c r="BS1464" s="18"/>
      <c r="BT1464" s="18"/>
      <c r="CA1464" s="18"/>
      <c r="CD1464" s="18"/>
      <c r="CI1464" s="18"/>
      <c r="CN1464" s="18"/>
      <c r="CP1464" s="18"/>
      <c r="CT1464" s="18"/>
      <c r="CV1464" s="18"/>
      <c r="CX1464" s="18"/>
      <c r="DI1464" s="18"/>
    </row>
    <row r="1465" spans="3:113" x14ac:dyDescent="0.3">
      <c r="C1465" s="25"/>
      <c r="D1465" s="12"/>
      <c r="E1465" s="14"/>
      <c r="H1465" s="16"/>
      <c r="I1465" s="11"/>
      <c r="J1465" s="39"/>
      <c r="K1465" s="39"/>
      <c r="L1465" s="39"/>
      <c r="M1465" s="39"/>
      <c r="N1465" s="42"/>
      <c r="O1465" s="8"/>
      <c r="P1465" s="9"/>
      <c r="Q1465" s="9"/>
      <c r="R1465" s="8"/>
      <c r="S1465" s="9"/>
      <c r="T1465" s="9"/>
      <c r="U1465" s="8"/>
      <c r="V1465" s="9"/>
      <c r="W1465" s="9"/>
      <c r="X1465" s="9"/>
      <c r="Y1465" s="8"/>
      <c r="Z1465" s="9"/>
      <c r="AA1465" s="8"/>
      <c r="AC1465" s="8"/>
      <c r="AP1465" s="8"/>
      <c r="AR1465" s="31"/>
      <c r="AU1465" s="31"/>
      <c r="AV1465" s="21"/>
      <c r="AW1465" s="23"/>
      <c r="BJ1465" s="18"/>
      <c r="BL1465" s="54"/>
      <c r="BO1465" s="18"/>
      <c r="BQ1465" s="18"/>
      <c r="BS1465" s="18"/>
      <c r="BT1465" s="18"/>
      <c r="CA1465" s="18"/>
      <c r="CD1465" s="18"/>
      <c r="CI1465" s="18"/>
      <c r="CN1465" s="18"/>
      <c r="CP1465" s="18"/>
      <c r="CT1465" s="18"/>
      <c r="CV1465" s="18"/>
      <c r="CX1465" s="18"/>
      <c r="DI1465" s="18"/>
    </row>
    <row r="1466" spans="3:113" x14ac:dyDescent="0.3">
      <c r="C1466" s="25"/>
      <c r="D1466" s="12"/>
      <c r="E1466" s="14"/>
      <c r="H1466" s="16"/>
      <c r="I1466" s="11"/>
      <c r="J1466" s="39"/>
      <c r="K1466" s="39"/>
      <c r="L1466" s="39"/>
      <c r="M1466" s="39"/>
      <c r="N1466" s="42"/>
      <c r="O1466" s="8"/>
      <c r="P1466" s="9"/>
      <c r="Q1466" s="9"/>
      <c r="R1466" s="8"/>
      <c r="S1466" s="9"/>
      <c r="T1466" s="9"/>
      <c r="U1466" s="8"/>
      <c r="V1466" s="9"/>
      <c r="W1466" s="9"/>
      <c r="X1466" s="9"/>
      <c r="Y1466" s="8"/>
      <c r="Z1466" s="9"/>
      <c r="AA1466" s="8"/>
      <c r="AC1466" s="8"/>
      <c r="AP1466" s="8"/>
      <c r="AR1466" s="31"/>
      <c r="AU1466" s="31"/>
      <c r="AV1466" s="21"/>
      <c r="AW1466" s="23"/>
      <c r="BJ1466" s="18"/>
      <c r="BL1466" s="54"/>
      <c r="BO1466" s="18"/>
      <c r="BQ1466" s="18"/>
      <c r="BS1466" s="18"/>
      <c r="BT1466" s="18"/>
      <c r="CA1466" s="18"/>
      <c r="CD1466" s="18"/>
      <c r="CI1466" s="18"/>
      <c r="CN1466" s="18"/>
      <c r="CP1466" s="18"/>
      <c r="CT1466" s="18"/>
      <c r="CV1466" s="18"/>
      <c r="CX1466" s="18"/>
      <c r="DI1466" s="18"/>
    </row>
    <row r="1467" spans="3:113" x14ac:dyDescent="0.3">
      <c r="C1467" s="25"/>
      <c r="D1467" s="12"/>
      <c r="E1467" s="14"/>
      <c r="H1467" s="16"/>
      <c r="I1467" s="11"/>
      <c r="J1467" s="39"/>
      <c r="K1467" s="39"/>
      <c r="L1467" s="39"/>
      <c r="M1467" s="39"/>
      <c r="N1467" s="42"/>
      <c r="O1467" s="8"/>
      <c r="P1467" s="9"/>
      <c r="Q1467" s="9"/>
      <c r="R1467" s="8"/>
      <c r="S1467" s="9"/>
      <c r="T1467" s="9"/>
      <c r="U1467" s="8"/>
      <c r="V1467" s="9"/>
      <c r="W1467" s="9"/>
      <c r="X1467" s="9"/>
      <c r="Y1467" s="8"/>
      <c r="Z1467" s="9"/>
      <c r="AA1467" s="8"/>
      <c r="AC1467" s="8"/>
      <c r="AP1467" s="8"/>
      <c r="AR1467" s="31"/>
      <c r="AU1467" s="31"/>
      <c r="AV1467" s="21"/>
      <c r="AW1467" s="23"/>
      <c r="BJ1467" s="18"/>
      <c r="BL1467" s="54"/>
      <c r="BO1467" s="18"/>
      <c r="BQ1467" s="18"/>
      <c r="BS1467" s="18"/>
      <c r="BT1467" s="18"/>
      <c r="CA1467" s="18"/>
      <c r="CD1467" s="18"/>
      <c r="CI1467" s="18"/>
      <c r="CN1467" s="18"/>
      <c r="CP1467" s="18"/>
      <c r="CT1467" s="18"/>
      <c r="CV1467" s="18"/>
      <c r="CX1467" s="18"/>
      <c r="DI1467" s="18"/>
    </row>
    <row r="1468" spans="3:113" x14ac:dyDescent="0.3">
      <c r="C1468" s="25"/>
      <c r="D1468" s="12"/>
      <c r="E1468" s="14"/>
      <c r="H1468" s="16"/>
      <c r="I1468" s="11"/>
      <c r="J1468" s="39"/>
      <c r="K1468" s="39"/>
      <c r="L1468" s="39"/>
      <c r="M1468" s="39"/>
      <c r="N1468" s="42"/>
      <c r="O1468" s="8"/>
      <c r="P1468" s="9"/>
      <c r="Q1468" s="9"/>
      <c r="R1468" s="8"/>
      <c r="S1468" s="9"/>
      <c r="T1468" s="9"/>
      <c r="U1468" s="8"/>
      <c r="V1468" s="9"/>
      <c r="W1468" s="9"/>
      <c r="X1468" s="9"/>
      <c r="Y1468" s="8"/>
      <c r="Z1468" s="9"/>
      <c r="AA1468" s="8"/>
      <c r="AC1468" s="8"/>
      <c r="AP1468" s="8"/>
      <c r="AR1468" s="31"/>
      <c r="AU1468" s="31"/>
      <c r="AV1468" s="21"/>
      <c r="AW1468" s="23"/>
      <c r="BJ1468" s="18"/>
      <c r="BL1468" s="54"/>
      <c r="BO1468" s="18"/>
      <c r="BQ1468" s="18"/>
      <c r="BS1468" s="18"/>
      <c r="BT1468" s="18"/>
      <c r="CA1468" s="18"/>
      <c r="CD1468" s="18"/>
      <c r="CI1468" s="18"/>
      <c r="CN1468" s="18"/>
      <c r="CP1468" s="18"/>
      <c r="CT1468" s="18"/>
      <c r="CV1468" s="18"/>
      <c r="CX1468" s="18"/>
      <c r="DI1468" s="18"/>
    </row>
    <row r="1469" spans="3:113" x14ac:dyDescent="0.3">
      <c r="C1469" s="25"/>
      <c r="D1469" s="12"/>
      <c r="E1469" s="14"/>
      <c r="H1469" s="16"/>
      <c r="I1469" s="11"/>
      <c r="J1469" s="39"/>
      <c r="K1469" s="39"/>
      <c r="L1469" s="39"/>
      <c r="M1469" s="39"/>
      <c r="N1469" s="42"/>
      <c r="O1469" s="8"/>
      <c r="P1469" s="9"/>
      <c r="Q1469" s="9"/>
      <c r="R1469" s="8"/>
      <c r="S1469" s="9"/>
      <c r="T1469" s="9"/>
      <c r="U1469" s="8"/>
      <c r="V1469" s="9"/>
      <c r="W1469" s="9"/>
      <c r="X1469" s="9"/>
      <c r="Y1469" s="8"/>
      <c r="Z1469" s="9"/>
      <c r="AA1469" s="8"/>
      <c r="AC1469" s="8"/>
      <c r="AP1469" s="8"/>
      <c r="AR1469" s="31"/>
      <c r="AU1469" s="31"/>
      <c r="AV1469" s="21"/>
      <c r="AW1469" s="23"/>
      <c r="BJ1469" s="18"/>
      <c r="BL1469" s="54"/>
      <c r="BO1469" s="18"/>
      <c r="BQ1469" s="18"/>
      <c r="BS1469" s="18"/>
      <c r="BT1469" s="18"/>
      <c r="CA1469" s="18"/>
      <c r="CD1469" s="18"/>
      <c r="CI1469" s="18"/>
      <c r="CN1469" s="18"/>
      <c r="CP1469" s="18"/>
      <c r="CT1469" s="18"/>
      <c r="CV1469" s="18"/>
      <c r="CX1469" s="18"/>
      <c r="DI1469" s="18"/>
    </row>
    <row r="1470" spans="3:113" x14ac:dyDescent="0.3">
      <c r="C1470" s="25"/>
      <c r="D1470" s="12"/>
      <c r="E1470" s="14"/>
      <c r="H1470" s="16"/>
      <c r="I1470" s="11"/>
      <c r="J1470" s="39"/>
      <c r="K1470" s="39"/>
      <c r="L1470" s="39"/>
      <c r="M1470" s="39"/>
      <c r="N1470" s="42"/>
      <c r="O1470" s="8"/>
      <c r="P1470" s="9"/>
      <c r="Q1470" s="9"/>
      <c r="R1470" s="8"/>
      <c r="S1470" s="9"/>
      <c r="T1470" s="9"/>
      <c r="U1470" s="8"/>
      <c r="V1470" s="9"/>
      <c r="W1470" s="9"/>
      <c r="X1470" s="9"/>
      <c r="Y1470" s="8"/>
      <c r="Z1470" s="9"/>
      <c r="AA1470" s="8"/>
      <c r="AC1470" s="8"/>
      <c r="AP1470" s="8"/>
      <c r="AR1470" s="31"/>
      <c r="AU1470" s="31"/>
      <c r="AV1470" s="21"/>
      <c r="AW1470" s="23"/>
      <c r="BJ1470" s="18"/>
      <c r="BL1470" s="54"/>
      <c r="BO1470" s="18"/>
      <c r="BQ1470" s="18"/>
      <c r="BS1470" s="18"/>
      <c r="BT1470" s="18"/>
      <c r="CA1470" s="18"/>
      <c r="CD1470" s="18"/>
      <c r="CI1470" s="18"/>
      <c r="CN1470" s="18"/>
      <c r="CP1470" s="18"/>
      <c r="CT1470" s="18"/>
      <c r="CV1470" s="18"/>
      <c r="CX1470" s="18"/>
      <c r="DI1470" s="18"/>
    </row>
    <row r="1471" spans="3:113" x14ac:dyDescent="0.3">
      <c r="C1471" s="25"/>
      <c r="D1471" s="12"/>
      <c r="E1471" s="14"/>
      <c r="H1471" s="16"/>
      <c r="I1471" s="11"/>
      <c r="J1471" s="39"/>
      <c r="K1471" s="39"/>
      <c r="L1471" s="39"/>
      <c r="M1471" s="39"/>
      <c r="N1471" s="42"/>
      <c r="O1471" s="8"/>
      <c r="P1471" s="9"/>
      <c r="Q1471" s="9"/>
      <c r="R1471" s="8"/>
      <c r="S1471" s="9"/>
      <c r="T1471" s="9"/>
      <c r="U1471" s="8"/>
      <c r="V1471" s="9"/>
      <c r="W1471" s="9"/>
      <c r="X1471" s="9"/>
      <c r="Y1471" s="8"/>
      <c r="Z1471" s="9"/>
      <c r="AA1471" s="8"/>
      <c r="AC1471" s="8"/>
      <c r="AP1471" s="8"/>
      <c r="AR1471" s="31"/>
      <c r="AU1471" s="31"/>
      <c r="AV1471" s="21"/>
      <c r="AW1471" s="23"/>
      <c r="BJ1471" s="18"/>
      <c r="BL1471" s="54"/>
      <c r="BO1471" s="18"/>
      <c r="BQ1471" s="18"/>
      <c r="BS1471" s="18"/>
      <c r="BT1471" s="18"/>
      <c r="CA1471" s="18"/>
      <c r="CD1471" s="18"/>
      <c r="CI1471" s="18"/>
      <c r="CN1471" s="18"/>
      <c r="CP1471" s="18"/>
      <c r="CT1471" s="18"/>
      <c r="CV1471" s="18"/>
      <c r="CX1471" s="18"/>
      <c r="DI1471" s="18"/>
    </row>
    <row r="1472" spans="3:113" x14ac:dyDescent="0.3">
      <c r="C1472" s="25"/>
      <c r="D1472" s="12"/>
      <c r="E1472" s="14"/>
      <c r="H1472" s="16"/>
      <c r="I1472" s="11"/>
      <c r="J1472" s="39"/>
      <c r="K1472" s="39"/>
      <c r="L1472" s="39"/>
      <c r="M1472" s="39"/>
      <c r="N1472" s="42"/>
      <c r="O1472" s="8"/>
      <c r="P1472" s="9"/>
      <c r="Q1472" s="9"/>
      <c r="R1472" s="8"/>
      <c r="S1472" s="9"/>
      <c r="T1472" s="9"/>
      <c r="U1472" s="8"/>
      <c r="V1472" s="9"/>
      <c r="W1472" s="9"/>
      <c r="X1472" s="9"/>
      <c r="Y1472" s="8"/>
      <c r="Z1472" s="9"/>
      <c r="AA1472" s="8"/>
      <c r="AC1472" s="8"/>
      <c r="AP1472" s="8"/>
      <c r="AR1472" s="31"/>
      <c r="AU1472" s="31"/>
      <c r="AV1472" s="21"/>
      <c r="AW1472" s="23"/>
      <c r="BJ1472" s="18"/>
      <c r="BL1472" s="54"/>
      <c r="BO1472" s="18"/>
      <c r="BQ1472" s="18"/>
      <c r="BS1472" s="18"/>
      <c r="BT1472" s="18"/>
      <c r="CA1472" s="18"/>
      <c r="CD1472" s="18"/>
      <c r="CI1472" s="18"/>
      <c r="CN1472" s="18"/>
      <c r="CP1472" s="18"/>
      <c r="CT1472" s="18"/>
      <c r="CV1472" s="18"/>
      <c r="CX1472" s="18"/>
      <c r="DI1472" s="18"/>
    </row>
    <row r="1473" spans="3:113" x14ac:dyDescent="0.3">
      <c r="C1473" s="25"/>
      <c r="D1473" s="12"/>
      <c r="E1473" s="14"/>
      <c r="H1473" s="16"/>
      <c r="I1473" s="11"/>
      <c r="J1473" s="39"/>
      <c r="K1473" s="39"/>
      <c r="L1473" s="39"/>
      <c r="M1473" s="39"/>
      <c r="N1473" s="42"/>
      <c r="O1473" s="8"/>
      <c r="P1473" s="9"/>
      <c r="Q1473" s="9"/>
      <c r="R1473" s="8"/>
      <c r="S1473" s="9"/>
      <c r="T1473" s="9"/>
      <c r="U1473" s="8"/>
      <c r="V1473" s="9"/>
      <c r="W1473" s="9"/>
      <c r="X1473" s="9"/>
      <c r="Y1473" s="8"/>
      <c r="Z1473" s="9"/>
      <c r="AA1473" s="8"/>
      <c r="AC1473" s="8"/>
      <c r="AP1473" s="8"/>
      <c r="AR1473" s="31"/>
      <c r="AU1473" s="31"/>
      <c r="AV1473" s="21"/>
      <c r="AW1473" s="23"/>
      <c r="BJ1473" s="18"/>
      <c r="BL1473" s="54"/>
      <c r="BO1473" s="18"/>
      <c r="BQ1473" s="18"/>
      <c r="BS1473" s="18"/>
      <c r="BT1473" s="18"/>
      <c r="CA1473" s="18"/>
      <c r="CD1473" s="18"/>
      <c r="CI1473" s="18"/>
      <c r="CN1473" s="18"/>
      <c r="CP1473" s="18"/>
      <c r="CT1473" s="18"/>
      <c r="CV1473" s="18"/>
      <c r="CX1473" s="18"/>
      <c r="DI1473" s="18"/>
    </row>
    <row r="1474" spans="3:113" x14ac:dyDescent="0.3">
      <c r="C1474" s="25"/>
      <c r="D1474" s="12"/>
      <c r="E1474" s="14"/>
      <c r="H1474" s="16"/>
      <c r="I1474" s="11"/>
      <c r="J1474" s="39"/>
      <c r="K1474" s="39"/>
      <c r="L1474" s="39"/>
      <c r="M1474" s="39"/>
      <c r="N1474" s="42"/>
      <c r="O1474" s="8"/>
      <c r="P1474" s="9"/>
      <c r="Q1474" s="9"/>
      <c r="R1474" s="8"/>
      <c r="S1474" s="9"/>
      <c r="T1474" s="9"/>
      <c r="U1474" s="8"/>
      <c r="V1474" s="9"/>
      <c r="W1474" s="9"/>
      <c r="X1474" s="9"/>
      <c r="Y1474" s="8"/>
      <c r="Z1474" s="9"/>
      <c r="AA1474" s="8"/>
      <c r="AC1474" s="8"/>
      <c r="AP1474" s="8"/>
      <c r="AR1474" s="31"/>
      <c r="AU1474" s="31"/>
      <c r="AV1474" s="21"/>
      <c r="AW1474" s="23"/>
      <c r="BJ1474" s="18"/>
      <c r="BL1474" s="54"/>
      <c r="BO1474" s="18"/>
      <c r="BQ1474" s="18"/>
      <c r="BS1474" s="18"/>
      <c r="BT1474" s="18"/>
      <c r="CA1474" s="18"/>
      <c r="CD1474" s="18"/>
      <c r="CI1474" s="18"/>
      <c r="CN1474" s="18"/>
      <c r="CP1474" s="18"/>
      <c r="CT1474" s="18"/>
      <c r="CV1474" s="18"/>
      <c r="CX1474" s="18"/>
      <c r="DI1474" s="18"/>
    </row>
    <row r="1475" spans="3:113" x14ac:dyDescent="0.3">
      <c r="C1475" s="25"/>
      <c r="D1475" s="12"/>
      <c r="E1475" s="14"/>
      <c r="H1475" s="16"/>
      <c r="I1475" s="11"/>
      <c r="J1475" s="39"/>
      <c r="K1475" s="39"/>
      <c r="L1475" s="39"/>
      <c r="M1475" s="39"/>
      <c r="N1475" s="42"/>
      <c r="O1475" s="8"/>
      <c r="P1475" s="9"/>
      <c r="Q1475" s="9"/>
      <c r="R1475" s="8"/>
      <c r="S1475" s="9"/>
      <c r="T1475" s="9"/>
      <c r="U1475" s="8"/>
      <c r="V1475" s="9"/>
      <c r="W1475" s="9"/>
      <c r="X1475" s="9"/>
      <c r="Y1475" s="8"/>
      <c r="Z1475" s="9"/>
      <c r="AA1475" s="8"/>
      <c r="AC1475" s="8"/>
      <c r="AP1475" s="8"/>
      <c r="AR1475" s="31"/>
      <c r="AU1475" s="31"/>
      <c r="AV1475" s="21"/>
      <c r="AW1475" s="23"/>
      <c r="BJ1475" s="18"/>
      <c r="BL1475" s="54"/>
      <c r="BO1475" s="18"/>
      <c r="BQ1475" s="18"/>
      <c r="BS1475" s="18"/>
      <c r="BT1475" s="18"/>
      <c r="CA1475" s="18"/>
      <c r="CD1475" s="18"/>
      <c r="CI1475" s="18"/>
      <c r="CN1475" s="18"/>
      <c r="CP1475" s="18"/>
      <c r="CT1475" s="18"/>
      <c r="CV1475" s="18"/>
      <c r="CX1475" s="18"/>
      <c r="DI1475" s="18"/>
    </row>
    <row r="1476" spans="3:113" x14ac:dyDescent="0.3">
      <c r="C1476" s="25"/>
      <c r="D1476" s="12"/>
      <c r="E1476" s="14"/>
      <c r="H1476" s="16"/>
      <c r="I1476" s="11"/>
      <c r="J1476" s="39"/>
      <c r="K1476" s="39"/>
      <c r="L1476" s="39"/>
      <c r="M1476" s="39"/>
      <c r="N1476" s="42"/>
      <c r="O1476" s="8"/>
      <c r="P1476" s="9"/>
      <c r="Q1476" s="9"/>
      <c r="R1476" s="8"/>
      <c r="S1476" s="9"/>
      <c r="T1476" s="9"/>
      <c r="U1476" s="8"/>
      <c r="V1476" s="9"/>
      <c r="W1476" s="9"/>
      <c r="X1476" s="9"/>
      <c r="Y1476" s="8"/>
      <c r="Z1476" s="9"/>
      <c r="AA1476" s="8"/>
      <c r="AC1476" s="8"/>
      <c r="AP1476" s="8"/>
      <c r="AR1476" s="31"/>
      <c r="AU1476" s="31"/>
      <c r="AV1476" s="21"/>
      <c r="AW1476" s="23"/>
      <c r="BJ1476" s="18"/>
      <c r="BL1476" s="54"/>
      <c r="BO1476" s="18"/>
      <c r="BQ1476" s="18"/>
      <c r="BS1476" s="18"/>
      <c r="BT1476" s="18"/>
      <c r="CA1476" s="18"/>
      <c r="CD1476" s="18"/>
      <c r="CI1476" s="18"/>
      <c r="CN1476" s="18"/>
      <c r="CP1476" s="18"/>
      <c r="CT1476" s="18"/>
      <c r="CV1476" s="18"/>
      <c r="CX1476" s="18"/>
      <c r="DI1476" s="18"/>
    </row>
    <row r="1477" spans="3:113" x14ac:dyDescent="0.3">
      <c r="C1477" s="25"/>
      <c r="D1477" s="12"/>
      <c r="E1477" s="14"/>
      <c r="H1477" s="16"/>
      <c r="I1477" s="11"/>
      <c r="J1477" s="39"/>
      <c r="K1477" s="39"/>
      <c r="L1477" s="39"/>
      <c r="M1477" s="39"/>
      <c r="N1477" s="42"/>
      <c r="O1477" s="8"/>
      <c r="P1477" s="9"/>
      <c r="Q1477" s="9"/>
      <c r="R1477" s="8"/>
      <c r="S1477" s="9"/>
      <c r="T1477" s="9"/>
      <c r="U1477" s="8"/>
      <c r="V1477" s="9"/>
      <c r="W1477" s="9"/>
      <c r="X1477" s="9"/>
      <c r="Y1477" s="8"/>
      <c r="Z1477" s="9"/>
      <c r="AA1477" s="8"/>
      <c r="AC1477" s="8"/>
      <c r="AP1477" s="8"/>
      <c r="AR1477" s="31"/>
      <c r="AU1477" s="31"/>
      <c r="AV1477" s="21"/>
      <c r="AW1477" s="23"/>
      <c r="BJ1477" s="18"/>
      <c r="BL1477" s="54"/>
      <c r="BO1477" s="18"/>
      <c r="BQ1477" s="18"/>
      <c r="BS1477" s="18"/>
      <c r="BT1477" s="18"/>
      <c r="CA1477" s="18"/>
      <c r="CD1477" s="18"/>
      <c r="CI1477" s="18"/>
      <c r="CN1477" s="18"/>
      <c r="CP1477" s="18"/>
      <c r="CT1477" s="18"/>
      <c r="CV1477" s="18"/>
      <c r="CX1477" s="18"/>
      <c r="DI1477" s="18"/>
    </row>
    <row r="1478" spans="3:113" x14ac:dyDescent="0.3">
      <c r="C1478" s="25"/>
      <c r="D1478" s="12"/>
      <c r="E1478" s="14"/>
      <c r="H1478" s="16"/>
      <c r="I1478" s="11"/>
      <c r="J1478" s="39"/>
      <c r="K1478" s="39"/>
      <c r="L1478" s="39"/>
      <c r="M1478" s="39"/>
      <c r="N1478" s="42"/>
      <c r="O1478" s="8"/>
      <c r="P1478" s="9"/>
      <c r="Q1478" s="9"/>
      <c r="R1478" s="8"/>
      <c r="S1478" s="9"/>
      <c r="T1478" s="9"/>
      <c r="U1478" s="8"/>
      <c r="V1478" s="9"/>
      <c r="W1478" s="9"/>
      <c r="X1478" s="9"/>
      <c r="Y1478" s="8"/>
      <c r="Z1478" s="9"/>
      <c r="AA1478" s="8"/>
      <c r="AC1478" s="8"/>
      <c r="AP1478" s="8"/>
      <c r="AR1478" s="31"/>
      <c r="AU1478" s="31"/>
      <c r="AV1478" s="21"/>
      <c r="AW1478" s="23"/>
      <c r="BJ1478" s="18"/>
      <c r="BL1478" s="54"/>
      <c r="BO1478" s="18"/>
      <c r="BQ1478" s="18"/>
      <c r="BS1478" s="18"/>
      <c r="BT1478" s="18"/>
      <c r="CA1478" s="18"/>
      <c r="CD1478" s="18"/>
      <c r="CI1478" s="18"/>
      <c r="CN1478" s="18"/>
      <c r="CP1478" s="18"/>
      <c r="CT1478" s="18"/>
      <c r="CV1478" s="18"/>
      <c r="CX1478" s="18"/>
      <c r="DI1478" s="18"/>
    </row>
    <row r="1479" spans="3:113" x14ac:dyDescent="0.3">
      <c r="C1479" s="25"/>
      <c r="D1479" s="12"/>
      <c r="E1479" s="14"/>
      <c r="H1479" s="16"/>
      <c r="I1479" s="11"/>
      <c r="J1479" s="39"/>
      <c r="K1479" s="39"/>
      <c r="L1479" s="39"/>
      <c r="M1479" s="39"/>
      <c r="N1479" s="42"/>
      <c r="O1479" s="8"/>
      <c r="P1479" s="9"/>
      <c r="Q1479" s="9"/>
      <c r="R1479" s="8"/>
      <c r="S1479" s="9"/>
      <c r="T1479" s="9"/>
      <c r="U1479" s="8"/>
      <c r="V1479" s="9"/>
      <c r="W1479" s="9"/>
      <c r="X1479" s="9"/>
      <c r="Y1479" s="8"/>
      <c r="Z1479" s="9"/>
      <c r="AA1479" s="8"/>
      <c r="AC1479" s="8"/>
      <c r="AP1479" s="8"/>
      <c r="AR1479" s="31"/>
      <c r="AU1479" s="31"/>
      <c r="AV1479" s="21"/>
      <c r="AW1479" s="23"/>
      <c r="BJ1479" s="18"/>
      <c r="BL1479" s="54"/>
      <c r="BO1479" s="18"/>
      <c r="BQ1479" s="18"/>
      <c r="BS1479" s="18"/>
      <c r="BT1479" s="18"/>
      <c r="CA1479" s="18"/>
      <c r="CD1479" s="18"/>
      <c r="CI1479" s="18"/>
      <c r="CN1479" s="18"/>
      <c r="CP1479" s="18"/>
      <c r="CT1479" s="18"/>
      <c r="CV1479" s="18"/>
      <c r="CX1479" s="18"/>
      <c r="DI1479" s="18"/>
    </row>
    <row r="1480" spans="3:113" x14ac:dyDescent="0.3">
      <c r="C1480" s="25"/>
      <c r="D1480" s="12"/>
      <c r="E1480" s="14"/>
      <c r="H1480" s="16"/>
      <c r="I1480" s="11"/>
      <c r="J1480" s="39"/>
      <c r="K1480" s="39"/>
      <c r="L1480" s="39"/>
      <c r="M1480" s="39"/>
      <c r="N1480" s="42"/>
      <c r="O1480" s="8"/>
      <c r="P1480" s="9"/>
      <c r="Q1480" s="9"/>
      <c r="R1480" s="8"/>
      <c r="S1480" s="9"/>
      <c r="T1480" s="9"/>
      <c r="U1480" s="8"/>
      <c r="V1480" s="9"/>
      <c r="W1480" s="9"/>
      <c r="X1480" s="9"/>
      <c r="Y1480" s="8"/>
      <c r="Z1480" s="9"/>
      <c r="AA1480" s="8"/>
      <c r="AC1480" s="8"/>
      <c r="AP1480" s="8"/>
      <c r="AR1480" s="31"/>
      <c r="AU1480" s="31"/>
      <c r="AV1480" s="21"/>
      <c r="AW1480" s="23"/>
      <c r="BJ1480" s="18"/>
      <c r="BL1480" s="54"/>
      <c r="BO1480" s="18"/>
      <c r="BQ1480" s="18"/>
      <c r="BS1480" s="18"/>
      <c r="BT1480" s="18"/>
      <c r="CA1480" s="18"/>
      <c r="CD1480" s="18"/>
      <c r="CI1480" s="18"/>
      <c r="CN1480" s="18"/>
      <c r="CP1480" s="18"/>
      <c r="CT1480" s="18"/>
      <c r="CV1480" s="18"/>
      <c r="CX1480" s="18"/>
      <c r="DI1480" s="18"/>
    </row>
    <row r="1481" spans="3:113" x14ac:dyDescent="0.3">
      <c r="C1481" s="25"/>
      <c r="D1481" s="12"/>
      <c r="E1481" s="14"/>
      <c r="H1481" s="16"/>
      <c r="I1481" s="11"/>
      <c r="J1481" s="39"/>
      <c r="K1481" s="39"/>
      <c r="L1481" s="39"/>
      <c r="M1481" s="39"/>
      <c r="N1481" s="42"/>
      <c r="O1481" s="8"/>
      <c r="P1481" s="9"/>
      <c r="Q1481" s="9"/>
      <c r="R1481" s="8"/>
      <c r="S1481" s="9"/>
      <c r="T1481" s="9"/>
      <c r="U1481" s="8"/>
      <c r="V1481" s="9"/>
      <c r="W1481" s="9"/>
      <c r="X1481" s="9"/>
      <c r="Y1481" s="8"/>
      <c r="Z1481" s="9"/>
      <c r="AA1481" s="8"/>
      <c r="AC1481" s="8"/>
      <c r="AP1481" s="8"/>
      <c r="AR1481" s="31"/>
      <c r="AU1481" s="31"/>
      <c r="AV1481" s="21"/>
      <c r="AW1481" s="23"/>
      <c r="BJ1481" s="18"/>
      <c r="BL1481" s="54"/>
      <c r="BO1481" s="18"/>
      <c r="BQ1481" s="18"/>
      <c r="BS1481" s="18"/>
      <c r="BT1481" s="18"/>
      <c r="CA1481" s="18"/>
      <c r="CD1481" s="18"/>
      <c r="CI1481" s="18"/>
      <c r="CN1481" s="18"/>
      <c r="CP1481" s="18"/>
      <c r="CT1481" s="18"/>
      <c r="CV1481" s="18"/>
      <c r="CX1481" s="18"/>
      <c r="DI1481" s="18"/>
    </row>
    <row r="1482" spans="3:113" x14ac:dyDescent="0.3">
      <c r="C1482" s="25"/>
      <c r="D1482" s="12"/>
      <c r="E1482" s="14"/>
      <c r="H1482" s="16"/>
      <c r="I1482" s="11"/>
      <c r="J1482" s="39"/>
      <c r="K1482" s="39"/>
      <c r="L1482" s="39"/>
      <c r="M1482" s="39"/>
      <c r="N1482" s="42"/>
      <c r="O1482" s="8"/>
      <c r="P1482" s="9"/>
      <c r="Q1482" s="9"/>
      <c r="R1482" s="8"/>
      <c r="S1482" s="9"/>
      <c r="T1482" s="9"/>
      <c r="U1482" s="8"/>
      <c r="V1482" s="9"/>
      <c r="W1482" s="9"/>
      <c r="X1482" s="9"/>
      <c r="Y1482" s="8"/>
      <c r="Z1482" s="9"/>
      <c r="AA1482" s="8"/>
      <c r="AC1482" s="8"/>
      <c r="AP1482" s="8"/>
      <c r="AR1482" s="31"/>
      <c r="AU1482" s="31"/>
      <c r="AV1482" s="21"/>
      <c r="AW1482" s="23"/>
      <c r="BJ1482" s="18"/>
      <c r="BL1482" s="54"/>
      <c r="BO1482" s="18"/>
      <c r="BQ1482" s="18"/>
      <c r="BS1482" s="18"/>
      <c r="BT1482" s="18"/>
      <c r="CA1482" s="18"/>
      <c r="CD1482" s="18"/>
      <c r="CI1482" s="18"/>
      <c r="CN1482" s="18"/>
      <c r="CP1482" s="18"/>
      <c r="CT1482" s="18"/>
      <c r="CV1482" s="18"/>
      <c r="CX1482" s="18"/>
      <c r="DI1482" s="18"/>
    </row>
    <row r="1483" spans="3:113" x14ac:dyDescent="0.3">
      <c r="C1483" s="25"/>
      <c r="D1483" s="12"/>
      <c r="E1483" s="14"/>
      <c r="H1483" s="16"/>
      <c r="I1483" s="11"/>
      <c r="J1483" s="39"/>
      <c r="K1483" s="39"/>
      <c r="L1483" s="39"/>
      <c r="M1483" s="39"/>
      <c r="N1483" s="42"/>
      <c r="O1483" s="8"/>
      <c r="P1483" s="9"/>
      <c r="Q1483" s="9"/>
      <c r="R1483" s="8"/>
      <c r="S1483" s="9"/>
      <c r="T1483" s="9"/>
      <c r="U1483" s="8"/>
      <c r="V1483" s="9"/>
      <c r="W1483" s="9"/>
      <c r="X1483" s="9"/>
      <c r="Y1483" s="8"/>
      <c r="Z1483" s="9"/>
      <c r="AA1483" s="8"/>
      <c r="AC1483" s="8"/>
      <c r="AP1483" s="8"/>
      <c r="AR1483" s="31"/>
      <c r="AU1483" s="31"/>
      <c r="AV1483" s="21"/>
      <c r="AW1483" s="23"/>
      <c r="BJ1483" s="18"/>
      <c r="BL1483" s="54"/>
      <c r="BO1483" s="18"/>
      <c r="BQ1483" s="18"/>
      <c r="BS1483" s="18"/>
      <c r="BT1483" s="18"/>
      <c r="CA1483" s="18"/>
      <c r="CD1483" s="18"/>
      <c r="CI1483" s="18"/>
      <c r="CN1483" s="18"/>
      <c r="CP1483" s="18"/>
      <c r="CT1483" s="18"/>
      <c r="CV1483" s="18"/>
      <c r="CX1483" s="18"/>
      <c r="DI1483" s="18"/>
    </row>
    <row r="1484" spans="3:113" x14ac:dyDescent="0.3">
      <c r="C1484" s="25"/>
      <c r="D1484" s="12"/>
      <c r="E1484" s="14"/>
      <c r="H1484" s="16"/>
      <c r="I1484" s="11"/>
      <c r="J1484" s="39"/>
      <c r="K1484" s="39"/>
      <c r="L1484" s="39"/>
      <c r="M1484" s="39"/>
      <c r="N1484" s="42"/>
      <c r="O1484" s="8"/>
      <c r="P1484" s="9"/>
      <c r="Q1484" s="9"/>
      <c r="R1484" s="8"/>
      <c r="S1484" s="9"/>
      <c r="T1484" s="9"/>
      <c r="U1484" s="8"/>
      <c r="V1484" s="9"/>
      <c r="W1484" s="9"/>
      <c r="X1484" s="9"/>
      <c r="Y1484" s="8"/>
      <c r="Z1484" s="9"/>
      <c r="AA1484" s="8"/>
      <c r="AC1484" s="8"/>
      <c r="AP1484" s="8"/>
      <c r="AR1484" s="31"/>
      <c r="AU1484" s="31"/>
      <c r="AV1484" s="21"/>
      <c r="AW1484" s="23"/>
      <c r="BJ1484" s="18"/>
      <c r="BL1484" s="54"/>
      <c r="BO1484" s="18"/>
      <c r="BQ1484" s="18"/>
      <c r="BS1484" s="18"/>
      <c r="BT1484" s="18"/>
      <c r="CA1484" s="18"/>
      <c r="CD1484" s="18"/>
      <c r="CI1484" s="18"/>
      <c r="CN1484" s="18"/>
      <c r="CP1484" s="18"/>
      <c r="CT1484" s="18"/>
      <c r="CV1484" s="18"/>
      <c r="CX1484" s="18"/>
      <c r="DI1484" s="18"/>
    </row>
    <row r="1485" spans="3:113" x14ac:dyDescent="0.3">
      <c r="C1485" s="25"/>
      <c r="D1485" s="12"/>
      <c r="E1485" s="14"/>
      <c r="H1485" s="16"/>
      <c r="I1485" s="11"/>
      <c r="J1485" s="39"/>
      <c r="K1485" s="39"/>
      <c r="L1485" s="39"/>
      <c r="M1485" s="39"/>
      <c r="N1485" s="42"/>
      <c r="O1485" s="8"/>
      <c r="P1485" s="9"/>
      <c r="Q1485" s="9"/>
      <c r="R1485" s="8"/>
      <c r="S1485" s="9"/>
      <c r="T1485" s="9"/>
      <c r="U1485" s="8"/>
      <c r="V1485" s="9"/>
      <c r="W1485" s="9"/>
      <c r="X1485" s="9"/>
      <c r="Y1485" s="8"/>
      <c r="Z1485" s="9"/>
      <c r="AA1485" s="8"/>
      <c r="AC1485" s="8"/>
      <c r="AP1485" s="8"/>
      <c r="AR1485" s="31"/>
      <c r="AU1485" s="31"/>
      <c r="AV1485" s="21"/>
      <c r="AW1485" s="23"/>
      <c r="BJ1485" s="18"/>
      <c r="BL1485" s="54"/>
      <c r="BO1485" s="18"/>
      <c r="BQ1485" s="18"/>
      <c r="BS1485" s="18"/>
      <c r="BT1485" s="18"/>
      <c r="CA1485" s="18"/>
      <c r="CD1485" s="18"/>
      <c r="CI1485" s="18"/>
      <c r="CN1485" s="18"/>
      <c r="CP1485" s="18"/>
      <c r="CT1485" s="18"/>
      <c r="CV1485" s="18"/>
      <c r="CX1485" s="18"/>
      <c r="DI1485" s="18"/>
    </row>
    <row r="1486" spans="3:113" x14ac:dyDescent="0.3">
      <c r="C1486" s="25"/>
      <c r="D1486" s="12"/>
      <c r="E1486" s="14"/>
      <c r="H1486" s="16"/>
      <c r="I1486" s="11"/>
      <c r="J1486" s="39"/>
      <c r="K1486" s="39"/>
      <c r="L1486" s="39"/>
      <c r="M1486" s="39"/>
      <c r="N1486" s="42"/>
      <c r="O1486" s="8"/>
      <c r="P1486" s="9"/>
      <c r="Q1486" s="9"/>
      <c r="R1486" s="8"/>
      <c r="S1486" s="9"/>
      <c r="T1486" s="9"/>
      <c r="U1486" s="8"/>
      <c r="V1486" s="9"/>
      <c r="W1486" s="9"/>
      <c r="X1486" s="9"/>
      <c r="Y1486" s="8"/>
      <c r="Z1486" s="9"/>
      <c r="AA1486" s="8"/>
      <c r="AC1486" s="8"/>
      <c r="AP1486" s="8"/>
      <c r="AR1486" s="31"/>
      <c r="AU1486" s="31"/>
      <c r="AV1486" s="21"/>
      <c r="AW1486" s="23"/>
      <c r="BJ1486" s="18"/>
      <c r="BL1486" s="54"/>
      <c r="BO1486" s="18"/>
      <c r="BQ1486" s="18"/>
      <c r="BS1486" s="18"/>
      <c r="BT1486" s="18"/>
      <c r="CA1486" s="18"/>
      <c r="CD1486" s="18"/>
      <c r="CI1486" s="18"/>
      <c r="CN1486" s="18"/>
      <c r="CP1486" s="18"/>
      <c r="CT1486" s="18"/>
      <c r="CV1486" s="18"/>
      <c r="CX1486" s="18"/>
      <c r="DI1486" s="18"/>
    </row>
    <row r="1487" spans="3:113" x14ac:dyDescent="0.3">
      <c r="C1487" s="25"/>
      <c r="D1487" s="12"/>
      <c r="E1487" s="14"/>
      <c r="H1487" s="16"/>
      <c r="I1487" s="11"/>
      <c r="J1487" s="39"/>
      <c r="K1487" s="39"/>
      <c r="L1487" s="39"/>
      <c r="M1487" s="39"/>
      <c r="N1487" s="42"/>
      <c r="O1487" s="8"/>
      <c r="P1487" s="9"/>
      <c r="Q1487" s="9"/>
      <c r="R1487" s="8"/>
      <c r="S1487" s="9"/>
      <c r="T1487" s="9"/>
      <c r="U1487" s="8"/>
      <c r="V1487" s="9"/>
      <c r="W1487" s="9"/>
      <c r="X1487" s="9"/>
      <c r="Y1487" s="8"/>
      <c r="Z1487" s="9"/>
      <c r="AA1487" s="8"/>
      <c r="AC1487" s="8"/>
      <c r="AP1487" s="8"/>
      <c r="AR1487" s="31"/>
      <c r="AU1487" s="31"/>
      <c r="AV1487" s="21"/>
      <c r="AW1487" s="23"/>
      <c r="BJ1487" s="18"/>
      <c r="BL1487" s="54"/>
      <c r="BO1487" s="18"/>
      <c r="BQ1487" s="18"/>
      <c r="BS1487" s="18"/>
      <c r="BT1487" s="18"/>
      <c r="CA1487" s="18"/>
      <c r="CD1487" s="18"/>
      <c r="CI1487" s="18"/>
      <c r="CN1487" s="18"/>
      <c r="CP1487" s="18"/>
      <c r="CT1487" s="18"/>
      <c r="CV1487" s="18"/>
      <c r="CX1487" s="18"/>
      <c r="DI1487" s="18"/>
    </row>
    <row r="1488" spans="3:113" x14ac:dyDescent="0.3">
      <c r="C1488" s="25"/>
      <c r="D1488" s="12"/>
      <c r="E1488" s="14"/>
      <c r="H1488" s="16"/>
      <c r="I1488" s="11"/>
      <c r="J1488" s="39"/>
      <c r="K1488" s="39"/>
      <c r="L1488" s="39"/>
      <c r="M1488" s="39"/>
      <c r="N1488" s="42"/>
      <c r="O1488" s="8"/>
      <c r="P1488" s="9"/>
      <c r="Q1488" s="9"/>
      <c r="R1488" s="8"/>
      <c r="S1488" s="9"/>
      <c r="T1488" s="9"/>
      <c r="U1488" s="8"/>
      <c r="V1488" s="9"/>
      <c r="W1488" s="9"/>
      <c r="X1488" s="9"/>
      <c r="Y1488" s="8"/>
      <c r="Z1488" s="9"/>
      <c r="AA1488" s="8"/>
      <c r="AC1488" s="8"/>
      <c r="AP1488" s="8"/>
      <c r="AR1488" s="31"/>
      <c r="AU1488" s="31"/>
      <c r="AV1488" s="21"/>
      <c r="AW1488" s="23"/>
      <c r="BJ1488" s="18"/>
      <c r="BL1488" s="54"/>
      <c r="BO1488" s="18"/>
      <c r="BQ1488" s="18"/>
      <c r="BS1488" s="18"/>
      <c r="BT1488" s="18"/>
      <c r="CA1488" s="18"/>
      <c r="CD1488" s="18"/>
      <c r="CI1488" s="18"/>
      <c r="CN1488" s="18"/>
      <c r="CP1488" s="18"/>
      <c r="CT1488" s="18"/>
      <c r="CV1488" s="18"/>
      <c r="CX1488" s="18"/>
      <c r="DI1488" s="18"/>
    </row>
    <row r="1489" spans="3:113" x14ac:dyDescent="0.3">
      <c r="C1489" s="25"/>
      <c r="D1489" s="12"/>
      <c r="E1489" s="14"/>
      <c r="H1489" s="16"/>
      <c r="I1489" s="11"/>
      <c r="J1489" s="39"/>
      <c r="K1489" s="39"/>
      <c r="L1489" s="39"/>
      <c r="M1489" s="39"/>
      <c r="N1489" s="42"/>
      <c r="O1489" s="8"/>
      <c r="P1489" s="9"/>
      <c r="Q1489" s="9"/>
      <c r="R1489" s="8"/>
      <c r="S1489" s="9"/>
      <c r="T1489" s="9"/>
      <c r="U1489" s="8"/>
      <c r="V1489" s="9"/>
      <c r="W1489" s="9"/>
      <c r="X1489" s="9"/>
      <c r="Y1489" s="8"/>
      <c r="Z1489" s="9"/>
      <c r="AA1489" s="8"/>
      <c r="AC1489" s="8"/>
      <c r="AP1489" s="8"/>
      <c r="AR1489" s="31"/>
      <c r="AU1489" s="31"/>
      <c r="AV1489" s="21"/>
      <c r="AW1489" s="23"/>
      <c r="BJ1489" s="18"/>
      <c r="BL1489" s="54"/>
      <c r="BO1489" s="18"/>
      <c r="BQ1489" s="18"/>
      <c r="BS1489" s="18"/>
      <c r="BT1489" s="18"/>
      <c r="CA1489" s="18"/>
      <c r="CD1489" s="18"/>
      <c r="CI1489" s="18"/>
      <c r="CN1489" s="18"/>
      <c r="CP1489" s="18"/>
      <c r="CT1489" s="18"/>
      <c r="CV1489" s="18"/>
      <c r="CX1489" s="18"/>
      <c r="DI1489" s="18"/>
    </row>
    <row r="1490" spans="3:113" x14ac:dyDescent="0.3">
      <c r="C1490" s="25"/>
      <c r="D1490" s="12"/>
      <c r="E1490" s="14"/>
      <c r="H1490" s="16"/>
      <c r="I1490" s="11"/>
      <c r="J1490" s="39"/>
      <c r="K1490" s="39"/>
      <c r="L1490" s="39"/>
      <c r="M1490" s="39"/>
      <c r="N1490" s="42"/>
      <c r="O1490" s="8"/>
      <c r="P1490" s="9"/>
      <c r="Q1490" s="9"/>
      <c r="R1490" s="8"/>
      <c r="S1490" s="9"/>
      <c r="T1490" s="9"/>
      <c r="U1490" s="8"/>
      <c r="V1490" s="9"/>
      <c r="W1490" s="9"/>
      <c r="X1490" s="9"/>
      <c r="Y1490" s="8"/>
      <c r="Z1490" s="9"/>
      <c r="AA1490" s="8"/>
      <c r="AC1490" s="8"/>
      <c r="AP1490" s="8"/>
      <c r="AR1490" s="31"/>
      <c r="AU1490" s="31"/>
      <c r="AV1490" s="21"/>
      <c r="AW1490" s="23"/>
      <c r="BJ1490" s="18"/>
      <c r="BL1490" s="54"/>
      <c r="BO1490" s="18"/>
      <c r="BQ1490" s="18"/>
      <c r="BS1490" s="18"/>
      <c r="BT1490" s="18"/>
      <c r="CA1490" s="18"/>
      <c r="CD1490" s="18"/>
      <c r="CI1490" s="18"/>
      <c r="CN1490" s="18"/>
      <c r="CP1490" s="18"/>
      <c r="CT1490" s="18"/>
      <c r="CV1490" s="18"/>
      <c r="CX1490" s="18"/>
      <c r="DI1490" s="18"/>
    </row>
    <row r="1491" spans="3:113" x14ac:dyDescent="0.3">
      <c r="C1491" s="25"/>
      <c r="D1491" s="12"/>
      <c r="E1491" s="14"/>
      <c r="H1491" s="16"/>
      <c r="I1491" s="11"/>
      <c r="J1491" s="39"/>
      <c r="K1491" s="39"/>
      <c r="L1491" s="39"/>
      <c r="M1491" s="39"/>
      <c r="N1491" s="42"/>
      <c r="O1491" s="8"/>
      <c r="P1491" s="9"/>
      <c r="Q1491" s="9"/>
      <c r="R1491" s="8"/>
      <c r="S1491" s="9"/>
      <c r="T1491" s="9"/>
      <c r="U1491" s="8"/>
      <c r="V1491" s="9"/>
      <c r="W1491" s="9"/>
      <c r="X1491" s="9"/>
      <c r="Y1491" s="8"/>
      <c r="Z1491" s="9"/>
      <c r="AA1491" s="8"/>
      <c r="AC1491" s="8"/>
      <c r="AP1491" s="8"/>
      <c r="AR1491" s="31"/>
      <c r="AU1491" s="31"/>
      <c r="AV1491" s="21"/>
      <c r="AW1491" s="23"/>
      <c r="BJ1491" s="18"/>
      <c r="BL1491" s="54"/>
      <c r="BO1491" s="18"/>
      <c r="BQ1491" s="18"/>
      <c r="BS1491" s="18"/>
      <c r="BT1491" s="18"/>
      <c r="CA1491" s="18"/>
      <c r="CD1491" s="18"/>
      <c r="CI1491" s="18"/>
      <c r="CN1491" s="18"/>
      <c r="CP1491" s="18"/>
      <c r="CT1491" s="18"/>
      <c r="CV1491" s="18"/>
      <c r="CX1491" s="18"/>
      <c r="DI1491" s="18"/>
    </row>
    <row r="1492" spans="3:113" x14ac:dyDescent="0.3">
      <c r="C1492" s="25"/>
      <c r="D1492" s="12"/>
      <c r="E1492" s="14"/>
      <c r="H1492" s="16"/>
      <c r="I1492" s="11"/>
      <c r="J1492" s="39"/>
      <c r="K1492" s="39"/>
      <c r="L1492" s="39"/>
      <c r="M1492" s="39"/>
      <c r="N1492" s="42"/>
      <c r="O1492" s="8"/>
      <c r="P1492" s="9"/>
      <c r="Q1492" s="9"/>
      <c r="R1492" s="8"/>
      <c r="S1492" s="9"/>
      <c r="T1492" s="9"/>
      <c r="U1492" s="8"/>
      <c r="V1492" s="9"/>
      <c r="W1492" s="9"/>
      <c r="X1492" s="9"/>
      <c r="Y1492" s="8"/>
      <c r="Z1492" s="9"/>
      <c r="AA1492" s="8"/>
      <c r="AC1492" s="8"/>
      <c r="AP1492" s="8"/>
      <c r="AR1492" s="31"/>
      <c r="AU1492" s="31"/>
      <c r="AV1492" s="21"/>
      <c r="AW1492" s="23"/>
      <c r="BJ1492" s="18"/>
      <c r="BL1492" s="54"/>
      <c r="BO1492" s="18"/>
      <c r="BQ1492" s="18"/>
      <c r="BS1492" s="18"/>
      <c r="BT1492" s="18"/>
      <c r="CA1492" s="18"/>
      <c r="CD1492" s="18"/>
      <c r="CI1492" s="18"/>
      <c r="CN1492" s="18"/>
      <c r="CP1492" s="18"/>
      <c r="CT1492" s="18"/>
      <c r="CV1492" s="18"/>
      <c r="CX1492" s="18"/>
      <c r="DI1492" s="18"/>
    </row>
    <row r="1493" spans="3:113" x14ac:dyDescent="0.3">
      <c r="C1493" s="25"/>
      <c r="D1493" s="12"/>
      <c r="E1493" s="14"/>
      <c r="H1493" s="16"/>
      <c r="I1493" s="11"/>
      <c r="J1493" s="39"/>
      <c r="K1493" s="39"/>
      <c r="L1493" s="39"/>
      <c r="M1493" s="39"/>
      <c r="N1493" s="42"/>
      <c r="O1493" s="8"/>
      <c r="P1493" s="9"/>
      <c r="Q1493" s="9"/>
      <c r="R1493" s="8"/>
      <c r="S1493" s="9"/>
      <c r="T1493" s="9"/>
      <c r="U1493" s="8"/>
      <c r="V1493" s="9"/>
      <c r="W1493" s="9"/>
      <c r="X1493" s="9"/>
      <c r="Y1493" s="8"/>
      <c r="Z1493" s="9"/>
      <c r="AA1493" s="8"/>
      <c r="AC1493" s="8"/>
      <c r="AP1493" s="8"/>
      <c r="AR1493" s="31"/>
      <c r="AU1493" s="31"/>
      <c r="AV1493" s="21"/>
      <c r="AW1493" s="23"/>
      <c r="BJ1493" s="18"/>
      <c r="BL1493" s="54"/>
      <c r="BO1493" s="18"/>
      <c r="BQ1493" s="18"/>
      <c r="BS1493" s="18"/>
      <c r="BT1493" s="18"/>
      <c r="CA1493" s="18"/>
      <c r="CD1493" s="18"/>
      <c r="CI1493" s="18"/>
      <c r="CN1493" s="18"/>
      <c r="CP1493" s="18"/>
      <c r="CT1493" s="18"/>
      <c r="CV1493" s="18"/>
      <c r="CX1493" s="18"/>
      <c r="DI1493" s="18"/>
    </row>
    <row r="1494" spans="3:113" x14ac:dyDescent="0.3">
      <c r="C1494" s="25"/>
      <c r="D1494" s="12"/>
      <c r="E1494" s="14"/>
      <c r="H1494" s="16"/>
      <c r="I1494" s="11"/>
      <c r="J1494" s="39"/>
      <c r="K1494" s="39"/>
      <c r="L1494" s="39"/>
      <c r="M1494" s="39"/>
      <c r="N1494" s="42"/>
      <c r="O1494" s="8"/>
      <c r="P1494" s="9"/>
      <c r="Q1494" s="9"/>
      <c r="R1494" s="8"/>
      <c r="S1494" s="9"/>
      <c r="T1494" s="9"/>
      <c r="U1494" s="8"/>
      <c r="V1494" s="9"/>
      <c r="W1494" s="9"/>
      <c r="X1494" s="9"/>
      <c r="Y1494" s="8"/>
      <c r="Z1494" s="9"/>
      <c r="AA1494" s="8"/>
      <c r="AC1494" s="8"/>
      <c r="AP1494" s="8"/>
      <c r="AR1494" s="31"/>
      <c r="AU1494" s="31"/>
      <c r="AV1494" s="21"/>
      <c r="AW1494" s="23"/>
      <c r="BJ1494" s="18"/>
      <c r="BL1494" s="54"/>
      <c r="BO1494" s="18"/>
      <c r="BQ1494" s="18"/>
      <c r="BS1494" s="18"/>
      <c r="BT1494" s="18"/>
      <c r="CA1494" s="18"/>
      <c r="CD1494" s="18"/>
      <c r="CI1494" s="18"/>
      <c r="CN1494" s="18"/>
      <c r="CP1494" s="18"/>
      <c r="CT1494" s="18"/>
      <c r="CV1494" s="18"/>
      <c r="CX1494" s="18"/>
      <c r="DI1494" s="18"/>
    </row>
    <row r="1495" spans="3:113" x14ac:dyDescent="0.3">
      <c r="C1495" s="25"/>
      <c r="D1495" s="12"/>
      <c r="E1495" s="14"/>
      <c r="H1495" s="16"/>
      <c r="I1495" s="11"/>
      <c r="J1495" s="39"/>
      <c r="K1495" s="39"/>
      <c r="L1495" s="39"/>
      <c r="M1495" s="39"/>
      <c r="N1495" s="42"/>
      <c r="O1495" s="8"/>
      <c r="P1495" s="9"/>
      <c r="Q1495" s="9"/>
      <c r="R1495" s="8"/>
      <c r="S1495" s="9"/>
      <c r="T1495" s="9"/>
      <c r="U1495" s="8"/>
      <c r="V1495" s="9"/>
      <c r="W1495" s="9"/>
      <c r="X1495" s="9"/>
      <c r="Y1495" s="8"/>
      <c r="Z1495" s="9"/>
      <c r="AA1495" s="8"/>
      <c r="AC1495" s="8"/>
      <c r="AP1495" s="8"/>
      <c r="AR1495" s="31"/>
      <c r="AU1495" s="31"/>
      <c r="AV1495" s="21"/>
      <c r="AW1495" s="23"/>
      <c r="BJ1495" s="18"/>
      <c r="BL1495" s="54"/>
      <c r="BO1495" s="18"/>
      <c r="BQ1495" s="18"/>
      <c r="BS1495" s="18"/>
      <c r="BT1495" s="18"/>
      <c r="CA1495" s="18"/>
      <c r="CD1495" s="18"/>
      <c r="CI1495" s="18"/>
      <c r="CN1495" s="18"/>
      <c r="CP1495" s="18"/>
      <c r="CT1495" s="18"/>
      <c r="CV1495" s="18"/>
      <c r="CX1495" s="18"/>
      <c r="DI1495" s="18"/>
    </row>
    <row r="1496" spans="3:113" x14ac:dyDescent="0.3">
      <c r="C1496" s="25"/>
      <c r="D1496" s="12"/>
      <c r="E1496" s="14"/>
      <c r="H1496" s="16"/>
      <c r="I1496" s="11"/>
      <c r="J1496" s="39"/>
      <c r="K1496" s="39"/>
      <c r="L1496" s="39"/>
      <c r="M1496" s="39"/>
      <c r="N1496" s="42"/>
      <c r="O1496" s="8"/>
      <c r="P1496" s="9"/>
      <c r="Q1496" s="9"/>
      <c r="R1496" s="8"/>
      <c r="S1496" s="9"/>
      <c r="T1496" s="9"/>
      <c r="U1496" s="8"/>
      <c r="V1496" s="9"/>
      <c r="W1496" s="9"/>
      <c r="X1496" s="9"/>
      <c r="Y1496" s="8"/>
      <c r="Z1496" s="9"/>
      <c r="AA1496" s="8"/>
      <c r="AC1496" s="8"/>
      <c r="AP1496" s="8"/>
      <c r="AR1496" s="31"/>
      <c r="AU1496" s="31"/>
      <c r="AV1496" s="21"/>
      <c r="AW1496" s="23"/>
      <c r="BJ1496" s="18"/>
      <c r="BL1496" s="54"/>
      <c r="BO1496" s="18"/>
      <c r="BQ1496" s="18"/>
      <c r="BS1496" s="18"/>
      <c r="BT1496" s="18"/>
      <c r="CA1496" s="18"/>
      <c r="CD1496" s="18"/>
      <c r="CI1496" s="18"/>
      <c r="CN1496" s="18"/>
      <c r="CP1496" s="18"/>
      <c r="CT1496" s="18"/>
      <c r="CV1496" s="18"/>
      <c r="CX1496" s="18"/>
      <c r="DI1496" s="18"/>
    </row>
    <row r="1497" spans="3:113" x14ac:dyDescent="0.3">
      <c r="C1497" s="25"/>
      <c r="D1497" s="12"/>
      <c r="E1497" s="14"/>
      <c r="H1497" s="16"/>
      <c r="I1497" s="11"/>
      <c r="J1497" s="39"/>
      <c r="K1497" s="39"/>
      <c r="L1497" s="39"/>
      <c r="M1497" s="39"/>
      <c r="N1497" s="42"/>
      <c r="O1497" s="8"/>
      <c r="P1497" s="9"/>
      <c r="Q1497" s="9"/>
      <c r="R1497" s="8"/>
      <c r="S1497" s="9"/>
      <c r="T1497" s="9"/>
      <c r="U1497" s="8"/>
      <c r="V1497" s="9"/>
      <c r="W1497" s="9"/>
      <c r="X1497" s="9"/>
      <c r="Y1497" s="8"/>
      <c r="Z1497" s="9"/>
      <c r="AA1497" s="8"/>
      <c r="AC1497" s="8"/>
      <c r="AP1497" s="8"/>
      <c r="AR1497" s="31"/>
      <c r="AU1497" s="31"/>
      <c r="AV1497" s="21"/>
      <c r="AW1497" s="23"/>
      <c r="BJ1497" s="18"/>
      <c r="BL1497" s="54"/>
      <c r="BO1497" s="18"/>
      <c r="BQ1497" s="18"/>
      <c r="BS1497" s="18"/>
      <c r="BT1497" s="18"/>
      <c r="CA1497" s="18"/>
      <c r="CD1497" s="18"/>
      <c r="CI1497" s="18"/>
      <c r="CN1497" s="18"/>
      <c r="CP1497" s="18"/>
      <c r="CT1497" s="18"/>
      <c r="CV1497" s="18"/>
      <c r="CX1497" s="18"/>
      <c r="DI1497" s="18"/>
    </row>
    <row r="1498" spans="3:113" x14ac:dyDescent="0.3">
      <c r="C1498" s="25"/>
      <c r="D1498" s="12"/>
      <c r="E1498" s="14"/>
      <c r="H1498" s="16"/>
      <c r="I1498" s="11"/>
      <c r="J1498" s="39"/>
      <c r="K1498" s="39"/>
      <c r="L1498" s="39"/>
      <c r="M1498" s="39"/>
      <c r="N1498" s="42"/>
      <c r="O1498" s="8"/>
      <c r="P1498" s="9"/>
      <c r="Q1498" s="9"/>
      <c r="R1498" s="8"/>
      <c r="S1498" s="9"/>
      <c r="T1498" s="9"/>
      <c r="U1498" s="8"/>
      <c r="V1498" s="9"/>
      <c r="W1498" s="9"/>
      <c r="X1498" s="9"/>
      <c r="Y1498" s="8"/>
      <c r="Z1498" s="9"/>
      <c r="AA1498" s="8"/>
      <c r="AC1498" s="8"/>
      <c r="AP1498" s="8"/>
      <c r="AR1498" s="31"/>
      <c r="AU1498" s="31"/>
      <c r="AV1498" s="21"/>
      <c r="AW1498" s="23"/>
      <c r="BJ1498" s="18"/>
      <c r="BL1498" s="54"/>
      <c r="BO1498" s="18"/>
      <c r="BQ1498" s="18"/>
      <c r="BS1498" s="18"/>
      <c r="BT1498" s="18"/>
      <c r="CA1498" s="18"/>
      <c r="CD1498" s="18"/>
      <c r="CI1498" s="18"/>
      <c r="CN1498" s="18"/>
      <c r="CP1498" s="18"/>
      <c r="CT1498" s="18"/>
      <c r="CV1498" s="18"/>
      <c r="CX1498" s="18"/>
      <c r="DI1498" s="18"/>
    </row>
    <row r="1499" spans="3:113" x14ac:dyDescent="0.3">
      <c r="C1499" s="25"/>
      <c r="D1499" s="12"/>
      <c r="E1499" s="14"/>
      <c r="H1499" s="16"/>
      <c r="I1499" s="11"/>
      <c r="J1499" s="39"/>
      <c r="K1499" s="39"/>
      <c r="L1499" s="39"/>
      <c r="M1499" s="39"/>
      <c r="N1499" s="42"/>
      <c r="O1499" s="8"/>
      <c r="P1499" s="9"/>
      <c r="Q1499" s="9"/>
      <c r="R1499" s="8"/>
      <c r="S1499" s="9"/>
      <c r="T1499" s="9"/>
      <c r="U1499" s="8"/>
      <c r="V1499" s="9"/>
      <c r="W1499" s="9"/>
      <c r="X1499" s="9"/>
      <c r="Y1499" s="8"/>
      <c r="Z1499" s="9"/>
      <c r="AA1499" s="8"/>
      <c r="AC1499" s="8"/>
      <c r="AP1499" s="8"/>
      <c r="AR1499" s="31"/>
      <c r="AU1499" s="31"/>
      <c r="AV1499" s="21"/>
      <c r="AW1499" s="23"/>
      <c r="BJ1499" s="18"/>
      <c r="BL1499" s="54"/>
      <c r="BO1499" s="18"/>
      <c r="BQ1499" s="18"/>
      <c r="BS1499" s="18"/>
      <c r="BT1499" s="18"/>
      <c r="CA1499" s="18"/>
      <c r="CD1499" s="18"/>
      <c r="CI1499" s="18"/>
      <c r="CN1499" s="18"/>
      <c r="CP1499" s="18"/>
      <c r="CT1499" s="18"/>
      <c r="CV1499" s="18"/>
      <c r="CX1499" s="18"/>
      <c r="DI1499" s="18"/>
    </row>
    <row r="1500" spans="3:113" x14ac:dyDescent="0.3">
      <c r="C1500" s="25"/>
      <c r="D1500" s="12"/>
      <c r="E1500" s="14"/>
      <c r="H1500" s="16"/>
      <c r="I1500" s="11"/>
      <c r="J1500" s="39"/>
      <c r="K1500" s="39"/>
      <c r="L1500" s="39"/>
      <c r="M1500" s="39"/>
      <c r="N1500" s="42"/>
      <c r="O1500" s="8"/>
      <c r="P1500" s="9"/>
      <c r="Q1500" s="9"/>
      <c r="R1500" s="8"/>
      <c r="S1500" s="9"/>
      <c r="T1500" s="9"/>
      <c r="U1500" s="8"/>
      <c r="V1500" s="9"/>
      <c r="W1500" s="9"/>
      <c r="X1500" s="9"/>
      <c r="Y1500" s="8"/>
      <c r="Z1500" s="9"/>
      <c r="AA1500" s="8"/>
      <c r="AC1500" s="8"/>
      <c r="AP1500" s="8"/>
      <c r="AR1500" s="31"/>
      <c r="AU1500" s="31"/>
      <c r="AV1500" s="21"/>
      <c r="AW1500" s="23"/>
      <c r="BJ1500" s="18"/>
      <c r="BL1500" s="54"/>
      <c r="BO1500" s="18"/>
      <c r="BQ1500" s="18"/>
      <c r="BS1500" s="18"/>
      <c r="BT1500" s="18"/>
      <c r="CA1500" s="18"/>
      <c r="CD1500" s="18"/>
      <c r="CI1500" s="18"/>
      <c r="CN1500" s="18"/>
      <c r="CP1500" s="18"/>
      <c r="CT1500" s="18"/>
      <c r="CV1500" s="18"/>
      <c r="CX1500" s="18"/>
      <c r="DI1500" s="18"/>
    </row>
    <row r="1501" spans="3:113" x14ac:dyDescent="0.3">
      <c r="C1501" s="25"/>
      <c r="D1501" s="12"/>
      <c r="E1501" s="14"/>
      <c r="H1501" s="16"/>
      <c r="I1501" s="11"/>
      <c r="J1501" s="39"/>
      <c r="K1501" s="39"/>
      <c r="L1501" s="39"/>
      <c r="M1501" s="39"/>
      <c r="N1501" s="42"/>
      <c r="O1501" s="8"/>
      <c r="P1501" s="9"/>
      <c r="Q1501" s="9"/>
      <c r="R1501" s="8"/>
      <c r="S1501" s="9"/>
      <c r="T1501" s="9"/>
      <c r="U1501" s="8"/>
      <c r="V1501" s="9"/>
      <c r="W1501" s="9"/>
      <c r="X1501" s="9"/>
      <c r="Y1501" s="8"/>
      <c r="Z1501" s="9"/>
      <c r="AA1501" s="8"/>
      <c r="AC1501" s="8"/>
      <c r="AP1501" s="8"/>
      <c r="AR1501" s="31"/>
      <c r="AU1501" s="31"/>
      <c r="AV1501" s="21"/>
      <c r="AW1501" s="23"/>
      <c r="BJ1501" s="18"/>
      <c r="BL1501" s="54"/>
      <c r="BO1501" s="18"/>
      <c r="BQ1501" s="18"/>
      <c r="BS1501" s="18"/>
      <c r="BT1501" s="18"/>
      <c r="CA1501" s="18"/>
      <c r="CD1501" s="18"/>
      <c r="CI1501" s="18"/>
      <c r="CN1501" s="18"/>
      <c r="CP1501" s="18"/>
      <c r="CT1501" s="18"/>
      <c r="CV1501" s="18"/>
      <c r="CX1501" s="18"/>
      <c r="DI1501" s="18"/>
    </row>
    <row r="1502" spans="3:113" x14ac:dyDescent="0.3">
      <c r="C1502" s="25"/>
      <c r="D1502" s="12"/>
      <c r="E1502" s="14"/>
      <c r="H1502" s="16"/>
      <c r="I1502" s="11"/>
      <c r="J1502" s="39"/>
      <c r="K1502" s="39"/>
      <c r="L1502" s="39"/>
      <c r="M1502" s="39"/>
      <c r="N1502" s="42"/>
      <c r="O1502" s="8"/>
      <c r="P1502" s="9"/>
      <c r="Q1502" s="9"/>
      <c r="R1502" s="8"/>
      <c r="S1502" s="9"/>
      <c r="T1502" s="9"/>
      <c r="U1502" s="8"/>
      <c r="V1502" s="9"/>
      <c r="W1502" s="9"/>
      <c r="X1502" s="9"/>
      <c r="Y1502" s="8"/>
      <c r="Z1502" s="9"/>
      <c r="AA1502" s="8"/>
      <c r="AC1502" s="8"/>
      <c r="AP1502" s="8"/>
      <c r="AR1502" s="31"/>
      <c r="AU1502" s="31"/>
      <c r="AV1502" s="21"/>
      <c r="AW1502" s="23"/>
      <c r="BJ1502" s="18"/>
      <c r="BL1502" s="54"/>
      <c r="BO1502" s="18"/>
      <c r="BQ1502" s="18"/>
      <c r="BS1502" s="18"/>
      <c r="BT1502" s="18"/>
      <c r="CA1502" s="18"/>
      <c r="CD1502" s="18"/>
      <c r="CI1502" s="18"/>
      <c r="CN1502" s="18"/>
      <c r="CP1502" s="18"/>
      <c r="CT1502" s="18"/>
      <c r="CV1502" s="18"/>
      <c r="CX1502" s="18"/>
      <c r="DI1502" s="18"/>
    </row>
    <row r="1503" spans="3:113" x14ac:dyDescent="0.3">
      <c r="C1503" s="25"/>
      <c r="D1503" s="12"/>
      <c r="E1503" s="14"/>
      <c r="H1503" s="16"/>
      <c r="I1503" s="11"/>
      <c r="J1503" s="39"/>
      <c r="K1503" s="39"/>
      <c r="L1503" s="39"/>
      <c r="M1503" s="39"/>
      <c r="N1503" s="42"/>
      <c r="O1503" s="8"/>
      <c r="P1503" s="9"/>
      <c r="Q1503" s="9"/>
      <c r="R1503" s="8"/>
      <c r="S1503" s="9"/>
      <c r="T1503" s="9"/>
      <c r="U1503" s="8"/>
      <c r="V1503" s="9"/>
      <c r="W1503" s="9"/>
      <c r="X1503" s="9"/>
      <c r="Y1503" s="8"/>
      <c r="Z1503" s="9"/>
      <c r="AA1503" s="8"/>
      <c r="AC1503" s="8"/>
      <c r="AP1503" s="8"/>
      <c r="AR1503" s="31"/>
      <c r="AU1503" s="31"/>
      <c r="AV1503" s="21"/>
      <c r="AW1503" s="23"/>
      <c r="BJ1503" s="18"/>
      <c r="BL1503" s="54"/>
      <c r="BO1503" s="18"/>
      <c r="BQ1503" s="18"/>
      <c r="BS1503" s="18"/>
      <c r="BT1503" s="18"/>
      <c r="CA1503" s="18"/>
      <c r="CD1503" s="18"/>
      <c r="CI1503" s="18"/>
      <c r="CN1503" s="18"/>
      <c r="CP1503" s="18"/>
      <c r="CT1503" s="18"/>
      <c r="CV1503" s="18"/>
      <c r="CX1503" s="18"/>
      <c r="DI1503" s="18"/>
    </row>
    <row r="1504" spans="3:113" x14ac:dyDescent="0.3">
      <c r="C1504" s="25"/>
      <c r="D1504" s="12"/>
      <c r="E1504" s="14"/>
      <c r="H1504" s="16"/>
      <c r="I1504" s="11"/>
      <c r="J1504" s="39"/>
      <c r="K1504" s="39"/>
      <c r="L1504" s="39"/>
      <c r="M1504" s="39"/>
      <c r="N1504" s="42"/>
      <c r="O1504" s="8"/>
      <c r="P1504" s="9"/>
      <c r="Q1504" s="9"/>
      <c r="R1504" s="8"/>
      <c r="S1504" s="9"/>
      <c r="T1504" s="9"/>
      <c r="U1504" s="8"/>
      <c r="V1504" s="9"/>
      <c r="W1504" s="9"/>
      <c r="X1504" s="9"/>
      <c r="Y1504" s="8"/>
      <c r="Z1504" s="9"/>
      <c r="AA1504" s="8"/>
      <c r="AC1504" s="8"/>
      <c r="AP1504" s="8"/>
      <c r="AR1504" s="31"/>
      <c r="AU1504" s="31"/>
      <c r="AV1504" s="21"/>
      <c r="AW1504" s="23"/>
      <c r="BJ1504" s="18"/>
      <c r="BL1504" s="54"/>
      <c r="BO1504" s="18"/>
      <c r="BQ1504" s="18"/>
      <c r="BS1504" s="18"/>
      <c r="BT1504" s="18"/>
      <c r="CA1504" s="18"/>
      <c r="CD1504" s="18"/>
      <c r="CI1504" s="18"/>
      <c r="CN1504" s="18"/>
      <c r="CP1504" s="18"/>
      <c r="CT1504" s="18"/>
      <c r="CV1504" s="18"/>
      <c r="CX1504" s="18"/>
      <c r="DI1504" s="18"/>
    </row>
    <row r="1505" spans="3:113" x14ac:dyDescent="0.3">
      <c r="C1505" s="25"/>
      <c r="D1505" s="12"/>
      <c r="E1505" s="14"/>
      <c r="H1505" s="16"/>
      <c r="I1505" s="11"/>
      <c r="J1505" s="39"/>
      <c r="K1505" s="39"/>
      <c r="L1505" s="39"/>
      <c r="M1505" s="39"/>
      <c r="N1505" s="42"/>
      <c r="O1505" s="8"/>
      <c r="P1505" s="9"/>
      <c r="Q1505" s="9"/>
      <c r="R1505" s="8"/>
      <c r="S1505" s="9"/>
      <c r="T1505" s="9"/>
      <c r="U1505" s="8"/>
      <c r="V1505" s="9"/>
      <c r="W1505" s="9"/>
      <c r="X1505" s="9"/>
      <c r="Y1505" s="8"/>
      <c r="Z1505" s="9"/>
      <c r="AA1505" s="8"/>
      <c r="AC1505" s="8"/>
      <c r="AP1505" s="8"/>
      <c r="AR1505" s="31"/>
      <c r="AU1505" s="31"/>
      <c r="AV1505" s="21"/>
      <c r="AW1505" s="23"/>
      <c r="BJ1505" s="18"/>
      <c r="BL1505" s="54"/>
      <c r="BO1505" s="18"/>
      <c r="BQ1505" s="18"/>
      <c r="BS1505" s="18"/>
      <c r="BT1505" s="18"/>
      <c r="CA1505" s="18"/>
      <c r="CD1505" s="18"/>
      <c r="CI1505" s="18"/>
      <c r="CN1505" s="18"/>
      <c r="CP1505" s="18"/>
      <c r="CT1505" s="18"/>
      <c r="CV1505" s="18"/>
      <c r="CX1505" s="18"/>
      <c r="DI1505" s="18"/>
    </row>
    <row r="1506" spans="3:113" x14ac:dyDescent="0.3">
      <c r="C1506" s="25"/>
      <c r="D1506" s="12"/>
      <c r="E1506" s="14"/>
      <c r="H1506" s="16"/>
      <c r="I1506" s="11"/>
      <c r="J1506" s="39"/>
      <c r="K1506" s="39"/>
      <c r="L1506" s="39"/>
      <c r="M1506" s="39"/>
      <c r="N1506" s="42"/>
      <c r="O1506" s="8"/>
      <c r="P1506" s="9"/>
      <c r="Q1506" s="9"/>
      <c r="R1506" s="8"/>
      <c r="S1506" s="9"/>
      <c r="T1506" s="9"/>
      <c r="U1506" s="8"/>
      <c r="V1506" s="9"/>
      <c r="W1506" s="9"/>
      <c r="X1506" s="9"/>
      <c r="Y1506" s="8"/>
      <c r="Z1506" s="9"/>
      <c r="AA1506" s="8"/>
      <c r="AC1506" s="8"/>
      <c r="AP1506" s="8"/>
      <c r="AR1506" s="31"/>
      <c r="AU1506" s="31"/>
      <c r="AV1506" s="21"/>
      <c r="AW1506" s="23"/>
      <c r="BJ1506" s="18"/>
      <c r="BL1506" s="54"/>
      <c r="BO1506" s="18"/>
      <c r="BQ1506" s="18"/>
      <c r="BS1506" s="18"/>
      <c r="BT1506" s="18"/>
      <c r="CA1506" s="18"/>
      <c r="CD1506" s="18"/>
      <c r="CI1506" s="18"/>
      <c r="CN1506" s="18"/>
      <c r="CP1506" s="18"/>
      <c r="CT1506" s="18"/>
      <c r="CV1506" s="18"/>
      <c r="CX1506" s="18"/>
      <c r="DI1506" s="18"/>
    </row>
    <row r="1507" spans="3:113" x14ac:dyDescent="0.3">
      <c r="C1507" s="25"/>
      <c r="D1507" s="12"/>
      <c r="E1507" s="14"/>
      <c r="H1507" s="16"/>
      <c r="I1507" s="11"/>
      <c r="J1507" s="39"/>
      <c r="K1507" s="39"/>
      <c r="L1507" s="39"/>
      <c r="M1507" s="39"/>
      <c r="N1507" s="42"/>
      <c r="O1507" s="8"/>
      <c r="P1507" s="9"/>
      <c r="Q1507" s="9"/>
      <c r="R1507" s="8"/>
      <c r="S1507" s="9"/>
      <c r="T1507" s="9"/>
      <c r="U1507" s="8"/>
      <c r="V1507" s="9"/>
      <c r="W1507" s="9"/>
      <c r="X1507" s="9"/>
      <c r="Y1507" s="8"/>
      <c r="Z1507" s="9"/>
      <c r="AA1507" s="8"/>
      <c r="AC1507" s="8"/>
      <c r="AP1507" s="8"/>
      <c r="AR1507" s="31"/>
      <c r="AU1507" s="31"/>
      <c r="AV1507" s="21"/>
      <c r="AW1507" s="23"/>
      <c r="BJ1507" s="18"/>
      <c r="BL1507" s="54"/>
      <c r="BO1507" s="18"/>
      <c r="BQ1507" s="18"/>
      <c r="BS1507" s="18"/>
      <c r="BT1507" s="18"/>
      <c r="CA1507" s="18"/>
      <c r="CD1507" s="18"/>
      <c r="CI1507" s="18"/>
      <c r="CN1507" s="18"/>
      <c r="CP1507" s="18"/>
      <c r="CT1507" s="18"/>
      <c r="CV1507" s="18"/>
      <c r="CX1507" s="18"/>
      <c r="DI1507" s="18"/>
    </row>
    <row r="1508" spans="3:113" x14ac:dyDescent="0.3">
      <c r="C1508" s="25"/>
      <c r="D1508" s="12"/>
      <c r="E1508" s="14"/>
      <c r="H1508" s="16"/>
      <c r="I1508" s="11"/>
      <c r="J1508" s="39"/>
      <c r="K1508" s="39"/>
      <c r="L1508" s="39"/>
      <c r="M1508" s="39"/>
      <c r="N1508" s="42"/>
      <c r="O1508" s="8"/>
      <c r="P1508" s="9"/>
      <c r="Q1508" s="9"/>
      <c r="R1508" s="8"/>
      <c r="S1508" s="9"/>
      <c r="T1508" s="9"/>
      <c r="U1508" s="8"/>
      <c r="V1508" s="9"/>
      <c r="W1508" s="9"/>
      <c r="X1508" s="9"/>
      <c r="Y1508" s="8"/>
      <c r="Z1508" s="9"/>
      <c r="AA1508" s="8"/>
      <c r="AC1508" s="8"/>
      <c r="AP1508" s="8"/>
      <c r="AR1508" s="31"/>
      <c r="AU1508" s="31"/>
      <c r="AV1508" s="21"/>
      <c r="AW1508" s="23"/>
      <c r="BJ1508" s="18"/>
      <c r="BL1508" s="54"/>
      <c r="BO1508" s="18"/>
      <c r="BQ1508" s="18"/>
      <c r="BS1508" s="18"/>
      <c r="BT1508" s="18"/>
      <c r="CA1508" s="18"/>
      <c r="CD1508" s="18"/>
      <c r="CI1508" s="18"/>
      <c r="CN1508" s="18"/>
      <c r="CP1508" s="18"/>
      <c r="CT1508" s="18"/>
      <c r="CV1508" s="18"/>
      <c r="CX1508" s="18"/>
      <c r="DI1508" s="18"/>
    </row>
    <row r="1509" spans="3:113" x14ac:dyDescent="0.3">
      <c r="C1509" s="25"/>
      <c r="D1509" s="12"/>
      <c r="E1509" s="14"/>
      <c r="H1509" s="16"/>
      <c r="I1509" s="11"/>
      <c r="J1509" s="39"/>
      <c r="K1509" s="39"/>
      <c r="L1509" s="39"/>
      <c r="M1509" s="39"/>
      <c r="N1509" s="42"/>
      <c r="O1509" s="8"/>
      <c r="P1509" s="9"/>
      <c r="Q1509" s="9"/>
      <c r="R1509" s="8"/>
      <c r="S1509" s="9"/>
      <c r="T1509" s="9"/>
      <c r="U1509" s="8"/>
      <c r="V1509" s="9"/>
      <c r="W1509" s="9"/>
      <c r="X1509" s="9"/>
      <c r="Y1509" s="8"/>
      <c r="Z1509" s="9"/>
      <c r="AA1509" s="8"/>
      <c r="AC1509" s="8"/>
      <c r="AP1509" s="8"/>
      <c r="AR1509" s="31"/>
      <c r="AU1509" s="31"/>
      <c r="AV1509" s="21"/>
      <c r="AW1509" s="23"/>
      <c r="BJ1509" s="18"/>
      <c r="BL1509" s="54"/>
      <c r="BO1509" s="18"/>
      <c r="BQ1509" s="18"/>
      <c r="BS1509" s="18"/>
      <c r="BT1509" s="18"/>
      <c r="CA1509" s="18"/>
      <c r="CD1509" s="18"/>
      <c r="CI1509" s="18"/>
      <c r="CN1509" s="18"/>
      <c r="CP1509" s="18"/>
      <c r="CT1509" s="18"/>
      <c r="CV1509" s="18"/>
      <c r="CX1509" s="18"/>
      <c r="DI1509" s="18"/>
    </row>
    <row r="1510" spans="3:113" x14ac:dyDescent="0.3">
      <c r="C1510" s="25"/>
      <c r="D1510" s="12"/>
      <c r="E1510" s="14"/>
      <c r="H1510" s="16"/>
      <c r="I1510" s="11"/>
      <c r="J1510" s="39"/>
      <c r="K1510" s="39"/>
      <c r="L1510" s="39"/>
      <c r="M1510" s="39"/>
      <c r="N1510" s="42"/>
      <c r="O1510" s="8"/>
      <c r="P1510" s="9"/>
      <c r="Q1510" s="9"/>
      <c r="R1510" s="8"/>
      <c r="S1510" s="9"/>
      <c r="T1510" s="9"/>
      <c r="U1510" s="8"/>
      <c r="V1510" s="9"/>
      <c r="W1510" s="9"/>
      <c r="X1510" s="9"/>
      <c r="Y1510" s="8"/>
      <c r="Z1510" s="9"/>
      <c r="AA1510" s="8"/>
      <c r="AC1510" s="8"/>
      <c r="AP1510" s="8"/>
      <c r="AR1510" s="31"/>
      <c r="AU1510" s="31"/>
      <c r="AV1510" s="21"/>
      <c r="AW1510" s="23"/>
      <c r="BJ1510" s="18"/>
      <c r="BL1510" s="54"/>
      <c r="BO1510" s="18"/>
      <c r="BQ1510" s="18"/>
      <c r="BS1510" s="18"/>
      <c r="BT1510" s="18"/>
      <c r="CA1510" s="18"/>
      <c r="CD1510" s="18"/>
      <c r="CI1510" s="18"/>
      <c r="CN1510" s="18"/>
      <c r="CP1510" s="18"/>
      <c r="CT1510" s="18"/>
      <c r="CV1510" s="18"/>
      <c r="CX1510" s="18"/>
      <c r="DI1510" s="18"/>
    </row>
    <row r="1511" spans="3:113" x14ac:dyDescent="0.3">
      <c r="C1511" s="25"/>
      <c r="D1511" s="12"/>
      <c r="E1511" s="14"/>
      <c r="H1511" s="16"/>
      <c r="I1511" s="11"/>
      <c r="J1511" s="39"/>
      <c r="K1511" s="39"/>
      <c r="L1511" s="39"/>
      <c r="M1511" s="39"/>
      <c r="N1511" s="42"/>
      <c r="O1511" s="8"/>
      <c r="P1511" s="9"/>
      <c r="Q1511" s="9"/>
      <c r="R1511" s="8"/>
      <c r="S1511" s="9"/>
      <c r="T1511" s="9"/>
      <c r="U1511" s="8"/>
      <c r="V1511" s="9"/>
      <c r="W1511" s="9"/>
      <c r="X1511" s="9"/>
      <c r="Y1511" s="8"/>
      <c r="Z1511" s="9"/>
      <c r="AA1511" s="8"/>
      <c r="AC1511" s="8"/>
      <c r="AP1511" s="8"/>
      <c r="AR1511" s="31"/>
      <c r="AU1511" s="31"/>
      <c r="AV1511" s="21"/>
      <c r="AW1511" s="23"/>
      <c r="BJ1511" s="18"/>
      <c r="BL1511" s="54"/>
      <c r="BO1511" s="18"/>
      <c r="BQ1511" s="18"/>
      <c r="BS1511" s="18"/>
      <c r="BT1511" s="18"/>
      <c r="CA1511" s="18"/>
      <c r="CD1511" s="18"/>
      <c r="CI1511" s="18"/>
      <c r="CN1511" s="18"/>
      <c r="CP1511" s="18"/>
      <c r="CT1511" s="18"/>
      <c r="CV1511" s="18"/>
      <c r="CX1511" s="18"/>
      <c r="DI1511" s="18"/>
    </row>
    <row r="1512" spans="3:113" x14ac:dyDescent="0.3">
      <c r="C1512" s="25"/>
      <c r="D1512" s="12"/>
      <c r="E1512" s="14"/>
      <c r="H1512" s="16"/>
      <c r="I1512" s="11"/>
      <c r="J1512" s="39"/>
      <c r="K1512" s="39"/>
      <c r="L1512" s="39"/>
      <c r="M1512" s="39"/>
      <c r="N1512" s="42"/>
      <c r="O1512" s="8"/>
      <c r="P1512" s="9"/>
      <c r="Q1512" s="9"/>
      <c r="R1512" s="8"/>
      <c r="S1512" s="9"/>
      <c r="T1512" s="9"/>
      <c r="U1512" s="8"/>
      <c r="V1512" s="9"/>
      <c r="W1512" s="9"/>
      <c r="X1512" s="9"/>
      <c r="Y1512" s="8"/>
      <c r="Z1512" s="9"/>
      <c r="AA1512" s="8"/>
      <c r="AC1512" s="8"/>
      <c r="AP1512" s="8"/>
      <c r="AR1512" s="31"/>
      <c r="AU1512" s="31"/>
      <c r="AV1512" s="21"/>
      <c r="AW1512" s="23"/>
      <c r="BJ1512" s="18"/>
      <c r="BL1512" s="54"/>
      <c r="BO1512" s="18"/>
      <c r="BQ1512" s="18"/>
      <c r="BS1512" s="18"/>
      <c r="BT1512" s="18"/>
      <c r="CA1512" s="18"/>
      <c r="CD1512" s="18"/>
      <c r="CI1512" s="18"/>
      <c r="CN1512" s="18"/>
      <c r="CP1512" s="18"/>
      <c r="CT1512" s="18"/>
      <c r="CV1512" s="18"/>
      <c r="CX1512" s="18"/>
      <c r="DI1512" s="18"/>
    </row>
    <row r="1513" spans="3:113" x14ac:dyDescent="0.3">
      <c r="C1513" s="25"/>
      <c r="D1513" s="12"/>
      <c r="E1513" s="14"/>
      <c r="H1513" s="16"/>
      <c r="I1513" s="11"/>
      <c r="J1513" s="39"/>
      <c r="K1513" s="39"/>
      <c r="L1513" s="39"/>
      <c r="M1513" s="39"/>
      <c r="N1513" s="42"/>
      <c r="O1513" s="8"/>
      <c r="P1513" s="9"/>
      <c r="Q1513" s="9"/>
      <c r="R1513" s="8"/>
      <c r="S1513" s="9"/>
      <c r="T1513" s="9"/>
      <c r="U1513" s="8"/>
      <c r="V1513" s="9"/>
      <c r="W1513" s="9"/>
      <c r="X1513" s="9"/>
      <c r="Y1513" s="8"/>
      <c r="Z1513" s="9"/>
      <c r="AA1513" s="8"/>
      <c r="AC1513" s="8"/>
      <c r="AP1513" s="8"/>
      <c r="AR1513" s="31"/>
      <c r="AU1513" s="31"/>
      <c r="AV1513" s="21"/>
      <c r="AW1513" s="23"/>
      <c r="BJ1513" s="18"/>
      <c r="BL1513" s="54"/>
      <c r="BO1513" s="18"/>
      <c r="BQ1513" s="18"/>
      <c r="BS1513" s="18"/>
      <c r="BT1513" s="18"/>
      <c r="CA1513" s="18"/>
      <c r="CD1513" s="18"/>
      <c r="CI1513" s="18"/>
      <c r="CN1513" s="18"/>
      <c r="CP1513" s="18"/>
      <c r="CT1513" s="18"/>
      <c r="CV1513" s="18"/>
      <c r="CX1513" s="18"/>
      <c r="DI1513" s="18"/>
    </row>
    <row r="1514" spans="3:113" x14ac:dyDescent="0.3">
      <c r="C1514" s="25"/>
      <c r="D1514" s="12"/>
      <c r="E1514" s="14"/>
      <c r="H1514" s="16"/>
      <c r="I1514" s="11"/>
      <c r="J1514" s="39"/>
      <c r="K1514" s="39"/>
      <c r="L1514" s="39"/>
      <c r="M1514" s="39"/>
      <c r="N1514" s="42"/>
      <c r="O1514" s="8"/>
      <c r="P1514" s="9"/>
      <c r="Q1514" s="9"/>
      <c r="R1514" s="8"/>
      <c r="S1514" s="9"/>
      <c r="T1514" s="9"/>
      <c r="U1514" s="8"/>
      <c r="V1514" s="9"/>
      <c r="W1514" s="9"/>
      <c r="X1514" s="9"/>
      <c r="Y1514" s="8"/>
      <c r="Z1514" s="9"/>
      <c r="AA1514" s="8"/>
      <c r="AC1514" s="8"/>
      <c r="AP1514" s="8"/>
      <c r="AR1514" s="31"/>
      <c r="AU1514" s="31"/>
      <c r="AV1514" s="21"/>
      <c r="AW1514" s="23"/>
      <c r="BJ1514" s="18"/>
      <c r="BL1514" s="54"/>
      <c r="BO1514" s="18"/>
      <c r="BQ1514" s="18"/>
      <c r="BS1514" s="18"/>
      <c r="BT1514" s="18"/>
      <c r="CA1514" s="18"/>
      <c r="CD1514" s="18"/>
      <c r="CI1514" s="18"/>
      <c r="CN1514" s="18"/>
      <c r="CP1514" s="18"/>
      <c r="CT1514" s="18"/>
      <c r="CV1514" s="18"/>
      <c r="CX1514" s="18"/>
      <c r="DI1514" s="18"/>
    </row>
    <row r="1515" spans="3:113" x14ac:dyDescent="0.3">
      <c r="C1515" s="25"/>
      <c r="D1515" s="12"/>
      <c r="E1515" s="14"/>
      <c r="H1515" s="16"/>
      <c r="I1515" s="11"/>
      <c r="J1515" s="39"/>
      <c r="K1515" s="39"/>
      <c r="L1515" s="39"/>
      <c r="M1515" s="39"/>
      <c r="N1515" s="42"/>
      <c r="O1515" s="8"/>
      <c r="P1515" s="9"/>
      <c r="Q1515" s="9"/>
      <c r="R1515" s="8"/>
      <c r="S1515" s="9"/>
      <c r="T1515" s="9"/>
      <c r="U1515" s="8"/>
      <c r="V1515" s="9"/>
      <c r="W1515" s="9"/>
      <c r="X1515" s="9"/>
      <c r="Y1515" s="8"/>
      <c r="Z1515" s="9"/>
      <c r="AA1515" s="8"/>
      <c r="AC1515" s="8"/>
      <c r="AP1515" s="8"/>
      <c r="AR1515" s="31"/>
      <c r="AU1515" s="31"/>
      <c r="AV1515" s="21"/>
      <c r="AW1515" s="23"/>
      <c r="BJ1515" s="18"/>
      <c r="BL1515" s="54"/>
      <c r="BO1515" s="18"/>
      <c r="BQ1515" s="18"/>
      <c r="BS1515" s="18"/>
      <c r="BT1515" s="18"/>
      <c r="CA1515" s="18"/>
      <c r="CD1515" s="18"/>
      <c r="CI1515" s="18"/>
      <c r="CN1515" s="18"/>
      <c r="CP1515" s="18"/>
      <c r="CT1515" s="18"/>
      <c r="CV1515" s="18"/>
      <c r="CX1515" s="18"/>
      <c r="DI1515" s="18"/>
    </row>
    <row r="1516" spans="3:113" x14ac:dyDescent="0.3">
      <c r="C1516" s="25"/>
      <c r="D1516" s="12"/>
      <c r="E1516" s="14"/>
      <c r="H1516" s="16"/>
      <c r="I1516" s="11"/>
      <c r="J1516" s="39"/>
      <c r="K1516" s="39"/>
      <c r="L1516" s="39"/>
      <c r="M1516" s="39"/>
      <c r="N1516" s="42"/>
      <c r="O1516" s="8"/>
      <c r="P1516" s="9"/>
      <c r="Q1516" s="9"/>
      <c r="R1516" s="8"/>
      <c r="S1516" s="9"/>
      <c r="T1516" s="9"/>
      <c r="U1516" s="8"/>
      <c r="V1516" s="9"/>
      <c r="W1516" s="9"/>
      <c r="X1516" s="9"/>
      <c r="Y1516" s="8"/>
      <c r="Z1516" s="9"/>
      <c r="AA1516" s="8"/>
      <c r="AC1516" s="8"/>
      <c r="AP1516" s="8"/>
      <c r="AR1516" s="31"/>
      <c r="AU1516" s="31"/>
      <c r="AV1516" s="21"/>
      <c r="AW1516" s="23"/>
      <c r="BJ1516" s="18"/>
      <c r="BL1516" s="54"/>
      <c r="BO1516" s="18"/>
      <c r="BQ1516" s="18"/>
      <c r="BS1516" s="18"/>
      <c r="BT1516" s="18"/>
      <c r="CA1516" s="18"/>
      <c r="CD1516" s="18"/>
      <c r="CI1516" s="18"/>
      <c r="CN1516" s="18"/>
      <c r="CP1516" s="18"/>
      <c r="CT1516" s="18"/>
      <c r="CV1516" s="18"/>
      <c r="CX1516" s="18"/>
      <c r="DI1516" s="18"/>
    </row>
    <row r="1517" spans="3:113" x14ac:dyDescent="0.3">
      <c r="C1517" s="25"/>
      <c r="D1517" s="12"/>
      <c r="E1517" s="14"/>
      <c r="H1517" s="16"/>
      <c r="I1517" s="11"/>
      <c r="J1517" s="39"/>
      <c r="K1517" s="39"/>
      <c r="L1517" s="39"/>
      <c r="M1517" s="39"/>
      <c r="N1517" s="42"/>
      <c r="O1517" s="8"/>
      <c r="P1517" s="9"/>
      <c r="Q1517" s="9"/>
      <c r="R1517" s="8"/>
      <c r="S1517" s="9"/>
      <c r="T1517" s="9"/>
      <c r="U1517" s="8"/>
      <c r="V1517" s="9"/>
      <c r="W1517" s="9"/>
      <c r="X1517" s="9"/>
      <c r="Y1517" s="8"/>
      <c r="Z1517" s="9"/>
      <c r="AA1517" s="8"/>
      <c r="AC1517" s="8"/>
      <c r="AP1517" s="8"/>
      <c r="AR1517" s="31"/>
      <c r="AU1517" s="31"/>
      <c r="AV1517" s="21"/>
      <c r="AW1517" s="23"/>
      <c r="BJ1517" s="18"/>
      <c r="BL1517" s="54"/>
      <c r="BO1517" s="18"/>
      <c r="BQ1517" s="18"/>
      <c r="BS1517" s="18"/>
      <c r="BT1517" s="18"/>
      <c r="CA1517" s="18"/>
      <c r="CD1517" s="18"/>
      <c r="CI1517" s="18"/>
      <c r="CN1517" s="18"/>
      <c r="CP1517" s="18"/>
      <c r="CT1517" s="18"/>
      <c r="CV1517" s="18"/>
      <c r="CX1517" s="18"/>
      <c r="DI1517" s="18"/>
    </row>
    <row r="1518" spans="3:113" x14ac:dyDescent="0.3">
      <c r="C1518" s="25"/>
      <c r="D1518" s="12"/>
      <c r="E1518" s="14"/>
      <c r="H1518" s="16"/>
      <c r="I1518" s="11"/>
      <c r="J1518" s="39"/>
      <c r="K1518" s="39"/>
      <c r="L1518" s="39"/>
      <c r="M1518" s="39"/>
      <c r="N1518" s="42"/>
      <c r="O1518" s="8"/>
      <c r="P1518" s="9"/>
      <c r="Q1518" s="9"/>
      <c r="R1518" s="8"/>
      <c r="S1518" s="9"/>
      <c r="T1518" s="9"/>
      <c r="U1518" s="8"/>
      <c r="V1518" s="9"/>
      <c r="W1518" s="9"/>
      <c r="X1518" s="9"/>
      <c r="Y1518" s="8"/>
      <c r="Z1518" s="9"/>
      <c r="AA1518" s="8"/>
      <c r="AC1518" s="8"/>
      <c r="AP1518" s="8"/>
      <c r="AR1518" s="31"/>
      <c r="AU1518" s="31"/>
      <c r="AV1518" s="21"/>
      <c r="AW1518" s="23"/>
      <c r="BJ1518" s="18"/>
      <c r="BL1518" s="54"/>
      <c r="BO1518" s="18"/>
      <c r="BQ1518" s="18"/>
      <c r="BS1518" s="18"/>
      <c r="BT1518" s="18"/>
      <c r="CA1518" s="18"/>
      <c r="CD1518" s="18"/>
      <c r="CI1518" s="18"/>
      <c r="CN1518" s="18"/>
      <c r="CP1518" s="18"/>
      <c r="CT1518" s="18"/>
      <c r="CV1518" s="18"/>
      <c r="CX1518" s="18"/>
      <c r="DI1518" s="18"/>
    </row>
    <row r="1519" spans="3:113" x14ac:dyDescent="0.3">
      <c r="C1519" s="25"/>
      <c r="D1519" s="12"/>
      <c r="E1519" s="14"/>
      <c r="H1519" s="16"/>
      <c r="I1519" s="11"/>
      <c r="J1519" s="39"/>
      <c r="K1519" s="39"/>
      <c r="L1519" s="39"/>
      <c r="M1519" s="39"/>
      <c r="N1519" s="42"/>
      <c r="O1519" s="8"/>
      <c r="P1519" s="9"/>
      <c r="Q1519" s="9"/>
      <c r="R1519" s="8"/>
      <c r="S1519" s="9"/>
      <c r="T1519" s="9"/>
      <c r="U1519" s="8"/>
      <c r="V1519" s="9"/>
      <c r="W1519" s="9"/>
      <c r="X1519" s="9"/>
      <c r="Y1519" s="8"/>
      <c r="Z1519" s="9"/>
      <c r="AA1519" s="8"/>
      <c r="AC1519" s="8"/>
      <c r="AP1519" s="8"/>
      <c r="AR1519" s="31"/>
      <c r="AU1519" s="31"/>
      <c r="AV1519" s="21"/>
      <c r="AW1519" s="23"/>
      <c r="BJ1519" s="18"/>
      <c r="BL1519" s="54"/>
      <c r="BO1519" s="18"/>
      <c r="BQ1519" s="18"/>
      <c r="BS1519" s="18"/>
      <c r="BT1519" s="18"/>
      <c r="CA1519" s="18"/>
      <c r="CD1519" s="18"/>
      <c r="CI1519" s="18"/>
      <c r="CN1519" s="18"/>
      <c r="CP1519" s="18"/>
      <c r="CT1519" s="18"/>
      <c r="CV1519" s="18"/>
      <c r="CX1519" s="18"/>
      <c r="DI1519" s="18"/>
    </row>
    <row r="1520" spans="3:113" x14ac:dyDescent="0.3">
      <c r="C1520" s="25"/>
      <c r="D1520" s="12"/>
      <c r="E1520" s="14"/>
      <c r="H1520" s="16"/>
      <c r="I1520" s="11"/>
      <c r="J1520" s="39"/>
      <c r="K1520" s="39"/>
      <c r="L1520" s="39"/>
      <c r="M1520" s="39"/>
      <c r="N1520" s="42"/>
      <c r="O1520" s="8"/>
      <c r="P1520" s="9"/>
      <c r="Q1520" s="9"/>
      <c r="R1520" s="8"/>
      <c r="S1520" s="9"/>
      <c r="T1520" s="9"/>
      <c r="U1520" s="8"/>
      <c r="V1520" s="9"/>
      <c r="W1520" s="9"/>
      <c r="X1520" s="9"/>
      <c r="Y1520" s="8"/>
      <c r="Z1520" s="9"/>
      <c r="AA1520" s="8"/>
      <c r="AC1520" s="8"/>
      <c r="AP1520" s="8"/>
      <c r="AR1520" s="31"/>
      <c r="AU1520" s="31"/>
      <c r="AV1520" s="21"/>
      <c r="AW1520" s="23"/>
      <c r="BJ1520" s="18"/>
      <c r="BL1520" s="54"/>
      <c r="BO1520" s="18"/>
      <c r="BQ1520" s="18"/>
      <c r="BS1520" s="18"/>
      <c r="BT1520" s="18"/>
      <c r="CA1520" s="18"/>
      <c r="CD1520" s="18"/>
      <c r="CI1520" s="18"/>
      <c r="CN1520" s="18"/>
      <c r="CP1520" s="18"/>
      <c r="CT1520" s="18"/>
      <c r="CV1520" s="18"/>
      <c r="CX1520" s="18"/>
      <c r="DI1520" s="18"/>
    </row>
    <row r="1521" spans="3:113" x14ac:dyDescent="0.3">
      <c r="C1521" s="25"/>
      <c r="D1521" s="12"/>
      <c r="E1521" s="14"/>
      <c r="H1521" s="16"/>
      <c r="I1521" s="11"/>
      <c r="J1521" s="39"/>
      <c r="K1521" s="39"/>
      <c r="L1521" s="39"/>
      <c r="M1521" s="39"/>
      <c r="N1521" s="42"/>
      <c r="O1521" s="8"/>
      <c r="P1521" s="9"/>
      <c r="Q1521" s="9"/>
      <c r="R1521" s="8"/>
      <c r="S1521" s="9"/>
      <c r="T1521" s="9"/>
      <c r="U1521" s="8"/>
      <c r="V1521" s="9"/>
      <c r="W1521" s="9"/>
      <c r="X1521" s="9"/>
      <c r="Y1521" s="8"/>
      <c r="Z1521" s="9"/>
      <c r="AA1521" s="8"/>
      <c r="AC1521" s="8"/>
      <c r="AP1521" s="8"/>
      <c r="AR1521" s="31"/>
      <c r="AU1521" s="31"/>
      <c r="AV1521" s="21"/>
      <c r="AW1521" s="23"/>
      <c r="BJ1521" s="18"/>
      <c r="BL1521" s="54"/>
      <c r="BO1521" s="18"/>
      <c r="BQ1521" s="18"/>
      <c r="BS1521" s="18"/>
      <c r="BT1521" s="18"/>
      <c r="CA1521" s="18"/>
      <c r="CD1521" s="18"/>
      <c r="CI1521" s="18"/>
      <c r="CN1521" s="18"/>
      <c r="CP1521" s="18"/>
      <c r="CT1521" s="18"/>
      <c r="CV1521" s="18"/>
      <c r="CX1521" s="18"/>
      <c r="DI1521" s="18"/>
    </row>
    <row r="1522" spans="3:113" x14ac:dyDescent="0.3">
      <c r="C1522" s="25"/>
      <c r="D1522" s="12"/>
      <c r="E1522" s="14"/>
      <c r="H1522" s="16"/>
      <c r="I1522" s="11"/>
      <c r="J1522" s="39"/>
      <c r="K1522" s="39"/>
      <c r="L1522" s="39"/>
      <c r="M1522" s="39"/>
      <c r="N1522" s="42"/>
      <c r="O1522" s="8"/>
      <c r="P1522" s="9"/>
      <c r="Q1522" s="9"/>
      <c r="R1522" s="8"/>
      <c r="S1522" s="9"/>
      <c r="T1522" s="9"/>
      <c r="U1522" s="8"/>
      <c r="V1522" s="9"/>
      <c r="W1522" s="9"/>
      <c r="X1522" s="9"/>
      <c r="Y1522" s="8"/>
      <c r="Z1522" s="9"/>
      <c r="AA1522" s="8"/>
      <c r="AC1522" s="8"/>
      <c r="AP1522" s="8"/>
      <c r="AR1522" s="31"/>
      <c r="AU1522" s="31"/>
      <c r="AV1522" s="21"/>
      <c r="AW1522" s="23"/>
      <c r="BJ1522" s="18"/>
      <c r="BL1522" s="54"/>
      <c r="BO1522" s="18"/>
      <c r="BQ1522" s="18"/>
      <c r="BS1522" s="18"/>
      <c r="BT1522" s="18"/>
      <c r="CA1522" s="18"/>
      <c r="CD1522" s="18"/>
      <c r="CI1522" s="18"/>
      <c r="CN1522" s="18"/>
      <c r="CP1522" s="18"/>
      <c r="CT1522" s="18"/>
      <c r="CV1522" s="18"/>
      <c r="CX1522" s="18"/>
      <c r="DI1522" s="18"/>
    </row>
    <row r="1523" spans="3:113" x14ac:dyDescent="0.3">
      <c r="C1523" s="25"/>
      <c r="D1523" s="12"/>
      <c r="E1523" s="14"/>
      <c r="H1523" s="16"/>
      <c r="I1523" s="11"/>
      <c r="J1523" s="39"/>
      <c r="K1523" s="39"/>
      <c r="L1523" s="39"/>
      <c r="M1523" s="39"/>
      <c r="N1523" s="42"/>
      <c r="O1523" s="8"/>
      <c r="P1523" s="9"/>
      <c r="Q1523" s="9"/>
      <c r="R1523" s="8"/>
      <c r="S1523" s="9"/>
      <c r="T1523" s="9"/>
      <c r="U1523" s="8"/>
      <c r="V1523" s="9"/>
      <c r="W1523" s="9"/>
      <c r="X1523" s="9"/>
      <c r="Y1523" s="8"/>
      <c r="Z1523" s="9"/>
      <c r="AA1523" s="8"/>
      <c r="AC1523" s="8"/>
      <c r="AP1523" s="8"/>
      <c r="AR1523" s="31"/>
      <c r="AU1523" s="31"/>
      <c r="AV1523" s="21"/>
      <c r="AW1523" s="23"/>
      <c r="BJ1523" s="18"/>
      <c r="BL1523" s="54"/>
      <c r="BO1523" s="18"/>
      <c r="BQ1523" s="18"/>
      <c r="BS1523" s="18"/>
      <c r="BT1523" s="18"/>
      <c r="CA1523" s="18"/>
      <c r="CD1523" s="18"/>
      <c r="CI1523" s="18"/>
      <c r="CN1523" s="18"/>
      <c r="CP1523" s="18"/>
      <c r="CT1523" s="18"/>
      <c r="CV1523" s="18"/>
      <c r="CX1523" s="18"/>
      <c r="DI1523" s="18"/>
    </row>
    <row r="1524" spans="3:113" x14ac:dyDescent="0.3">
      <c r="C1524" s="25"/>
      <c r="D1524" s="12"/>
      <c r="E1524" s="14"/>
      <c r="H1524" s="16"/>
      <c r="I1524" s="11"/>
      <c r="J1524" s="39"/>
      <c r="K1524" s="39"/>
      <c r="L1524" s="39"/>
      <c r="M1524" s="39"/>
      <c r="N1524" s="42"/>
      <c r="O1524" s="8"/>
      <c r="P1524" s="9"/>
      <c r="Q1524" s="9"/>
      <c r="R1524" s="8"/>
      <c r="S1524" s="9"/>
      <c r="T1524" s="9"/>
      <c r="U1524" s="8"/>
      <c r="V1524" s="9"/>
      <c r="W1524" s="9"/>
      <c r="X1524" s="9"/>
      <c r="Y1524" s="8"/>
      <c r="Z1524" s="9"/>
      <c r="AA1524" s="8"/>
      <c r="AC1524" s="8"/>
      <c r="AP1524" s="8"/>
      <c r="AR1524" s="31"/>
      <c r="AU1524" s="31"/>
      <c r="AV1524" s="21"/>
      <c r="AW1524" s="23"/>
      <c r="BJ1524" s="18"/>
      <c r="BL1524" s="54"/>
      <c r="BO1524" s="18"/>
      <c r="BQ1524" s="18"/>
      <c r="BS1524" s="18"/>
      <c r="BT1524" s="18"/>
      <c r="CA1524" s="18"/>
      <c r="CD1524" s="18"/>
      <c r="CI1524" s="18"/>
      <c r="CN1524" s="18"/>
      <c r="CP1524" s="18"/>
      <c r="CT1524" s="18"/>
      <c r="CV1524" s="18"/>
      <c r="CX1524" s="18"/>
      <c r="DI1524" s="18"/>
    </row>
    <row r="1525" spans="3:113" x14ac:dyDescent="0.3">
      <c r="C1525" s="25"/>
      <c r="D1525" s="12"/>
      <c r="E1525" s="14"/>
      <c r="H1525" s="16"/>
      <c r="I1525" s="11"/>
      <c r="J1525" s="39"/>
      <c r="K1525" s="39"/>
      <c r="L1525" s="39"/>
      <c r="M1525" s="39"/>
      <c r="N1525" s="42"/>
      <c r="O1525" s="8"/>
      <c r="P1525" s="9"/>
      <c r="Q1525" s="9"/>
      <c r="R1525" s="8"/>
      <c r="S1525" s="9"/>
      <c r="T1525" s="9"/>
      <c r="U1525" s="8"/>
      <c r="V1525" s="9"/>
      <c r="W1525" s="9"/>
      <c r="X1525" s="9"/>
      <c r="Y1525" s="8"/>
      <c r="Z1525" s="9"/>
      <c r="AA1525" s="8"/>
      <c r="AC1525" s="8"/>
      <c r="AP1525" s="8"/>
      <c r="AR1525" s="31"/>
      <c r="AU1525" s="31"/>
      <c r="AV1525" s="21"/>
      <c r="AW1525" s="23"/>
      <c r="BJ1525" s="18"/>
      <c r="BL1525" s="54"/>
      <c r="BO1525" s="18"/>
      <c r="BQ1525" s="18"/>
      <c r="BS1525" s="18"/>
      <c r="BT1525" s="18"/>
      <c r="CA1525" s="18"/>
      <c r="CD1525" s="18"/>
      <c r="CI1525" s="18"/>
      <c r="CN1525" s="18"/>
      <c r="CP1525" s="18"/>
      <c r="CT1525" s="18"/>
      <c r="CV1525" s="18"/>
      <c r="CX1525" s="18"/>
      <c r="DI1525" s="18"/>
    </row>
    <row r="1526" spans="3:113" x14ac:dyDescent="0.3">
      <c r="C1526" s="25"/>
      <c r="D1526" s="12"/>
      <c r="E1526" s="14"/>
      <c r="H1526" s="16"/>
      <c r="I1526" s="11"/>
      <c r="J1526" s="39"/>
      <c r="K1526" s="39"/>
      <c r="L1526" s="39"/>
      <c r="M1526" s="39"/>
      <c r="N1526" s="42"/>
      <c r="O1526" s="8"/>
      <c r="P1526" s="9"/>
      <c r="Q1526" s="9"/>
      <c r="R1526" s="8"/>
      <c r="S1526" s="9"/>
      <c r="T1526" s="9"/>
      <c r="U1526" s="8"/>
      <c r="V1526" s="9"/>
      <c r="W1526" s="9"/>
      <c r="X1526" s="9"/>
      <c r="Y1526" s="8"/>
      <c r="Z1526" s="9"/>
      <c r="AA1526" s="8"/>
      <c r="AC1526" s="8"/>
      <c r="AP1526" s="8"/>
      <c r="AR1526" s="31"/>
      <c r="AU1526" s="31"/>
      <c r="AV1526" s="21"/>
      <c r="AW1526" s="23"/>
      <c r="BJ1526" s="18"/>
      <c r="BL1526" s="54"/>
      <c r="BO1526" s="18"/>
      <c r="BQ1526" s="18"/>
      <c r="BS1526" s="18"/>
      <c r="BT1526" s="18"/>
      <c r="CA1526" s="18"/>
      <c r="CD1526" s="18"/>
      <c r="CI1526" s="18"/>
      <c r="CN1526" s="18"/>
      <c r="CP1526" s="18"/>
      <c r="CT1526" s="18"/>
      <c r="CV1526" s="18"/>
      <c r="CX1526" s="18"/>
      <c r="DI1526" s="18"/>
    </row>
    <row r="1527" spans="3:113" x14ac:dyDescent="0.3">
      <c r="C1527" s="25"/>
      <c r="D1527" s="12"/>
      <c r="E1527" s="14"/>
      <c r="H1527" s="16"/>
      <c r="I1527" s="11"/>
      <c r="J1527" s="39"/>
      <c r="K1527" s="39"/>
      <c r="L1527" s="39"/>
      <c r="M1527" s="39"/>
      <c r="N1527" s="42"/>
      <c r="O1527" s="8"/>
      <c r="P1527" s="9"/>
      <c r="Q1527" s="9"/>
      <c r="R1527" s="8"/>
      <c r="S1527" s="9"/>
      <c r="T1527" s="9"/>
      <c r="U1527" s="8"/>
      <c r="V1527" s="9"/>
      <c r="W1527" s="9"/>
      <c r="X1527" s="9"/>
      <c r="Y1527" s="8"/>
      <c r="Z1527" s="9"/>
      <c r="AA1527" s="8"/>
      <c r="AC1527" s="8"/>
      <c r="AP1527" s="8"/>
      <c r="AR1527" s="31"/>
      <c r="AU1527" s="31"/>
      <c r="AV1527" s="21"/>
      <c r="AW1527" s="23"/>
      <c r="BJ1527" s="18"/>
      <c r="BL1527" s="54"/>
      <c r="BO1527" s="18"/>
      <c r="BQ1527" s="18"/>
      <c r="BS1527" s="18"/>
      <c r="BT1527" s="18"/>
      <c r="CA1527" s="18"/>
      <c r="CD1527" s="18"/>
      <c r="CI1527" s="18"/>
      <c r="CN1527" s="18"/>
      <c r="CP1527" s="18"/>
      <c r="CT1527" s="18"/>
      <c r="CV1527" s="18"/>
      <c r="CX1527" s="18"/>
      <c r="DI1527" s="18"/>
    </row>
    <row r="1528" spans="3:113" x14ac:dyDescent="0.3">
      <c r="C1528" s="25"/>
      <c r="D1528" s="12"/>
      <c r="E1528" s="14"/>
      <c r="H1528" s="16"/>
      <c r="I1528" s="11"/>
      <c r="J1528" s="39"/>
      <c r="K1528" s="39"/>
      <c r="L1528" s="39"/>
      <c r="M1528" s="39"/>
      <c r="N1528" s="42"/>
      <c r="O1528" s="8"/>
      <c r="P1528" s="9"/>
      <c r="Q1528" s="9"/>
      <c r="R1528" s="8"/>
      <c r="S1528" s="9"/>
      <c r="T1528" s="9"/>
      <c r="U1528" s="8"/>
      <c r="V1528" s="9"/>
      <c r="W1528" s="9"/>
      <c r="X1528" s="9"/>
      <c r="Y1528" s="8"/>
      <c r="Z1528" s="9"/>
      <c r="AA1528" s="8"/>
      <c r="AC1528" s="8"/>
      <c r="AP1528" s="8"/>
      <c r="AR1528" s="31"/>
      <c r="AU1528" s="31"/>
      <c r="AV1528" s="21"/>
      <c r="AW1528" s="23"/>
      <c r="BJ1528" s="18"/>
      <c r="BL1528" s="54"/>
      <c r="BO1528" s="18"/>
      <c r="BQ1528" s="18"/>
      <c r="BS1528" s="18"/>
      <c r="BT1528" s="18"/>
      <c r="CA1528" s="18"/>
      <c r="CD1528" s="18"/>
      <c r="CI1528" s="18"/>
      <c r="CN1528" s="18"/>
      <c r="CP1528" s="18"/>
      <c r="CT1528" s="18"/>
      <c r="CV1528" s="18"/>
      <c r="CX1528" s="18"/>
      <c r="DI1528" s="18"/>
    </row>
    <row r="1529" spans="3:113" x14ac:dyDescent="0.3">
      <c r="C1529" s="25"/>
      <c r="D1529" s="12"/>
      <c r="E1529" s="14"/>
      <c r="H1529" s="16"/>
      <c r="I1529" s="11"/>
      <c r="J1529" s="39"/>
      <c r="K1529" s="39"/>
      <c r="L1529" s="39"/>
      <c r="M1529" s="39"/>
      <c r="N1529" s="42"/>
      <c r="O1529" s="8"/>
      <c r="P1529" s="9"/>
      <c r="Q1529" s="9"/>
      <c r="R1529" s="8"/>
      <c r="S1529" s="9"/>
      <c r="T1529" s="9"/>
      <c r="U1529" s="8"/>
      <c r="V1529" s="9"/>
      <c r="W1529" s="9"/>
      <c r="X1529" s="9"/>
      <c r="Y1529" s="8"/>
      <c r="Z1529" s="9"/>
      <c r="AA1529" s="8"/>
      <c r="AC1529" s="8"/>
      <c r="AP1529" s="8"/>
      <c r="AR1529" s="31"/>
      <c r="AU1529" s="31"/>
      <c r="AV1529" s="21"/>
      <c r="AW1529" s="23"/>
      <c r="BJ1529" s="18"/>
      <c r="BL1529" s="54"/>
      <c r="BO1529" s="18"/>
      <c r="BQ1529" s="18"/>
      <c r="BS1529" s="18"/>
      <c r="BT1529" s="18"/>
      <c r="CA1529" s="18"/>
      <c r="CD1529" s="18"/>
      <c r="CI1529" s="18"/>
      <c r="CN1529" s="18"/>
      <c r="CP1529" s="18"/>
      <c r="CT1529" s="18"/>
      <c r="CV1529" s="18"/>
      <c r="CX1529" s="18"/>
      <c r="DI1529" s="18"/>
    </row>
    <row r="1530" spans="3:113" x14ac:dyDescent="0.3">
      <c r="C1530" s="25"/>
      <c r="D1530" s="12"/>
      <c r="E1530" s="14"/>
      <c r="H1530" s="16"/>
      <c r="I1530" s="11"/>
      <c r="J1530" s="39"/>
      <c r="K1530" s="39"/>
      <c r="L1530" s="39"/>
      <c r="M1530" s="39"/>
      <c r="N1530" s="42"/>
      <c r="O1530" s="8"/>
      <c r="P1530" s="9"/>
      <c r="Q1530" s="9"/>
      <c r="R1530" s="8"/>
      <c r="S1530" s="9"/>
      <c r="T1530" s="9"/>
      <c r="U1530" s="8"/>
      <c r="V1530" s="9"/>
      <c r="W1530" s="9"/>
      <c r="X1530" s="9"/>
      <c r="Y1530" s="8"/>
      <c r="Z1530" s="9"/>
      <c r="AA1530" s="8"/>
      <c r="AC1530" s="8"/>
      <c r="AP1530" s="8"/>
      <c r="AR1530" s="31"/>
      <c r="AU1530" s="31"/>
      <c r="AV1530" s="21"/>
      <c r="AW1530" s="23"/>
      <c r="BJ1530" s="18"/>
      <c r="BL1530" s="54"/>
      <c r="BO1530" s="18"/>
      <c r="BQ1530" s="18"/>
      <c r="BS1530" s="18"/>
      <c r="BT1530" s="18"/>
      <c r="CA1530" s="18"/>
      <c r="CD1530" s="18"/>
      <c r="CI1530" s="18"/>
      <c r="CN1530" s="18"/>
      <c r="CP1530" s="18"/>
      <c r="CT1530" s="18"/>
      <c r="CV1530" s="18"/>
      <c r="CX1530" s="18"/>
      <c r="DI1530" s="18"/>
    </row>
    <row r="1531" spans="3:113" x14ac:dyDescent="0.3">
      <c r="C1531" s="25"/>
      <c r="D1531" s="12"/>
      <c r="E1531" s="14"/>
      <c r="H1531" s="16"/>
      <c r="I1531" s="11"/>
      <c r="J1531" s="39"/>
      <c r="K1531" s="39"/>
      <c r="L1531" s="39"/>
      <c r="M1531" s="39"/>
      <c r="N1531" s="42"/>
      <c r="O1531" s="8"/>
      <c r="P1531" s="9"/>
      <c r="Q1531" s="9"/>
      <c r="R1531" s="8"/>
      <c r="S1531" s="9"/>
      <c r="T1531" s="9"/>
      <c r="U1531" s="8"/>
      <c r="V1531" s="9"/>
      <c r="W1531" s="9"/>
      <c r="X1531" s="9"/>
      <c r="Y1531" s="8"/>
      <c r="Z1531" s="9"/>
      <c r="AA1531" s="8"/>
      <c r="AC1531" s="8"/>
      <c r="AP1531" s="8"/>
      <c r="AR1531" s="31"/>
      <c r="AU1531" s="31"/>
      <c r="AV1531" s="21"/>
      <c r="AW1531" s="23"/>
      <c r="BJ1531" s="18"/>
      <c r="BL1531" s="54"/>
      <c r="BO1531" s="18"/>
      <c r="BQ1531" s="18"/>
      <c r="BS1531" s="18"/>
      <c r="BT1531" s="18"/>
      <c r="CA1531" s="18"/>
      <c r="CD1531" s="18"/>
      <c r="CI1531" s="18"/>
      <c r="CN1531" s="18"/>
      <c r="CP1531" s="18"/>
      <c r="CT1531" s="18"/>
      <c r="CV1531" s="18"/>
      <c r="CX1531" s="18"/>
      <c r="DI1531" s="18"/>
    </row>
    <row r="1532" spans="3:113" x14ac:dyDescent="0.3">
      <c r="C1532" s="25"/>
      <c r="D1532" s="12"/>
      <c r="E1532" s="14"/>
      <c r="H1532" s="16"/>
      <c r="I1532" s="11"/>
      <c r="J1532" s="39"/>
      <c r="K1532" s="39"/>
      <c r="L1532" s="39"/>
      <c r="M1532" s="39"/>
      <c r="N1532" s="42"/>
      <c r="O1532" s="8"/>
      <c r="P1532" s="9"/>
      <c r="Q1532" s="9"/>
      <c r="R1532" s="8"/>
      <c r="S1532" s="9"/>
      <c r="T1532" s="9"/>
      <c r="U1532" s="8"/>
      <c r="V1532" s="9"/>
      <c r="W1532" s="9"/>
      <c r="X1532" s="9"/>
      <c r="Y1532" s="8"/>
      <c r="Z1532" s="9"/>
      <c r="AA1532" s="8"/>
      <c r="AC1532" s="8"/>
      <c r="AP1532" s="8"/>
      <c r="AR1532" s="31"/>
      <c r="AU1532" s="31"/>
      <c r="AV1532" s="21"/>
      <c r="AW1532" s="23"/>
      <c r="BJ1532" s="18"/>
      <c r="BL1532" s="54"/>
      <c r="BO1532" s="18"/>
      <c r="BQ1532" s="18"/>
      <c r="BS1532" s="18"/>
      <c r="BT1532" s="18"/>
      <c r="CA1532" s="18"/>
      <c r="CD1532" s="18"/>
      <c r="CI1532" s="18"/>
      <c r="CN1532" s="18"/>
      <c r="CP1532" s="18"/>
      <c r="CT1532" s="18"/>
      <c r="CV1532" s="18"/>
      <c r="CX1532" s="18"/>
      <c r="DI1532" s="18"/>
    </row>
    <row r="1533" spans="3:113" x14ac:dyDescent="0.3">
      <c r="C1533" s="25"/>
      <c r="D1533" s="12"/>
      <c r="E1533" s="14"/>
      <c r="H1533" s="16"/>
      <c r="I1533" s="11"/>
      <c r="J1533" s="39"/>
      <c r="K1533" s="39"/>
      <c r="L1533" s="39"/>
      <c r="M1533" s="39"/>
      <c r="N1533" s="42"/>
      <c r="O1533" s="8"/>
      <c r="P1533" s="9"/>
      <c r="Q1533" s="9"/>
      <c r="R1533" s="8"/>
      <c r="S1533" s="9"/>
      <c r="T1533" s="9"/>
      <c r="U1533" s="8"/>
      <c r="V1533" s="9"/>
      <c r="W1533" s="9"/>
      <c r="X1533" s="9"/>
      <c r="Y1533" s="8"/>
      <c r="Z1533" s="9"/>
      <c r="AA1533" s="8"/>
      <c r="AC1533" s="8"/>
      <c r="AP1533" s="8"/>
      <c r="AR1533" s="31"/>
      <c r="AU1533" s="31"/>
      <c r="AV1533" s="21"/>
      <c r="AW1533" s="23"/>
      <c r="BJ1533" s="18"/>
      <c r="BL1533" s="54"/>
      <c r="BO1533" s="18"/>
      <c r="BQ1533" s="18"/>
      <c r="BS1533" s="18"/>
      <c r="BT1533" s="18"/>
      <c r="CA1533" s="18"/>
      <c r="CD1533" s="18"/>
      <c r="CI1533" s="18"/>
      <c r="CN1533" s="18"/>
      <c r="CP1533" s="18"/>
      <c r="CT1533" s="18"/>
      <c r="CV1533" s="18"/>
      <c r="CX1533" s="18"/>
      <c r="DI1533" s="18"/>
    </row>
    <row r="1534" spans="3:113" x14ac:dyDescent="0.3">
      <c r="C1534" s="25"/>
      <c r="D1534" s="12"/>
      <c r="E1534" s="14"/>
      <c r="H1534" s="16"/>
      <c r="I1534" s="11"/>
      <c r="J1534" s="39"/>
      <c r="K1534" s="39"/>
      <c r="L1534" s="39"/>
      <c r="M1534" s="39"/>
      <c r="N1534" s="42"/>
      <c r="O1534" s="8"/>
      <c r="P1534" s="9"/>
      <c r="Q1534" s="9"/>
      <c r="R1534" s="8"/>
      <c r="S1534" s="9"/>
      <c r="T1534" s="9"/>
      <c r="U1534" s="8"/>
      <c r="V1534" s="9"/>
      <c r="W1534" s="9"/>
      <c r="X1534" s="9"/>
      <c r="Y1534" s="8"/>
      <c r="Z1534" s="9"/>
      <c r="AA1534" s="8"/>
      <c r="AC1534" s="8"/>
      <c r="AP1534" s="8"/>
      <c r="AR1534" s="31"/>
      <c r="AU1534" s="31"/>
      <c r="AV1534" s="21"/>
      <c r="AW1534" s="23"/>
      <c r="BJ1534" s="18"/>
      <c r="BL1534" s="54"/>
      <c r="BO1534" s="18"/>
      <c r="BQ1534" s="18"/>
      <c r="BS1534" s="18"/>
      <c r="BT1534" s="18"/>
      <c r="CA1534" s="18"/>
      <c r="CD1534" s="18"/>
      <c r="CI1534" s="18"/>
      <c r="CN1534" s="18"/>
      <c r="CP1534" s="18"/>
      <c r="CT1534" s="18"/>
      <c r="CV1534" s="18"/>
      <c r="CX1534" s="18"/>
      <c r="DI1534" s="18"/>
    </row>
    <row r="1535" spans="3:113" x14ac:dyDescent="0.3">
      <c r="C1535" s="25"/>
      <c r="D1535" s="12"/>
      <c r="E1535" s="14"/>
      <c r="H1535" s="16"/>
      <c r="I1535" s="11"/>
      <c r="J1535" s="39"/>
      <c r="K1535" s="39"/>
      <c r="L1535" s="39"/>
      <c r="M1535" s="39"/>
      <c r="N1535" s="42"/>
      <c r="O1535" s="8"/>
      <c r="P1535" s="9"/>
      <c r="Q1535" s="9"/>
      <c r="R1535" s="8"/>
      <c r="S1535" s="9"/>
      <c r="T1535" s="9"/>
      <c r="U1535" s="8"/>
      <c r="V1535" s="9"/>
      <c r="W1535" s="9"/>
      <c r="X1535" s="9"/>
      <c r="Y1535" s="8"/>
      <c r="Z1535" s="9"/>
      <c r="AA1535" s="8"/>
      <c r="AC1535" s="8"/>
      <c r="AP1535" s="8"/>
      <c r="AR1535" s="31"/>
      <c r="AU1535" s="31"/>
      <c r="AV1535" s="21"/>
      <c r="AW1535" s="23"/>
      <c r="BJ1535" s="18"/>
      <c r="BL1535" s="54"/>
      <c r="BO1535" s="18"/>
      <c r="BQ1535" s="18"/>
      <c r="BS1535" s="18"/>
      <c r="BT1535" s="18"/>
      <c r="CA1535" s="18"/>
      <c r="CD1535" s="18"/>
      <c r="CI1535" s="18"/>
      <c r="CN1535" s="18"/>
      <c r="CP1535" s="18"/>
      <c r="CT1535" s="18"/>
      <c r="CV1535" s="18"/>
      <c r="CX1535" s="18"/>
      <c r="DI1535" s="18"/>
    </row>
    <row r="1536" spans="3:113" x14ac:dyDescent="0.3">
      <c r="C1536" s="25"/>
      <c r="D1536" s="12"/>
      <c r="E1536" s="14"/>
      <c r="H1536" s="16"/>
      <c r="I1536" s="11"/>
      <c r="J1536" s="39"/>
      <c r="K1536" s="39"/>
      <c r="L1536" s="39"/>
      <c r="M1536" s="39"/>
      <c r="N1536" s="42"/>
      <c r="O1536" s="8"/>
      <c r="P1536" s="9"/>
      <c r="Q1536" s="9"/>
      <c r="R1536" s="8"/>
      <c r="S1536" s="9"/>
      <c r="T1536" s="9"/>
      <c r="U1536" s="8"/>
      <c r="V1536" s="9"/>
      <c r="W1536" s="9"/>
      <c r="X1536" s="9"/>
      <c r="Y1536" s="8"/>
      <c r="Z1536" s="9"/>
      <c r="AA1536" s="8"/>
      <c r="AC1536" s="8"/>
      <c r="AP1536" s="8"/>
      <c r="AR1536" s="31"/>
      <c r="AU1536" s="31"/>
      <c r="AV1536" s="21"/>
      <c r="AW1536" s="23"/>
      <c r="BJ1536" s="18"/>
      <c r="BL1536" s="54"/>
      <c r="BO1536" s="18"/>
      <c r="BQ1536" s="18"/>
      <c r="BS1536" s="18"/>
      <c r="BT1536" s="18"/>
      <c r="CA1536" s="18"/>
      <c r="CD1536" s="18"/>
      <c r="CI1536" s="18"/>
      <c r="CN1536" s="18"/>
      <c r="CP1536" s="18"/>
      <c r="CT1536" s="18"/>
      <c r="CV1536" s="18"/>
      <c r="CX1536" s="18"/>
      <c r="DI1536" s="18"/>
    </row>
    <row r="1537" spans="3:113" x14ac:dyDescent="0.3">
      <c r="C1537" s="25"/>
      <c r="D1537" s="12"/>
      <c r="E1537" s="14"/>
      <c r="H1537" s="16"/>
      <c r="I1537" s="11"/>
      <c r="J1537" s="39"/>
      <c r="K1537" s="39"/>
      <c r="L1537" s="39"/>
      <c r="M1537" s="39"/>
      <c r="N1537" s="42"/>
      <c r="O1537" s="8"/>
      <c r="P1537" s="9"/>
      <c r="Q1537" s="9"/>
      <c r="R1537" s="8"/>
      <c r="S1537" s="9"/>
      <c r="T1537" s="9"/>
      <c r="U1537" s="8"/>
      <c r="V1537" s="9"/>
      <c r="W1537" s="9"/>
      <c r="X1537" s="9"/>
      <c r="Y1537" s="8"/>
      <c r="Z1537" s="9"/>
      <c r="AA1537" s="8"/>
      <c r="AC1537" s="8"/>
      <c r="AP1537" s="8"/>
      <c r="AR1537" s="31"/>
      <c r="AU1537" s="31"/>
      <c r="AV1537" s="21"/>
      <c r="AW1537" s="23"/>
      <c r="BJ1537" s="18"/>
      <c r="BL1537" s="54"/>
      <c r="BO1537" s="18"/>
      <c r="BQ1537" s="18"/>
      <c r="BS1537" s="18"/>
      <c r="BT1537" s="18"/>
      <c r="CA1537" s="18"/>
      <c r="CD1537" s="18"/>
      <c r="CI1537" s="18"/>
      <c r="CN1537" s="18"/>
      <c r="CP1537" s="18"/>
      <c r="CT1537" s="18"/>
      <c r="CV1537" s="18"/>
      <c r="CX1537" s="18"/>
      <c r="DI1537" s="18"/>
    </row>
    <row r="1538" spans="3:113" x14ac:dyDescent="0.3">
      <c r="C1538" s="25"/>
      <c r="D1538" s="12"/>
      <c r="E1538" s="14"/>
      <c r="H1538" s="16"/>
      <c r="I1538" s="11"/>
      <c r="J1538" s="39"/>
      <c r="K1538" s="39"/>
      <c r="L1538" s="39"/>
      <c r="M1538" s="39"/>
      <c r="N1538" s="42"/>
      <c r="O1538" s="8"/>
      <c r="P1538" s="9"/>
      <c r="Q1538" s="9"/>
      <c r="R1538" s="8"/>
      <c r="S1538" s="9"/>
      <c r="T1538" s="9"/>
      <c r="U1538" s="8"/>
      <c r="V1538" s="9"/>
      <c r="W1538" s="9"/>
      <c r="X1538" s="9"/>
      <c r="Y1538" s="8"/>
      <c r="Z1538" s="9"/>
      <c r="AA1538" s="8"/>
      <c r="AC1538" s="8"/>
      <c r="AP1538" s="8"/>
      <c r="AR1538" s="31"/>
      <c r="AU1538" s="31"/>
      <c r="AV1538" s="21"/>
      <c r="AW1538" s="23"/>
      <c r="BJ1538" s="18"/>
      <c r="BL1538" s="54"/>
      <c r="BO1538" s="18"/>
      <c r="BQ1538" s="18"/>
      <c r="BS1538" s="18"/>
      <c r="BT1538" s="18"/>
      <c r="CA1538" s="18"/>
      <c r="CD1538" s="18"/>
      <c r="CI1538" s="18"/>
      <c r="CN1538" s="18"/>
      <c r="CP1538" s="18"/>
      <c r="CT1538" s="18"/>
      <c r="CV1538" s="18"/>
      <c r="CX1538" s="18"/>
      <c r="DI1538" s="18"/>
    </row>
    <row r="1539" spans="3:113" x14ac:dyDescent="0.3">
      <c r="C1539" s="25"/>
      <c r="D1539" s="12"/>
      <c r="E1539" s="14"/>
      <c r="H1539" s="16"/>
      <c r="I1539" s="11"/>
      <c r="J1539" s="39"/>
      <c r="K1539" s="39"/>
      <c r="L1539" s="39"/>
      <c r="M1539" s="39"/>
      <c r="N1539" s="42"/>
      <c r="O1539" s="8"/>
      <c r="P1539" s="9"/>
      <c r="Q1539" s="9"/>
      <c r="R1539" s="8"/>
      <c r="S1539" s="9"/>
      <c r="T1539" s="9"/>
      <c r="U1539" s="8"/>
      <c r="V1539" s="9"/>
      <c r="W1539" s="9"/>
      <c r="X1539" s="9"/>
      <c r="Y1539" s="8"/>
      <c r="Z1539" s="9"/>
      <c r="AA1539" s="8"/>
      <c r="AC1539" s="8"/>
      <c r="AP1539" s="8"/>
      <c r="AR1539" s="31"/>
      <c r="AU1539" s="31"/>
      <c r="AV1539" s="21"/>
      <c r="AW1539" s="23"/>
      <c r="BJ1539" s="18"/>
      <c r="BL1539" s="54"/>
      <c r="BO1539" s="18"/>
      <c r="BQ1539" s="18"/>
      <c r="BS1539" s="18"/>
      <c r="BT1539" s="18"/>
      <c r="CA1539" s="18"/>
      <c r="CD1539" s="18"/>
      <c r="CI1539" s="18"/>
      <c r="CN1539" s="18"/>
      <c r="CP1539" s="18"/>
      <c r="CT1539" s="18"/>
      <c r="CV1539" s="18"/>
      <c r="CX1539" s="18"/>
      <c r="DI1539" s="18"/>
    </row>
    <row r="1540" spans="3:113" x14ac:dyDescent="0.3">
      <c r="C1540" s="25"/>
      <c r="D1540" s="12"/>
      <c r="E1540" s="14"/>
      <c r="H1540" s="16"/>
      <c r="I1540" s="11"/>
      <c r="J1540" s="39"/>
      <c r="K1540" s="39"/>
      <c r="L1540" s="39"/>
      <c r="M1540" s="39"/>
      <c r="N1540" s="42"/>
      <c r="O1540" s="8"/>
      <c r="P1540" s="9"/>
      <c r="Q1540" s="9"/>
      <c r="R1540" s="8"/>
      <c r="S1540" s="9"/>
      <c r="T1540" s="9"/>
      <c r="U1540" s="8"/>
      <c r="V1540" s="9"/>
      <c r="W1540" s="9"/>
      <c r="X1540" s="9"/>
      <c r="Y1540" s="8"/>
      <c r="Z1540" s="9"/>
      <c r="AA1540" s="8"/>
      <c r="AC1540" s="8"/>
      <c r="AP1540" s="8"/>
      <c r="AR1540" s="31"/>
      <c r="AU1540" s="31"/>
      <c r="AV1540" s="21"/>
      <c r="AW1540" s="23"/>
      <c r="BJ1540" s="18"/>
      <c r="BL1540" s="54"/>
      <c r="BO1540" s="18"/>
      <c r="BQ1540" s="18"/>
      <c r="BS1540" s="18"/>
      <c r="BT1540" s="18"/>
      <c r="CA1540" s="18"/>
      <c r="CD1540" s="18"/>
      <c r="CI1540" s="18"/>
      <c r="CN1540" s="18"/>
      <c r="CP1540" s="18"/>
      <c r="CT1540" s="18"/>
      <c r="CV1540" s="18"/>
      <c r="CX1540" s="18"/>
      <c r="DI1540" s="18"/>
    </row>
    <row r="1541" spans="3:113" x14ac:dyDescent="0.3">
      <c r="C1541" s="25"/>
      <c r="D1541" s="12"/>
      <c r="E1541" s="14"/>
      <c r="H1541" s="16"/>
      <c r="I1541" s="11"/>
      <c r="J1541" s="39"/>
      <c r="K1541" s="39"/>
      <c r="L1541" s="39"/>
      <c r="M1541" s="39"/>
      <c r="N1541" s="42"/>
      <c r="O1541" s="8"/>
      <c r="P1541" s="9"/>
      <c r="Q1541" s="9"/>
      <c r="R1541" s="8"/>
      <c r="S1541" s="9"/>
      <c r="T1541" s="9"/>
      <c r="U1541" s="8"/>
      <c r="V1541" s="9"/>
      <c r="W1541" s="9"/>
      <c r="X1541" s="9"/>
      <c r="Y1541" s="8"/>
      <c r="Z1541" s="9"/>
      <c r="AA1541" s="8"/>
      <c r="AC1541" s="8"/>
      <c r="AP1541" s="8"/>
      <c r="AR1541" s="31"/>
      <c r="AU1541" s="31"/>
      <c r="AV1541" s="21"/>
      <c r="AW1541" s="23"/>
      <c r="BJ1541" s="18"/>
      <c r="BL1541" s="54"/>
      <c r="BO1541" s="18"/>
      <c r="BQ1541" s="18"/>
      <c r="BS1541" s="18"/>
      <c r="BT1541" s="18"/>
      <c r="CA1541" s="18"/>
      <c r="CD1541" s="18"/>
      <c r="CI1541" s="18"/>
      <c r="CN1541" s="18"/>
      <c r="CP1541" s="18"/>
      <c r="CT1541" s="18"/>
      <c r="CV1541" s="18"/>
      <c r="CX1541" s="18"/>
      <c r="DI1541" s="18"/>
    </row>
    <row r="1542" spans="3:113" x14ac:dyDescent="0.3">
      <c r="C1542" s="25"/>
      <c r="D1542" s="12"/>
      <c r="E1542" s="14"/>
      <c r="H1542" s="16"/>
      <c r="I1542" s="11"/>
      <c r="J1542" s="39"/>
      <c r="K1542" s="39"/>
      <c r="L1542" s="39"/>
      <c r="M1542" s="39"/>
      <c r="N1542" s="42"/>
      <c r="O1542" s="8"/>
      <c r="P1542" s="9"/>
      <c r="Q1542" s="9"/>
      <c r="R1542" s="8"/>
      <c r="S1542" s="9"/>
      <c r="T1542" s="9"/>
      <c r="U1542" s="8"/>
      <c r="V1542" s="9"/>
      <c r="W1542" s="9"/>
      <c r="X1542" s="9"/>
      <c r="Y1542" s="8"/>
      <c r="Z1542" s="9"/>
      <c r="AA1542" s="8"/>
      <c r="AC1542" s="8"/>
      <c r="AP1542" s="8"/>
      <c r="AR1542" s="31"/>
      <c r="AU1542" s="31"/>
      <c r="AV1542" s="21"/>
      <c r="AW1542" s="23"/>
      <c r="BJ1542" s="18"/>
      <c r="BL1542" s="54"/>
      <c r="BO1542" s="18"/>
      <c r="BQ1542" s="18"/>
      <c r="BS1542" s="18"/>
      <c r="BT1542" s="18"/>
      <c r="CA1542" s="18"/>
      <c r="CD1542" s="18"/>
      <c r="CI1542" s="18"/>
      <c r="CN1542" s="18"/>
      <c r="CP1542" s="18"/>
      <c r="CT1542" s="18"/>
      <c r="CV1542" s="18"/>
      <c r="CX1542" s="18"/>
      <c r="DI1542" s="18"/>
    </row>
    <row r="1543" spans="3:113" x14ac:dyDescent="0.3">
      <c r="C1543" s="25"/>
      <c r="D1543" s="12"/>
      <c r="E1543" s="14"/>
      <c r="H1543" s="16"/>
      <c r="I1543" s="11"/>
      <c r="J1543" s="39"/>
      <c r="K1543" s="39"/>
      <c r="L1543" s="39"/>
      <c r="M1543" s="39"/>
      <c r="N1543" s="42"/>
      <c r="O1543" s="8"/>
      <c r="P1543" s="9"/>
      <c r="Q1543" s="9"/>
      <c r="R1543" s="8"/>
      <c r="S1543" s="9"/>
      <c r="T1543" s="9"/>
      <c r="U1543" s="8"/>
      <c r="V1543" s="9"/>
      <c r="W1543" s="9"/>
      <c r="X1543" s="9"/>
      <c r="Y1543" s="8"/>
      <c r="Z1543" s="9"/>
      <c r="AA1543" s="8"/>
      <c r="AC1543" s="8"/>
      <c r="AP1543" s="8"/>
      <c r="AR1543" s="31"/>
      <c r="AU1543" s="31"/>
      <c r="AV1543" s="21"/>
      <c r="AW1543" s="23"/>
      <c r="BJ1543" s="18"/>
      <c r="BL1543" s="54"/>
      <c r="BO1543" s="18"/>
      <c r="BQ1543" s="18"/>
      <c r="BS1543" s="18"/>
      <c r="BT1543" s="18"/>
      <c r="CA1543" s="18"/>
      <c r="CD1543" s="18"/>
      <c r="CI1543" s="18"/>
      <c r="CN1543" s="18"/>
      <c r="CP1543" s="18"/>
      <c r="CT1543" s="18"/>
      <c r="CV1543" s="18"/>
      <c r="CX1543" s="18"/>
      <c r="DI1543" s="18"/>
    </row>
    <row r="1544" spans="3:113" x14ac:dyDescent="0.3">
      <c r="C1544" s="25"/>
      <c r="D1544" s="12"/>
      <c r="E1544" s="14"/>
      <c r="H1544" s="16"/>
      <c r="I1544" s="11"/>
      <c r="J1544" s="39"/>
      <c r="K1544" s="39"/>
      <c r="L1544" s="39"/>
      <c r="M1544" s="39"/>
      <c r="N1544" s="42"/>
      <c r="O1544" s="8"/>
      <c r="P1544" s="9"/>
      <c r="Q1544" s="9"/>
      <c r="R1544" s="8"/>
      <c r="S1544" s="9"/>
      <c r="T1544" s="9"/>
      <c r="U1544" s="8"/>
      <c r="V1544" s="9"/>
      <c r="W1544" s="9"/>
      <c r="X1544" s="9"/>
      <c r="Y1544" s="8"/>
      <c r="Z1544" s="9"/>
      <c r="AA1544" s="8"/>
      <c r="AC1544" s="8"/>
      <c r="AP1544" s="8"/>
      <c r="AR1544" s="31"/>
      <c r="AU1544" s="31"/>
      <c r="AV1544" s="21"/>
      <c r="AW1544" s="23"/>
      <c r="BJ1544" s="18"/>
      <c r="BL1544" s="54"/>
      <c r="BO1544" s="18"/>
      <c r="BQ1544" s="18"/>
      <c r="BS1544" s="18"/>
      <c r="BT1544" s="18"/>
      <c r="CA1544" s="18"/>
      <c r="CD1544" s="18"/>
      <c r="CI1544" s="18"/>
      <c r="CN1544" s="18"/>
      <c r="CP1544" s="18"/>
      <c r="CT1544" s="18"/>
      <c r="CV1544" s="18"/>
      <c r="CX1544" s="18"/>
      <c r="DI1544" s="18"/>
    </row>
    <row r="1545" spans="3:113" x14ac:dyDescent="0.3">
      <c r="C1545" s="25"/>
      <c r="D1545" s="12"/>
      <c r="E1545" s="14"/>
      <c r="H1545" s="16"/>
      <c r="I1545" s="11"/>
      <c r="J1545" s="39"/>
      <c r="K1545" s="39"/>
      <c r="L1545" s="39"/>
      <c r="M1545" s="39"/>
      <c r="N1545" s="42"/>
      <c r="O1545" s="8"/>
      <c r="P1545" s="9"/>
      <c r="Q1545" s="9"/>
      <c r="R1545" s="8"/>
      <c r="S1545" s="9"/>
      <c r="T1545" s="9"/>
      <c r="U1545" s="8"/>
      <c r="V1545" s="9"/>
      <c r="W1545" s="9"/>
      <c r="X1545" s="9"/>
      <c r="Y1545" s="8"/>
      <c r="Z1545" s="9"/>
      <c r="AA1545" s="8"/>
      <c r="AC1545" s="8"/>
      <c r="AP1545" s="8"/>
      <c r="AR1545" s="31"/>
      <c r="AU1545" s="31"/>
      <c r="AV1545" s="21"/>
      <c r="AW1545" s="23"/>
      <c r="BJ1545" s="18"/>
      <c r="BL1545" s="54"/>
      <c r="BO1545" s="18"/>
      <c r="BQ1545" s="18"/>
      <c r="BS1545" s="18"/>
      <c r="BT1545" s="18"/>
      <c r="CA1545" s="18"/>
      <c r="CD1545" s="18"/>
      <c r="CI1545" s="18"/>
      <c r="CN1545" s="18"/>
      <c r="CP1545" s="18"/>
      <c r="CT1545" s="18"/>
      <c r="CV1545" s="18"/>
      <c r="CX1545" s="18"/>
      <c r="DI1545" s="18"/>
    </row>
    <row r="1546" spans="3:113" x14ac:dyDescent="0.3">
      <c r="C1546" s="25"/>
      <c r="D1546" s="12"/>
      <c r="E1546" s="14"/>
      <c r="H1546" s="16"/>
      <c r="I1546" s="11"/>
      <c r="J1546" s="39"/>
      <c r="K1546" s="39"/>
      <c r="L1546" s="39"/>
      <c r="M1546" s="39"/>
      <c r="N1546" s="42"/>
      <c r="O1546" s="8"/>
      <c r="P1546" s="9"/>
      <c r="Q1546" s="9"/>
      <c r="R1546" s="8"/>
      <c r="S1546" s="9"/>
      <c r="T1546" s="9"/>
      <c r="U1546" s="8"/>
      <c r="V1546" s="9"/>
      <c r="W1546" s="9"/>
      <c r="X1546" s="9"/>
      <c r="Y1546" s="8"/>
      <c r="Z1546" s="9"/>
      <c r="AA1546" s="8"/>
      <c r="AC1546" s="8"/>
      <c r="AP1546" s="8"/>
      <c r="AR1546" s="31"/>
      <c r="AU1546" s="31"/>
      <c r="AV1546" s="21"/>
      <c r="AW1546" s="23"/>
      <c r="BJ1546" s="18"/>
      <c r="BL1546" s="54"/>
      <c r="BO1546" s="18"/>
      <c r="BQ1546" s="18"/>
      <c r="BS1546" s="18"/>
      <c r="BT1546" s="18"/>
      <c r="CA1546" s="18"/>
      <c r="CD1546" s="18"/>
      <c r="CI1546" s="18"/>
      <c r="CN1546" s="18"/>
      <c r="CP1546" s="18"/>
      <c r="CT1546" s="18"/>
      <c r="CV1546" s="18"/>
      <c r="CX1546" s="18"/>
      <c r="DI1546" s="18"/>
    </row>
    <row r="1547" spans="3:113" x14ac:dyDescent="0.3">
      <c r="C1547" s="25"/>
      <c r="D1547" s="12"/>
      <c r="E1547" s="14"/>
      <c r="H1547" s="16"/>
      <c r="I1547" s="11"/>
      <c r="J1547" s="39"/>
      <c r="K1547" s="39"/>
      <c r="L1547" s="39"/>
      <c r="M1547" s="39"/>
      <c r="N1547" s="42"/>
      <c r="O1547" s="8"/>
      <c r="P1547" s="9"/>
      <c r="Q1547" s="9"/>
      <c r="R1547" s="8"/>
      <c r="S1547" s="9"/>
      <c r="T1547" s="9"/>
      <c r="U1547" s="8"/>
      <c r="V1547" s="9"/>
      <c r="W1547" s="9"/>
      <c r="X1547" s="9"/>
      <c r="Y1547" s="8"/>
      <c r="Z1547" s="9"/>
      <c r="AA1547" s="8"/>
      <c r="AC1547" s="8"/>
      <c r="AP1547" s="8"/>
      <c r="AR1547" s="31"/>
      <c r="AU1547" s="31"/>
      <c r="AV1547" s="21"/>
      <c r="AW1547" s="23"/>
      <c r="BJ1547" s="18"/>
      <c r="BL1547" s="54"/>
      <c r="BO1547" s="18"/>
      <c r="BQ1547" s="18"/>
      <c r="BS1547" s="18"/>
      <c r="BT1547" s="18"/>
      <c r="CA1547" s="18"/>
      <c r="CD1547" s="18"/>
      <c r="CI1547" s="18"/>
      <c r="CN1547" s="18"/>
      <c r="CP1547" s="18"/>
      <c r="CT1547" s="18"/>
      <c r="CV1547" s="18"/>
      <c r="CX1547" s="18"/>
      <c r="DI1547" s="18"/>
    </row>
    <row r="1548" spans="3:113" x14ac:dyDescent="0.3">
      <c r="C1548" s="25"/>
      <c r="D1548" s="12"/>
      <c r="E1548" s="14"/>
      <c r="H1548" s="16"/>
      <c r="I1548" s="11"/>
      <c r="J1548" s="39"/>
      <c r="K1548" s="39"/>
      <c r="L1548" s="39"/>
      <c r="M1548" s="39"/>
      <c r="N1548" s="42"/>
      <c r="O1548" s="8"/>
      <c r="P1548" s="9"/>
      <c r="Q1548" s="9"/>
      <c r="R1548" s="8"/>
      <c r="S1548" s="9"/>
      <c r="T1548" s="9"/>
      <c r="U1548" s="8"/>
      <c r="V1548" s="9"/>
      <c r="W1548" s="9"/>
      <c r="X1548" s="9"/>
      <c r="Y1548" s="8"/>
      <c r="Z1548" s="9"/>
      <c r="AA1548" s="8"/>
      <c r="AC1548" s="8"/>
      <c r="AP1548" s="8"/>
      <c r="AR1548" s="31"/>
      <c r="AU1548" s="31"/>
      <c r="AV1548" s="21"/>
      <c r="AW1548" s="23"/>
      <c r="BJ1548" s="18"/>
      <c r="BL1548" s="54"/>
      <c r="BO1548" s="18"/>
      <c r="BQ1548" s="18"/>
      <c r="BS1548" s="18"/>
      <c r="BT1548" s="18"/>
      <c r="CA1548" s="18"/>
      <c r="CD1548" s="18"/>
      <c r="CI1548" s="18"/>
      <c r="CN1548" s="18"/>
      <c r="CP1548" s="18"/>
      <c r="CT1548" s="18"/>
      <c r="CV1548" s="18"/>
      <c r="CX1548" s="18"/>
      <c r="DI1548" s="18"/>
    </row>
    <row r="1549" spans="3:113" x14ac:dyDescent="0.3">
      <c r="C1549" s="25"/>
      <c r="D1549" s="12"/>
      <c r="E1549" s="14"/>
      <c r="H1549" s="16"/>
      <c r="I1549" s="11"/>
      <c r="J1549" s="39"/>
      <c r="K1549" s="39"/>
      <c r="L1549" s="39"/>
      <c r="M1549" s="39"/>
      <c r="N1549" s="42"/>
      <c r="O1549" s="8"/>
      <c r="P1549" s="9"/>
      <c r="Q1549" s="9"/>
      <c r="R1549" s="8"/>
      <c r="S1549" s="9"/>
      <c r="T1549" s="9"/>
      <c r="U1549" s="8"/>
      <c r="V1549" s="9"/>
      <c r="W1549" s="9"/>
      <c r="X1549" s="9"/>
      <c r="Y1549" s="8"/>
      <c r="Z1549" s="9"/>
      <c r="AA1549" s="8"/>
      <c r="AC1549" s="8"/>
      <c r="AP1549" s="8"/>
      <c r="AR1549" s="31"/>
      <c r="AU1549" s="31"/>
      <c r="AV1549" s="21"/>
      <c r="AW1549" s="23"/>
      <c r="BJ1549" s="18"/>
      <c r="BL1549" s="54"/>
      <c r="BO1549" s="18"/>
      <c r="BQ1549" s="18"/>
      <c r="BS1549" s="18"/>
      <c r="BT1549" s="18"/>
      <c r="CA1549" s="18"/>
      <c r="CD1549" s="18"/>
      <c r="CI1549" s="18"/>
      <c r="CN1549" s="18"/>
      <c r="CP1549" s="18"/>
      <c r="CT1549" s="18"/>
      <c r="CV1549" s="18"/>
      <c r="CX1549" s="18"/>
      <c r="DI1549" s="18"/>
    </row>
    <row r="1550" spans="3:113" x14ac:dyDescent="0.3">
      <c r="C1550" s="25"/>
      <c r="D1550" s="12"/>
      <c r="E1550" s="14"/>
      <c r="H1550" s="16"/>
      <c r="I1550" s="11"/>
      <c r="J1550" s="39"/>
      <c r="K1550" s="39"/>
      <c r="L1550" s="39"/>
      <c r="M1550" s="39"/>
      <c r="N1550" s="42"/>
      <c r="O1550" s="8"/>
      <c r="P1550" s="9"/>
      <c r="Q1550" s="9"/>
      <c r="R1550" s="8"/>
      <c r="S1550" s="9"/>
      <c r="T1550" s="9"/>
      <c r="U1550" s="8"/>
      <c r="V1550" s="9"/>
      <c r="W1550" s="9"/>
      <c r="X1550" s="9"/>
      <c r="Y1550" s="8"/>
      <c r="Z1550" s="9"/>
      <c r="AA1550" s="8"/>
      <c r="AC1550" s="8"/>
      <c r="AP1550" s="8"/>
      <c r="AR1550" s="31"/>
      <c r="AU1550" s="31"/>
      <c r="AV1550" s="21"/>
      <c r="AW1550" s="23"/>
      <c r="BJ1550" s="18"/>
      <c r="BL1550" s="54"/>
      <c r="BO1550" s="18"/>
      <c r="BQ1550" s="18"/>
      <c r="BS1550" s="18"/>
      <c r="BT1550" s="18"/>
      <c r="CA1550" s="18"/>
      <c r="CD1550" s="18"/>
      <c r="CI1550" s="18"/>
      <c r="CN1550" s="18"/>
      <c r="CP1550" s="18"/>
      <c r="CT1550" s="18"/>
      <c r="CV1550" s="18"/>
      <c r="CX1550" s="18"/>
      <c r="DI1550" s="18"/>
    </row>
    <row r="1551" spans="3:113" x14ac:dyDescent="0.3">
      <c r="C1551" s="25"/>
      <c r="D1551" s="12"/>
      <c r="E1551" s="14"/>
      <c r="H1551" s="16"/>
      <c r="I1551" s="11"/>
      <c r="J1551" s="39"/>
      <c r="K1551" s="39"/>
      <c r="L1551" s="39"/>
      <c r="M1551" s="39"/>
      <c r="N1551" s="42"/>
      <c r="O1551" s="8"/>
      <c r="P1551" s="9"/>
      <c r="Q1551" s="9"/>
      <c r="R1551" s="8"/>
      <c r="S1551" s="9"/>
      <c r="T1551" s="9"/>
      <c r="U1551" s="8"/>
      <c r="V1551" s="9"/>
      <c r="W1551" s="9"/>
      <c r="X1551" s="9"/>
      <c r="Y1551" s="8"/>
      <c r="Z1551" s="9"/>
      <c r="AA1551" s="8"/>
      <c r="AC1551" s="8"/>
      <c r="AP1551" s="8"/>
      <c r="AR1551" s="31"/>
      <c r="AU1551" s="31"/>
      <c r="AV1551" s="21"/>
      <c r="AW1551" s="23"/>
      <c r="BJ1551" s="18"/>
      <c r="BL1551" s="54"/>
      <c r="BO1551" s="18"/>
      <c r="BQ1551" s="18"/>
      <c r="BS1551" s="18"/>
      <c r="BT1551" s="18"/>
      <c r="CA1551" s="18"/>
      <c r="CD1551" s="18"/>
      <c r="CI1551" s="18"/>
      <c r="CN1551" s="18"/>
      <c r="CP1551" s="18"/>
      <c r="CT1551" s="18"/>
      <c r="CV1551" s="18"/>
      <c r="CX1551" s="18"/>
      <c r="DI1551" s="18"/>
    </row>
    <row r="1552" spans="3:113" x14ac:dyDescent="0.3">
      <c r="C1552" s="25"/>
      <c r="D1552" s="12"/>
      <c r="E1552" s="14"/>
      <c r="H1552" s="16"/>
      <c r="I1552" s="11"/>
      <c r="J1552" s="39"/>
      <c r="K1552" s="39"/>
      <c r="L1552" s="39"/>
      <c r="M1552" s="39"/>
      <c r="N1552" s="42"/>
      <c r="O1552" s="8"/>
      <c r="P1552" s="9"/>
      <c r="Q1552" s="9"/>
      <c r="R1552" s="8"/>
      <c r="S1552" s="9"/>
      <c r="T1552" s="9"/>
      <c r="U1552" s="8"/>
      <c r="V1552" s="9"/>
      <c r="W1552" s="9"/>
      <c r="X1552" s="9"/>
      <c r="Y1552" s="8"/>
      <c r="Z1552" s="9"/>
      <c r="AA1552" s="8"/>
      <c r="AC1552" s="8"/>
      <c r="AP1552" s="8"/>
      <c r="AR1552" s="31"/>
      <c r="AU1552" s="31"/>
      <c r="AV1552" s="21"/>
      <c r="AW1552" s="23"/>
      <c r="BJ1552" s="18"/>
      <c r="BL1552" s="54"/>
      <c r="BO1552" s="18"/>
      <c r="BQ1552" s="18"/>
      <c r="BS1552" s="18"/>
      <c r="BT1552" s="18"/>
      <c r="CA1552" s="18"/>
      <c r="CD1552" s="18"/>
      <c r="CI1552" s="18"/>
      <c r="CN1552" s="18"/>
      <c r="CP1552" s="18"/>
      <c r="CT1552" s="18"/>
      <c r="CV1552" s="18"/>
      <c r="CX1552" s="18"/>
      <c r="DI1552" s="18"/>
    </row>
    <row r="1553" spans="3:113" x14ac:dyDescent="0.3">
      <c r="C1553" s="25"/>
      <c r="D1553" s="12"/>
      <c r="E1553" s="14"/>
      <c r="H1553" s="16"/>
      <c r="I1553" s="11"/>
      <c r="J1553" s="39"/>
      <c r="K1553" s="39"/>
      <c r="L1553" s="39"/>
      <c r="M1553" s="39"/>
      <c r="N1553" s="42"/>
      <c r="O1553" s="8"/>
      <c r="P1553" s="9"/>
      <c r="Q1553" s="9"/>
      <c r="R1553" s="8"/>
      <c r="S1553" s="9"/>
      <c r="T1553" s="9"/>
      <c r="U1553" s="8"/>
      <c r="V1553" s="9"/>
      <c r="W1553" s="9"/>
      <c r="X1553" s="9"/>
      <c r="Y1553" s="8"/>
      <c r="Z1553" s="9"/>
      <c r="AA1553" s="8"/>
      <c r="AC1553" s="8"/>
      <c r="AP1553" s="8"/>
      <c r="AR1553" s="31"/>
      <c r="AU1553" s="31"/>
      <c r="AV1553" s="21"/>
      <c r="AW1553" s="23"/>
      <c r="BJ1553" s="18"/>
      <c r="BL1553" s="54"/>
      <c r="BO1553" s="18"/>
      <c r="BQ1553" s="18"/>
      <c r="BS1553" s="18"/>
      <c r="BT1553" s="18"/>
      <c r="CA1553" s="18"/>
      <c r="CD1553" s="18"/>
      <c r="CI1553" s="18"/>
      <c r="CN1553" s="18"/>
      <c r="CP1553" s="18"/>
      <c r="CT1553" s="18"/>
      <c r="CV1553" s="18"/>
      <c r="CX1553" s="18"/>
      <c r="DI1553" s="18"/>
    </row>
    <row r="1554" spans="3:113" x14ac:dyDescent="0.3">
      <c r="C1554" s="25"/>
      <c r="D1554" s="12"/>
      <c r="E1554" s="14"/>
      <c r="H1554" s="16"/>
      <c r="I1554" s="11"/>
      <c r="J1554" s="39"/>
      <c r="K1554" s="39"/>
      <c r="L1554" s="39"/>
      <c r="M1554" s="39"/>
      <c r="N1554" s="42"/>
      <c r="O1554" s="8"/>
      <c r="P1554" s="9"/>
      <c r="Q1554" s="9"/>
      <c r="R1554" s="8"/>
      <c r="S1554" s="9"/>
      <c r="T1554" s="9"/>
      <c r="U1554" s="8"/>
      <c r="V1554" s="9"/>
      <c r="W1554" s="9"/>
      <c r="X1554" s="9"/>
      <c r="Y1554" s="8"/>
      <c r="Z1554" s="9"/>
      <c r="AA1554" s="8"/>
      <c r="AC1554" s="8"/>
      <c r="AP1554" s="8"/>
      <c r="AR1554" s="31"/>
      <c r="AU1554" s="31"/>
      <c r="AV1554" s="21"/>
      <c r="AW1554" s="23"/>
      <c r="BJ1554" s="18"/>
      <c r="BL1554" s="54"/>
      <c r="BO1554" s="18"/>
      <c r="BQ1554" s="18"/>
      <c r="BS1554" s="18"/>
      <c r="BT1554" s="18"/>
      <c r="CA1554" s="18"/>
      <c r="CD1554" s="18"/>
      <c r="CI1554" s="18"/>
      <c r="CN1554" s="18"/>
      <c r="CP1554" s="18"/>
      <c r="CT1554" s="18"/>
      <c r="CV1554" s="18"/>
      <c r="CX1554" s="18"/>
      <c r="DI1554" s="18"/>
    </row>
    <row r="1555" spans="3:113" x14ac:dyDescent="0.3">
      <c r="C1555" s="25"/>
      <c r="D1555" s="12"/>
      <c r="E1555" s="14"/>
      <c r="H1555" s="16"/>
      <c r="I1555" s="11"/>
      <c r="J1555" s="39"/>
      <c r="K1555" s="39"/>
      <c r="L1555" s="39"/>
      <c r="M1555" s="39"/>
      <c r="N1555" s="42"/>
      <c r="O1555" s="8"/>
      <c r="P1555" s="9"/>
      <c r="Q1555" s="9"/>
      <c r="R1555" s="8"/>
      <c r="S1555" s="9"/>
      <c r="T1555" s="9"/>
      <c r="U1555" s="8"/>
      <c r="V1555" s="9"/>
      <c r="W1555" s="9"/>
      <c r="X1555" s="9"/>
      <c r="Y1555" s="8"/>
      <c r="Z1555" s="9"/>
      <c r="AA1555" s="8"/>
      <c r="AC1555" s="8"/>
      <c r="AP1555" s="8"/>
      <c r="AR1555" s="31"/>
      <c r="AU1555" s="31"/>
      <c r="AV1555" s="21"/>
      <c r="AW1555" s="23"/>
      <c r="BJ1555" s="18"/>
      <c r="BL1555" s="54"/>
      <c r="BO1555" s="18"/>
      <c r="BQ1555" s="18"/>
      <c r="BS1555" s="18"/>
      <c r="BT1555" s="18"/>
      <c r="CA1555" s="18"/>
      <c r="CD1555" s="18"/>
      <c r="CI1555" s="18"/>
      <c r="CN1555" s="18"/>
      <c r="CP1555" s="18"/>
      <c r="CT1555" s="18"/>
      <c r="CV1555" s="18"/>
      <c r="CX1555" s="18"/>
      <c r="DI1555" s="18"/>
    </row>
    <row r="1556" spans="3:113" x14ac:dyDescent="0.3">
      <c r="C1556" s="25"/>
      <c r="D1556" s="12"/>
      <c r="E1556" s="14"/>
      <c r="H1556" s="16"/>
      <c r="I1556" s="11"/>
      <c r="J1556" s="39"/>
      <c r="K1556" s="39"/>
      <c r="L1556" s="39"/>
      <c r="M1556" s="39"/>
      <c r="N1556" s="42"/>
      <c r="O1556" s="8"/>
      <c r="P1556" s="9"/>
      <c r="Q1556" s="9"/>
      <c r="R1556" s="8"/>
      <c r="S1556" s="9"/>
      <c r="T1556" s="9"/>
      <c r="U1556" s="8"/>
      <c r="V1556" s="9"/>
      <c r="W1556" s="9"/>
      <c r="X1556" s="9"/>
      <c r="Y1556" s="8"/>
      <c r="Z1556" s="9"/>
      <c r="AA1556" s="8"/>
      <c r="AC1556" s="8"/>
      <c r="AP1556" s="8"/>
      <c r="AR1556" s="31"/>
      <c r="AU1556" s="31"/>
      <c r="AV1556" s="21"/>
      <c r="AW1556" s="23"/>
      <c r="BJ1556" s="18"/>
      <c r="BL1556" s="54"/>
      <c r="BO1556" s="18"/>
      <c r="BQ1556" s="18"/>
      <c r="BS1556" s="18"/>
      <c r="BT1556" s="18"/>
      <c r="CA1556" s="18"/>
      <c r="CD1556" s="18"/>
      <c r="CI1556" s="18"/>
      <c r="CN1556" s="18"/>
      <c r="CP1556" s="18"/>
      <c r="CT1556" s="18"/>
      <c r="CV1556" s="18"/>
      <c r="CX1556" s="18"/>
      <c r="DI1556" s="18"/>
    </row>
    <row r="1557" spans="3:113" x14ac:dyDescent="0.3">
      <c r="C1557" s="25"/>
      <c r="D1557" s="12"/>
      <c r="E1557" s="14"/>
      <c r="H1557" s="16"/>
      <c r="I1557" s="11"/>
      <c r="J1557" s="39"/>
      <c r="K1557" s="39"/>
      <c r="L1557" s="39"/>
      <c r="M1557" s="39"/>
      <c r="N1557" s="42"/>
      <c r="O1557" s="8"/>
      <c r="P1557" s="9"/>
      <c r="Q1557" s="9"/>
      <c r="R1557" s="8"/>
      <c r="S1557" s="9"/>
      <c r="T1557" s="9"/>
      <c r="U1557" s="8"/>
      <c r="V1557" s="9"/>
      <c r="W1557" s="9"/>
      <c r="X1557" s="9"/>
      <c r="Y1557" s="8"/>
      <c r="Z1557" s="9"/>
      <c r="AA1557" s="8"/>
      <c r="AC1557" s="8"/>
      <c r="AP1557" s="8"/>
      <c r="AR1557" s="31"/>
      <c r="AU1557" s="31"/>
      <c r="AV1557" s="21"/>
      <c r="AW1557" s="23"/>
      <c r="BJ1557" s="18"/>
      <c r="BL1557" s="54"/>
      <c r="BO1557" s="18"/>
      <c r="BQ1557" s="18"/>
      <c r="BS1557" s="18"/>
      <c r="BT1557" s="18"/>
      <c r="CA1557" s="18"/>
      <c r="CD1557" s="18"/>
      <c r="CI1557" s="18"/>
      <c r="CN1557" s="18"/>
      <c r="CP1557" s="18"/>
      <c r="CT1557" s="18"/>
      <c r="CV1557" s="18"/>
      <c r="CX1557" s="18"/>
      <c r="DI1557" s="18"/>
    </row>
    <row r="1558" spans="3:113" x14ac:dyDescent="0.3">
      <c r="C1558" s="25"/>
      <c r="D1558" s="12"/>
      <c r="E1558" s="14"/>
      <c r="H1558" s="16"/>
      <c r="I1558" s="11"/>
      <c r="J1558" s="39"/>
      <c r="K1558" s="39"/>
      <c r="L1558" s="39"/>
      <c r="M1558" s="39"/>
      <c r="N1558" s="42"/>
      <c r="O1558" s="8"/>
      <c r="P1558" s="9"/>
      <c r="Q1558" s="9"/>
      <c r="R1558" s="8"/>
      <c r="S1558" s="9"/>
      <c r="T1558" s="9"/>
      <c r="U1558" s="8"/>
      <c r="V1558" s="9"/>
      <c r="W1558" s="9"/>
      <c r="X1558" s="9"/>
      <c r="Y1558" s="8"/>
      <c r="Z1558" s="9"/>
      <c r="AA1558" s="8"/>
      <c r="AC1558" s="8"/>
      <c r="AP1558" s="8"/>
      <c r="AR1558" s="31"/>
      <c r="AU1558" s="31"/>
      <c r="AV1558" s="21"/>
      <c r="AW1558" s="23"/>
      <c r="BJ1558" s="18"/>
      <c r="BL1558" s="54"/>
      <c r="BO1558" s="18"/>
      <c r="BQ1558" s="18"/>
      <c r="BS1558" s="18"/>
      <c r="BT1558" s="18"/>
      <c r="CA1558" s="18"/>
      <c r="CD1558" s="18"/>
      <c r="CI1558" s="18"/>
      <c r="CN1558" s="18"/>
      <c r="CP1558" s="18"/>
      <c r="CT1558" s="18"/>
      <c r="CV1558" s="18"/>
      <c r="CX1558" s="18"/>
      <c r="DI1558" s="18"/>
    </row>
    <row r="1559" spans="3:113" x14ac:dyDescent="0.3">
      <c r="C1559" s="25"/>
      <c r="D1559" s="12"/>
      <c r="E1559" s="14"/>
      <c r="H1559" s="16"/>
      <c r="I1559" s="11"/>
      <c r="J1559" s="39"/>
      <c r="K1559" s="39"/>
      <c r="L1559" s="39"/>
      <c r="M1559" s="39"/>
      <c r="N1559" s="42"/>
      <c r="O1559" s="8"/>
      <c r="P1559" s="9"/>
      <c r="Q1559" s="9"/>
      <c r="R1559" s="8"/>
      <c r="S1559" s="9"/>
      <c r="T1559" s="9"/>
      <c r="U1559" s="8"/>
      <c r="V1559" s="9"/>
      <c r="W1559" s="9"/>
      <c r="X1559" s="9"/>
      <c r="Y1559" s="8"/>
      <c r="Z1559" s="9"/>
      <c r="AA1559" s="8"/>
      <c r="AC1559" s="8"/>
      <c r="AP1559" s="8"/>
      <c r="AR1559" s="31"/>
      <c r="AU1559" s="31"/>
      <c r="AV1559" s="21"/>
      <c r="AW1559" s="23"/>
      <c r="BJ1559" s="18"/>
      <c r="BL1559" s="54"/>
      <c r="BO1559" s="18"/>
      <c r="BQ1559" s="18"/>
      <c r="BS1559" s="18"/>
      <c r="BT1559" s="18"/>
      <c r="CA1559" s="18"/>
      <c r="CD1559" s="18"/>
      <c r="CI1559" s="18"/>
      <c r="CN1559" s="18"/>
      <c r="CP1559" s="18"/>
      <c r="CT1559" s="18"/>
      <c r="CV1559" s="18"/>
      <c r="CX1559" s="18"/>
      <c r="DI1559" s="18"/>
    </row>
    <row r="1560" spans="3:113" x14ac:dyDescent="0.3">
      <c r="C1560" s="25"/>
      <c r="D1560" s="12"/>
      <c r="E1560" s="14"/>
      <c r="H1560" s="16"/>
      <c r="I1560" s="11"/>
      <c r="J1560" s="39"/>
      <c r="K1560" s="39"/>
      <c r="L1560" s="39"/>
      <c r="M1560" s="39"/>
      <c r="N1560" s="42"/>
      <c r="O1560" s="8"/>
      <c r="P1560" s="9"/>
      <c r="Q1560" s="9"/>
      <c r="R1560" s="8"/>
      <c r="S1560" s="9"/>
      <c r="T1560" s="9"/>
      <c r="U1560" s="8"/>
      <c r="V1560" s="9"/>
      <c r="W1560" s="9"/>
      <c r="X1560" s="9"/>
      <c r="Y1560" s="8"/>
      <c r="Z1560" s="9"/>
      <c r="AA1560" s="8"/>
      <c r="AC1560" s="8"/>
      <c r="AP1560" s="8"/>
      <c r="AR1560" s="31"/>
      <c r="AU1560" s="31"/>
      <c r="AV1560" s="21"/>
      <c r="AW1560" s="23"/>
      <c r="BJ1560" s="18"/>
      <c r="BL1560" s="54"/>
      <c r="BO1560" s="18"/>
      <c r="BQ1560" s="18"/>
      <c r="BS1560" s="18"/>
      <c r="BT1560" s="18"/>
      <c r="CA1560" s="18"/>
      <c r="CD1560" s="18"/>
      <c r="CI1560" s="18"/>
      <c r="CN1560" s="18"/>
      <c r="CP1560" s="18"/>
      <c r="CT1560" s="18"/>
      <c r="CV1560" s="18"/>
      <c r="CX1560" s="18"/>
      <c r="DI1560" s="18"/>
    </row>
    <row r="1561" spans="3:113" x14ac:dyDescent="0.3">
      <c r="C1561" s="25"/>
      <c r="D1561" s="12"/>
      <c r="E1561" s="14"/>
      <c r="H1561" s="16"/>
      <c r="I1561" s="11"/>
      <c r="J1561" s="39"/>
      <c r="K1561" s="39"/>
      <c r="L1561" s="39"/>
      <c r="M1561" s="39"/>
      <c r="N1561" s="42"/>
      <c r="O1561" s="8"/>
      <c r="P1561" s="9"/>
      <c r="Q1561" s="9"/>
      <c r="R1561" s="8"/>
      <c r="S1561" s="9"/>
      <c r="T1561" s="9"/>
      <c r="U1561" s="8"/>
      <c r="V1561" s="9"/>
      <c r="W1561" s="9"/>
      <c r="X1561" s="9"/>
      <c r="Y1561" s="8"/>
      <c r="Z1561" s="9"/>
      <c r="AA1561" s="8"/>
      <c r="AC1561" s="8"/>
      <c r="AP1561" s="8"/>
      <c r="AR1561" s="31"/>
      <c r="AU1561" s="31"/>
      <c r="AV1561" s="21"/>
      <c r="AW1561" s="23"/>
      <c r="BJ1561" s="18"/>
      <c r="BL1561" s="54"/>
      <c r="BO1561" s="18"/>
      <c r="BQ1561" s="18"/>
      <c r="BS1561" s="18"/>
      <c r="BT1561" s="18"/>
      <c r="CA1561" s="18"/>
      <c r="CD1561" s="18"/>
      <c r="CI1561" s="18"/>
      <c r="CN1561" s="18"/>
      <c r="CP1561" s="18"/>
      <c r="CT1561" s="18"/>
      <c r="CV1561" s="18"/>
      <c r="CX1561" s="18"/>
      <c r="DI1561" s="18"/>
    </row>
    <row r="1562" spans="3:113" x14ac:dyDescent="0.3">
      <c r="C1562" s="25"/>
      <c r="D1562" s="12"/>
      <c r="E1562" s="14"/>
      <c r="H1562" s="16"/>
      <c r="I1562" s="11"/>
      <c r="J1562" s="39"/>
      <c r="K1562" s="39"/>
      <c r="L1562" s="39"/>
      <c r="M1562" s="39"/>
      <c r="N1562" s="42"/>
      <c r="O1562" s="8"/>
      <c r="P1562" s="9"/>
      <c r="Q1562" s="9"/>
      <c r="R1562" s="8"/>
      <c r="S1562" s="9"/>
      <c r="T1562" s="9"/>
      <c r="U1562" s="8"/>
      <c r="V1562" s="9"/>
      <c r="W1562" s="9"/>
      <c r="X1562" s="9"/>
      <c r="Y1562" s="8"/>
      <c r="Z1562" s="9"/>
      <c r="AA1562" s="8"/>
      <c r="AC1562" s="8"/>
      <c r="AP1562" s="8"/>
      <c r="AR1562" s="31"/>
      <c r="AU1562" s="31"/>
      <c r="AV1562" s="21"/>
      <c r="AW1562" s="23"/>
      <c r="BJ1562" s="18"/>
      <c r="BL1562" s="54"/>
      <c r="BO1562" s="18"/>
      <c r="BQ1562" s="18"/>
      <c r="BS1562" s="18"/>
      <c r="BT1562" s="18"/>
      <c r="CA1562" s="18"/>
      <c r="CD1562" s="18"/>
      <c r="CI1562" s="18"/>
      <c r="CN1562" s="18"/>
      <c r="CP1562" s="18"/>
      <c r="CT1562" s="18"/>
      <c r="CV1562" s="18"/>
      <c r="CX1562" s="18"/>
      <c r="DI1562" s="18"/>
    </row>
    <row r="1563" spans="3:113" x14ac:dyDescent="0.3">
      <c r="C1563" s="25"/>
      <c r="D1563" s="12"/>
      <c r="E1563" s="14"/>
      <c r="H1563" s="16"/>
      <c r="I1563" s="11"/>
      <c r="J1563" s="39"/>
      <c r="K1563" s="39"/>
      <c r="L1563" s="39"/>
      <c r="M1563" s="39"/>
      <c r="N1563" s="42"/>
      <c r="O1563" s="8"/>
      <c r="P1563" s="9"/>
      <c r="Q1563" s="9"/>
      <c r="R1563" s="8"/>
      <c r="S1563" s="9"/>
      <c r="T1563" s="9"/>
      <c r="U1563" s="8"/>
      <c r="V1563" s="9"/>
      <c r="W1563" s="9"/>
      <c r="X1563" s="9"/>
      <c r="Y1563" s="8"/>
      <c r="Z1563" s="9"/>
      <c r="AA1563" s="8"/>
      <c r="AC1563" s="8"/>
      <c r="AP1563" s="8"/>
      <c r="AR1563" s="31"/>
      <c r="AU1563" s="31"/>
      <c r="AV1563" s="21"/>
      <c r="AW1563" s="23"/>
      <c r="BJ1563" s="18"/>
      <c r="BL1563" s="54"/>
      <c r="BO1563" s="18"/>
      <c r="BQ1563" s="18"/>
      <c r="BS1563" s="18"/>
      <c r="BT1563" s="18"/>
      <c r="CA1563" s="18"/>
      <c r="CD1563" s="18"/>
      <c r="CI1563" s="18"/>
      <c r="CN1563" s="18"/>
      <c r="CP1563" s="18"/>
      <c r="CT1563" s="18"/>
      <c r="CV1563" s="18"/>
      <c r="CX1563" s="18"/>
      <c r="DI1563" s="18"/>
    </row>
    <row r="1564" spans="3:113" x14ac:dyDescent="0.3">
      <c r="C1564" s="25"/>
      <c r="D1564" s="12"/>
      <c r="E1564" s="14"/>
      <c r="H1564" s="16"/>
      <c r="I1564" s="11"/>
      <c r="J1564" s="39"/>
      <c r="K1564" s="39"/>
      <c r="L1564" s="39"/>
      <c r="M1564" s="39"/>
      <c r="N1564" s="42"/>
      <c r="O1564" s="8"/>
      <c r="P1564" s="9"/>
      <c r="Q1564" s="9"/>
      <c r="R1564" s="8"/>
      <c r="S1564" s="9"/>
      <c r="T1564" s="9"/>
      <c r="U1564" s="8"/>
      <c r="V1564" s="9"/>
      <c r="W1564" s="9"/>
      <c r="X1564" s="9"/>
      <c r="Y1564" s="8"/>
      <c r="Z1564" s="9"/>
      <c r="AA1564" s="8"/>
      <c r="AC1564" s="8"/>
      <c r="AP1564" s="8"/>
      <c r="AR1564" s="31"/>
      <c r="AU1564" s="31"/>
      <c r="AV1564" s="21"/>
      <c r="AW1564" s="23"/>
      <c r="BJ1564" s="18"/>
      <c r="BL1564" s="54"/>
      <c r="BO1564" s="18"/>
      <c r="BQ1564" s="18"/>
      <c r="BS1564" s="18"/>
      <c r="BT1564" s="18"/>
      <c r="CA1564" s="18"/>
      <c r="CD1564" s="18"/>
      <c r="CI1564" s="18"/>
      <c r="CN1564" s="18"/>
      <c r="CP1564" s="18"/>
      <c r="CT1564" s="18"/>
      <c r="CV1564" s="18"/>
      <c r="CX1564" s="18"/>
      <c r="DI1564" s="18"/>
    </row>
    <row r="1565" spans="3:113" x14ac:dyDescent="0.3">
      <c r="C1565" s="25"/>
      <c r="D1565" s="12"/>
      <c r="E1565" s="14"/>
      <c r="H1565" s="16"/>
      <c r="I1565" s="11"/>
      <c r="J1565" s="39"/>
      <c r="K1565" s="39"/>
      <c r="L1565" s="39"/>
      <c r="M1565" s="39"/>
      <c r="N1565" s="42"/>
      <c r="O1565" s="8"/>
      <c r="P1565" s="9"/>
      <c r="Q1565" s="9"/>
      <c r="R1565" s="8"/>
      <c r="S1565" s="9"/>
      <c r="T1565" s="9"/>
      <c r="U1565" s="8"/>
      <c r="V1565" s="9"/>
      <c r="W1565" s="9"/>
      <c r="X1565" s="9"/>
      <c r="Y1565" s="8"/>
      <c r="Z1565" s="9"/>
      <c r="AA1565" s="8"/>
      <c r="AC1565" s="8"/>
      <c r="AP1565" s="8"/>
      <c r="AR1565" s="31"/>
      <c r="AU1565" s="31"/>
      <c r="AV1565" s="21"/>
      <c r="AW1565" s="23"/>
      <c r="BJ1565" s="18"/>
      <c r="BL1565" s="54"/>
      <c r="BO1565" s="18"/>
      <c r="BQ1565" s="18"/>
      <c r="BS1565" s="18"/>
      <c r="BT1565" s="18"/>
      <c r="CA1565" s="18"/>
      <c r="CD1565" s="18"/>
      <c r="CI1565" s="18"/>
      <c r="CN1565" s="18"/>
      <c r="CP1565" s="18"/>
      <c r="CT1565" s="18"/>
      <c r="CV1565" s="18"/>
      <c r="CX1565" s="18"/>
      <c r="DI1565" s="18"/>
    </row>
    <row r="1566" spans="3:113" x14ac:dyDescent="0.3">
      <c r="C1566" s="25"/>
      <c r="D1566" s="12"/>
      <c r="E1566" s="14"/>
      <c r="H1566" s="16"/>
      <c r="I1566" s="11"/>
      <c r="J1566" s="39"/>
      <c r="K1566" s="39"/>
      <c r="L1566" s="39"/>
      <c r="M1566" s="39"/>
      <c r="N1566" s="42"/>
      <c r="O1566" s="8"/>
      <c r="P1566" s="9"/>
      <c r="Q1566" s="9"/>
      <c r="R1566" s="8"/>
      <c r="S1566" s="9"/>
      <c r="T1566" s="9"/>
      <c r="U1566" s="8"/>
      <c r="V1566" s="9"/>
      <c r="W1566" s="9"/>
      <c r="X1566" s="9"/>
      <c r="Y1566" s="8"/>
      <c r="Z1566" s="9"/>
      <c r="AA1566" s="8"/>
      <c r="AC1566" s="8"/>
      <c r="AP1566" s="8"/>
      <c r="AR1566" s="31"/>
      <c r="AU1566" s="31"/>
      <c r="AV1566" s="21"/>
      <c r="AW1566" s="23"/>
      <c r="BJ1566" s="18"/>
      <c r="BL1566" s="54"/>
      <c r="BO1566" s="18"/>
      <c r="BQ1566" s="18"/>
      <c r="BS1566" s="18"/>
      <c r="BT1566" s="18"/>
      <c r="CA1566" s="18"/>
      <c r="CD1566" s="18"/>
      <c r="CI1566" s="18"/>
      <c r="CN1566" s="18"/>
      <c r="CP1566" s="18"/>
      <c r="CT1566" s="18"/>
      <c r="CV1566" s="18"/>
      <c r="CX1566" s="18"/>
      <c r="DI1566" s="18"/>
    </row>
    <row r="1567" spans="3:113" x14ac:dyDescent="0.3">
      <c r="C1567" s="25"/>
      <c r="D1567" s="12"/>
      <c r="E1567" s="14"/>
      <c r="H1567" s="16"/>
      <c r="I1567" s="11"/>
      <c r="J1567" s="39"/>
      <c r="K1567" s="39"/>
      <c r="L1567" s="39"/>
      <c r="M1567" s="39"/>
      <c r="N1567" s="42"/>
      <c r="O1567" s="8"/>
      <c r="P1567" s="9"/>
      <c r="Q1567" s="9"/>
      <c r="R1567" s="8"/>
      <c r="S1567" s="9"/>
      <c r="T1567" s="9"/>
      <c r="U1567" s="8"/>
      <c r="V1567" s="9"/>
      <c r="W1567" s="9"/>
      <c r="X1567" s="9"/>
      <c r="Y1567" s="8"/>
      <c r="Z1567" s="9"/>
      <c r="AA1567" s="8"/>
      <c r="AC1567" s="8"/>
      <c r="AP1567" s="8"/>
      <c r="AR1567" s="31"/>
      <c r="AU1567" s="31"/>
      <c r="AV1567" s="21"/>
      <c r="AW1567" s="23"/>
      <c r="BJ1567" s="18"/>
      <c r="BL1567" s="54"/>
      <c r="BO1567" s="18"/>
      <c r="BQ1567" s="18"/>
      <c r="BS1567" s="18"/>
      <c r="BT1567" s="18"/>
      <c r="CA1567" s="18"/>
      <c r="CD1567" s="18"/>
      <c r="CI1567" s="18"/>
      <c r="CN1567" s="18"/>
      <c r="CP1567" s="18"/>
      <c r="CT1567" s="18"/>
      <c r="CV1567" s="18"/>
      <c r="CX1567" s="18"/>
      <c r="DI1567" s="18"/>
    </row>
    <row r="1568" spans="3:113" x14ac:dyDescent="0.3">
      <c r="C1568" s="25"/>
      <c r="D1568" s="12"/>
      <c r="E1568" s="14"/>
      <c r="H1568" s="16"/>
      <c r="I1568" s="11"/>
      <c r="J1568" s="39"/>
      <c r="K1568" s="39"/>
      <c r="L1568" s="39"/>
      <c r="M1568" s="39"/>
      <c r="N1568" s="42"/>
      <c r="O1568" s="8"/>
      <c r="P1568" s="9"/>
      <c r="Q1568" s="9"/>
      <c r="R1568" s="8"/>
      <c r="S1568" s="9"/>
      <c r="T1568" s="9"/>
      <c r="U1568" s="8"/>
      <c r="V1568" s="9"/>
      <c r="W1568" s="9"/>
      <c r="X1568" s="9"/>
      <c r="Y1568" s="8"/>
      <c r="Z1568" s="9"/>
      <c r="AA1568" s="8"/>
      <c r="AC1568" s="8"/>
      <c r="AP1568" s="8"/>
      <c r="AR1568" s="31"/>
      <c r="AU1568" s="31"/>
      <c r="AV1568" s="21"/>
      <c r="AW1568" s="23"/>
      <c r="BJ1568" s="18"/>
      <c r="BL1568" s="54"/>
      <c r="BO1568" s="18"/>
      <c r="BQ1568" s="18"/>
      <c r="BS1568" s="18"/>
      <c r="BT1568" s="18"/>
      <c r="CA1568" s="18"/>
      <c r="CD1568" s="18"/>
      <c r="CI1568" s="18"/>
      <c r="CN1568" s="18"/>
      <c r="CP1568" s="18"/>
      <c r="CT1568" s="18"/>
      <c r="CV1568" s="18"/>
      <c r="CX1568" s="18"/>
      <c r="DI1568" s="18"/>
    </row>
    <row r="1569" spans="3:113" x14ac:dyDescent="0.3">
      <c r="C1569" s="25"/>
      <c r="D1569" s="12"/>
      <c r="E1569" s="14"/>
      <c r="H1569" s="16"/>
      <c r="I1569" s="11"/>
      <c r="J1569" s="39"/>
      <c r="K1569" s="39"/>
      <c r="L1569" s="39"/>
      <c r="M1569" s="39"/>
      <c r="N1569" s="42"/>
      <c r="O1569" s="8"/>
      <c r="P1569" s="9"/>
      <c r="Q1569" s="9"/>
      <c r="R1569" s="8"/>
      <c r="S1569" s="9"/>
      <c r="T1569" s="9"/>
      <c r="U1569" s="8"/>
      <c r="V1569" s="9"/>
      <c r="W1569" s="9"/>
      <c r="X1569" s="9"/>
      <c r="Y1569" s="8"/>
      <c r="Z1569" s="9"/>
      <c r="AA1569" s="8"/>
      <c r="AC1569" s="8"/>
      <c r="AP1569" s="8"/>
      <c r="AR1569" s="31"/>
      <c r="AU1569" s="31"/>
      <c r="AV1569" s="21"/>
      <c r="AW1569" s="23"/>
      <c r="BJ1569" s="18"/>
      <c r="BL1569" s="54"/>
      <c r="BO1569" s="18"/>
      <c r="BQ1569" s="18"/>
      <c r="BS1569" s="18"/>
      <c r="BT1569" s="18"/>
      <c r="CA1569" s="18"/>
      <c r="CD1569" s="18"/>
      <c r="CI1569" s="18"/>
      <c r="CN1569" s="18"/>
      <c r="CP1569" s="18"/>
      <c r="CT1569" s="18"/>
      <c r="CV1569" s="18"/>
      <c r="CX1569" s="18"/>
      <c r="DI1569" s="18"/>
    </row>
    <row r="1570" spans="3:113" x14ac:dyDescent="0.3">
      <c r="C1570" s="25"/>
      <c r="D1570" s="12"/>
      <c r="E1570" s="14"/>
      <c r="H1570" s="16"/>
      <c r="I1570" s="11"/>
      <c r="J1570" s="39"/>
      <c r="K1570" s="39"/>
      <c r="L1570" s="39"/>
      <c r="M1570" s="39"/>
      <c r="N1570" s="42"/>
      <c r="O1570" s="8"/>
      <c r="P1570" s="9"/>
      <c r="Q1570" s="9"/>
      <c r="R1570" s="8"/>
      <c r="S1570" s="9"/>
      <c r="T1570" s="9"/>
      <c r="U1570" s="8"/>
      <c r="V1570" s="9"/>
      <c r="W1570" s="9"/>
      <c r="X1570" s="9"/>
      <c r="Y1570" s="8"/>
      <c r="Z1570" s="9"/>
      <c r="AA1570" s="8"/>
      <c r="AC1570" s="8"/>
      <c r="AP1570" s="8"/>
      <c r="AR1570" s="31"/>
      <c r="AU1570" s="31"/>
      <c r="AV1570" s="21"/>
      <c r="AW1570" s="23"/>
      <c r="BJ1570" s="18"/>
      <c r="BL1570" s="54"/>
      <c r="BO1570" s="18"/>
      <c r="BQ1570" s="18"/>
      <c r="BS1570" s="18"/>
      <c r="BT1570" s="18"/>
      <c r="CA1570" s="18"/>
      <c r="CD1570" s="18"/>
      <c r="CI1570" s="18"/>
      <c r="CN1570" s="18"/>
      <c r="CP1570" s="18"/>
      <c r="CT1570" s="18"/>
      <c r="CV1570" s="18"/>
      <c r="CX1570" s="18"/>
      <c r="DI1570" s="18"/>
    </row>
    <row r="1571" spans="3:113" x14ac:dyDescent="0.3">
      <c r="C1571" s="25"/>
      <c r="D1571" s="12"/>
      <c r="E1571" s="14"/>
      <c r="H1571" s="16"/>
      <c r="I1571" s="11"/>
      <c r="J1571" s="39"/>
      <c r="K1571" s="39"/>
      <c r="L1571" s="39"/>
      <c r="M1571" s="39"/>
      <c r="N1571" s="42"/>
      <c r="O1571" s="8"/>
      <c r="P1571" s="9"/>
      <c r="Q1571" s="9"/>
      <c r="R1571" s="8"/>
      <c r="S1571" s="9"/>
      <c r="T1571" s="9"/>
      <c r="U1571" s="8"/>
      <c r="V1571" s="9"/>
      <c r="W1571" s="9"/>
      <c r="X1571" s="9"/>
      <c r="Y1571" s="8"/>
      <c r="Z1571" s="9"/>
      <c r="AA1571" s="8"/>
      <c r="AC1571" s="8"/>
      <c r="AP1571" s="8"/>
      <c r="AR1571" s="31"/>
      <c r="AU1571" s="31"/>
      <c r="AV1571" s="21"/>
      <c r="AW1571" s="23"/>
      <c r="BJ1571" s="18"/>
      <c r="BL1571" s="54"/>
      <c r="BO1571" s="18"/>
      <c r="BQ1571" s="18"/>
      <c r="BS1571" s="18"/>
      <c r="BT1571" s="18"/>
      <c r="CA1571" s="18"/>
      <c r="CD1571" s="18"/>
      <c r="CI1571" s="18"/>
      <c r="CN1571" s="18"/>
      <c r="CP1571" s="18"/>
      <c r="CT1571" s="18"/>
      <c r="CV1571" s="18"/>
      <c r="CX1571" s="18"/>
      <c r="DI1571" s="18"/>
    </row>
    <row r="1572" spans="3:113" x14ac:dyDescent="0.3">
      <c r="C1572" s="25"/>
      <c r="D1572" s="12"/>
      <c r="E1572" s="14"/>
      <c r="H1572" s="16"/>
      <c r="I1572" s="11"/>
      <c r="J1572" s="39"/>
      <c r="K1572" s="39"/>
      <c r="L1572" s="39"/>
      <c r="M1572" s="39"/>
      <c r="N1572" s="42"/>
      <c r="O1572" s="8"/>
      <c r="P1572" s="9"/>
      <c r="Q1572" s="9"/>
      <c r="R1572" s="8"/>
      <c r="S1572" s="9"/>
      <c r="T1572" s="9"/>
      <c r="U1572" s="8"/>
      <c r="V1572" s="9"/>
      <c r="W1572" s="9"/>
      <c r="X1572" s="9"/>
      <c r="Y1572" s="8"/>
      <c r="Z1572" s="9"/>
      <c r="AA1572" s="8"/>
      <c r="AC1572" s="8"/>
      <c r="AP1572" s="8"/>
      <c r="AR1572" s="31"/>
      <c r="AU1572" s="31"/>
      <c r="AV1572" s="21"/>
      <c r="AW1572" s="23"/>
      <c r="BJ1572" s="18"/>
      <c r="BL1572" s="54"/>
      <c r="BO1572" s="18"/>
      <c r="BQ1572" s="18"/>
      <c r="BS1572" s="18"/>
      <c r="BT1572" s="18"/>
      <c r="CA1572" s="18"/>
      <c r="CD1572" s="18"/>
      <c r="CI1572" s="18"/>
      <c r="CN1572" s="18"/>
      <c r="CP1572" s="18"/>
      <c r="CT1572" s="18"/>
      <c r="CV1572" s="18"/>
      <c r="CX1572" s="18"/>
      <c r="DI1572" s="18"/>
    </row>
    <row r="1573" spans="3:113" x14ac:dyDescent="0.3">
      <c r="C1573" s="25"/>
      <c r="D1573" s="12"/>
      <c r="E1573" s="14"/>
      <c r="H1573" s="16"/>
      <c r="I1573" s="11"/>
      <c r="J1573" s="39"/>
      <c r="K1573" s="39"/>
      <c r="L1573" s="39"/>
      <c r="M1573" s="39"/>
      <c r="N1573" s="42"/>
      <c r="O1573" s="8"/>
      <c r="P1573" s="9"/>
      <c r="Q1573" s="9"/>
      <c r="R1573" s="8"/>
      <c r="S1573" s="9"/>
      <c r="T1573" s="9"/>
      <c r="U1573" s="8"/>
      <c r="V1573" s="9"/>
      <c r="W1573" s="9"/>
      <c r="X1573" s="9"/>
      <c r="Y1573" s="8"/>
      <c r="Z1573" s="9"/>
      <c r="AA1573" s="8"/>
      <c r="AC1573" s="8"/>
      <c r="AP1573" s="8"/>
      <c r="AR1573" s="31"/>
      <c r="AU1573" s="31"/>
      <c r="AV1573" s="21"/>
      <c r="AW1573" s="23"/>
      <c r="BJ1573" s="18"/>
      <c r="BL1573" s="54"/>
      <c r="BO1573" s="18"/>
      <c r="BQ1573" s="18"/>
      <c r="BS1573" s="18"/>
      <c r="BT1573" s="18"/>
      <c r="CA1573" s="18"/>
      <c r="CD1573" s="18"/>
      <c r="CI1573" s="18"/>
      <c r="CN1573" s="18"/>
      <c r="CP1573" s="18"/>
      <c r="CT1573" s="18"/>
      <c r="CV1573" s="18"/>
      <c r="CX1573" s="18"/>
      <c r="DI1573" s="18"/>
    </row>
    <row r="1574" spans="3:113" x14ac:dyDescent="0.3">
      <c r="C1574" s="25"/>
      <c r="D1574" s="12"/>
      <c r="E1574" s="14"/>
      <c r="H1574" s="16"/>
      <c r="I1574" s="11"/>
      <c r="J1574" s="39"/>
      <c r="K1574" s="39"/>
      <c r="L1574" s="39"/>
      <c r="M1574" s="39"/>
      <c r="N1574" s="42"/>
      <c r="O1574" s="8"/>
      <c r="P1574" s="9"/>
      <c r="Q1574" s="9"/>
      <c r="R1574" s="8"/>
      <c r="S1574" s="9"/>
      <c r="T1574" s="9"/>
      <c r="U1574" s="8"/>
      <c r="V1574" s="9"/>
      <c r="W1574" s="9"/>
      <c r="X1574" s="9"/>
      <c r="Y1574" s="8"/>
      <c r="Z1574" s="9"/>
      <c r="AA1574" s="8"/>
      <c r="AC1574" s="8"/>
      <c r="AP1574" s="8"/>
      <c r="AR1574" s="31"/>
      <c r="AU1574" s="31"/>
      <c r="AV1574" s="21"/>
      <c r="AW1574" s="23"/>
      <c r="BJ1574" s="18"/>
      <c r="BL1574" s="54"/>
      <c r="BO1574" s="18"/>
      <c r="BQ1574" s="18"/>
      <c r="BS1574" s="18"/>
      <c r="BT1574" s="18"/>
      <c r="CA1574" s="18"/>
      <c r="CD1574" s="18"/>
      <c r="CI1574" s="18"/>
      <c r="CN1574" s="18"/>
      <c r="CP1574" s="18"/>
      <c r="CT1574" s="18"/>
      <c r="CV1574" s="18"/>
      <c r="CX1574" s="18"/>
      <c r="DI1574" s="18"/>
    </row>
    <row r="1575" spans="3:113" x14ac:dyDescent="0.3">
      <c r="C1575" s="25"/>
      <c r="D1575" s="12"/>
      <c r="E1575" s="14"/>
      <c r="H1575" s="16"/>
      <c r="I1575" s="11"/>
      <c r="J1575" s="39"/>
      <c r="K1575" s="39"/>
      <c r="L1575" s="39"/>
      <c r="M1575" s="39"/>
      <c r="N1575" s="42"/>
      <c r="O1575" s="8"/>
      <c r="P1575" s="9"/>
      <c r="Q1575" s="9"/>
      <c r="R1575" s="8"/>
      <c r="S1575" s="9"/>
      <c r="T1575" s="9"/>
      <c r="U1575" s="8"/>
      <c r="V1575" s="9"/>
      <c r="W1575" s="9"/>
      <c r="X1575" s="9"/>
      <c r="Y1575" s="8"/>
      <c r="Z1575" s="9"/>
      <c r="AA1575" s="8"/>
      <c r="AC1575" s="8"/>
      <c r="AP1575" s="8"/>
      <c r="AR1575" s="31"/>
      <c r="AU1575" s="31"/>
      <c r="AV1575" s="21"/>
      <c r="AW1575" s="23"/>
      <c r="BJ1575" s="18"/>
      <c r="BL1575" s="54"/>
      <c r="BO1575" s="18"/>
      <c r="BQ1575" s="18"/>
      <c r="BS1575" s="18"/>
      <c r="BT1575" s="18"/>
      <c r="CA1575" s="18"/>
      <c r="CD1575" s="18"/>
      <c r="CI1575" s="18"/>
      <c r="CN1575" s="18"/>
      <c r="CP1575" s="18"/>
      <c r="CT1575" s="18"/>
      <c r="CV1575" s="18"/>
      <c r="CX1575" s="18"/>
      <c r="DI1575" s="18"/>
    </row>
    <row r="1576" spans="3:113" x14ac:dyDescent="0.3">
      <c r="C1576" s="25"/>
      <c r="D1576" s="12"/>
      <c r="E1576" s="14"/>
      <c r="H1576" s="16"/>
      <c r="I1576" s="11"/>
      <c r="J1576" s="39"/>
      <c r="K1576" s="39"/>
      <c r="L1576" s="39"/>
      <c r="M1576" s="39"/>
      <c r="N1576" s="42"/>
      <c r="O1576" s="8"/>
      <c r="P1576" s="9"/>
      <c r="Q1576" s="9"/>
      <c r="R1576" s="8"/>
      <c r="S1576" s="9"/>
      <c r="T1576" s="9"/>
      <c r="U1576" s="8"/>
      <c r="V1576" s="9"/>
      <c r="W1576" s="9"/>
      <c r="X1576" s="9"/>
      <c r="Y1576" s="8"/>
      <c r="Z1576" s="9"/>
      <c r="AA1576" s="8"/>
      <c r="AC1576" s="8"/>
      <c r="AP1576" s="8"/>
      <c r="AR1576" s="31"/>
      <c r="AU1576" s="31"/>
      <c r="AV1576" s="21"/>
      <c r="AW1576" s="23"/>
      <c r="BJ1576" s="18"/>
      <c r="BL1576" s="54"/>
      <c r="BO1576" s="18"/>
      <c r="BQ1576" s="18"/>
      <c r="BS1576" s="18"/>
      <c r="BT1576" s="18"/>
      <c r="CA1576" s="18"/>
      <c r="CD1576" s="18"/>
      <c r="CI1576" s="18"/>
      <c r="CN1576" s="18"/>
      <c r="CP1576" s="18"/>
      <c r="CT1576" s="18"/>
      <c r="CV1576" s="18"/>
      <c r="CX1576" s="18"/>
      <c r="DI1576" s="18"/>
    </row>
    <row r="1577" spans="3:113" x14ac:dyDescent="0.3">
      <c r="C1577" s="25"/>
      <c r="D1577" s="12"/>
      <c r="E1577" s="14"/>
      <c r="H1577" s="16"/>
      <c r="I1577" s="11"/>
      <c r="J1577" s="39"/>
      <c r="K1577" s="39"/>
      <c r="L1577" s="39"/>
      <c r="M1577" s="39"/>
      <c r="N1577" s="42"/>
      <c r="O1577" s="8"/>
      <c r="P1577" s="9"/>
      <c r="Q1577" s="9"/>
      <c r="R1577" s="8"/>
      <c r="S1577" s="9"/>
      <c r="T1577" s="9"/>
      <c r="U1577" s="8"/>
      <c r="V1577" s="9"/>
      <c r="W1577" s="9"/>
      <c r="X1577" s="9"/>
      <c r="Y1577" s="8"/>
      <c r="Z1577" s="9"/>
      <c r="AA1577" s="8"/>
      <c r="AC1577" s="8"/>
      <c r="AP1577" s="8"/>
      <c r="AR1577" s="31"/>
      <c r="AU1577" s="31"/>
      <c r="AV1577" s="21"/>
      <c r="AW1577" s="23"/>
      <c r="BJ1577" s="18"/>
      <c r="BL1577" s="54"/>
      <c r="BO1577" s="18"/>
      <c r="BQ1577" s="18"/>
      <c r="BS1577" s="18"/>
      <c r="BT1577" s="18"/>
      <c r="CA1577" s="18"/>
      <c r="CD1577" s="18"/>
      <c r="CI1577" s="18"/>
      <c r="CN1577" s="18"/>
      <c r="CP1577" s="18"/>
      <c r="CT1577" s="18"/>
      <c r="CV1577" s="18"/>
      <c r="CX1577" s="18"/>
      <c r="DI1577" s="18"/>
    </row>
    <row r="1578" spans="3:113" x14ac:dyDescent="0.3">
      <c r="C1578" s="25"/>
      <c r="D1578" s="12"/>
      <c r="E1578" s="14"/>
      <c r="H1578" s="16"/>
      <c r="I1578" s="11"/>
      <c r="J1578" s="39"/>
      <c r="K1578" s="39"/>
      <c r="L1578" s="39"/>
      <c r="M1578" s="39"/>
      <c r="N1578" s="42"/>
      <c r="O1578" s="8"/>
      <c r="P1578" s="9"/>
      <c r="Q1578" s="9"/>
      <c r="R1578" s="8"/>
      <c r="S1578" s="9"/>
      <c r="T1578" s="9"/>
      <c r="U1578" s="8"/>
      <c r="V1578" s="9"/>
      <c r="W1578" s="9"/>
      <c r="X1578" s="9"/>
      <c r="Y1578" s="8"/>
      <c r="Z1578" s="9"/>
      <c r="AA1578" s="8"/>
      <c r="AC1578" s="8"/>
      <c r="AP1578" s="8"/>
      <c r="AR1578" s="31"/>
      <c r="AU1578" s="31"/>
      <c r="AV1578" s="21"/>
      <c r="AW1578" s="23"/>
      <c r="BJ1578" s="18"/>
      <c r="BL1578" s="54"/>
      <c r="BO1578" s="18"/>
      <c r="BQ1578" s="18"/>
      <c r="BS1578" s="18"/>
      <c r="BT1578" s="18"/>
      <c r="CA1578" s="18"/>
      <c r="CD1578" s="18"/>
      <c r="CI1578" s="18"/>
      <c r="CN1578" s="18"/>
      <c r="CP1578" s="18"/>
      <c r="CT1578" s="18"/>
      <c r="CV1578" s="18"/>
      <c r="CX1578" s="18"/>
      <c r="DI1578" s="18"/>
    </row>
    <row r="1579" spans="3:113" x14ac:dyDescent="0.3">
      <c r="C1579" s="25"/>
      <c r="D1579" s="12"/>
      <c r="E1579" s="14"/>
      <c r="H1579" s="16"/>
      <c r="I1579" s="11"/>
      <c r="J1579" s="39"/>
      <c r="K1579" s="39"/>
      <c r="L1579" s="39"/>
      <c r="M1579" s="39"/>
      <c r="N1579" s="42"/>
      <c r="O1579" s="8"/>
      <c r="P1579" s="9"/>
      <c r="Q1579" s="9"/>
      <c r="R1579" s="8"/>
      <c r="S1579" s="9"/>
      <c r="T1579" s="9"/>
      <c r="U1579" s="8"/>
      <c r="V1579" s="9"/>
      <c r="W1579" s="9"/>
      <c r="X1579" s="9"/>
      <c r="Y1579" s="8"/>
      <c r="Z1579" s="9"/>
      <c r="AA1579" s="8"/>
      <c r="AC1579" s="8"/>
      <c r="AP1579" s="8"/>
      <c r="AR1579" s="31"/>
      <c r="AU1579" s="31"/>
      <c r="AV1579" s="21"/>
      <c r="AW1579" s="23"/>
      <c r="BJ1579" s="18"/>
      <c r="BL1579" s="54"/>
      <c r="BO1579" s="18"/>
      <c r="BQ1579" s="18"/>
      <c r="BS1579" s="18"/>
      <c r="BT1579" s="18"/>
      <c r="CA1579" s="18"/>
      <c r="CD1579" s="18"/>
      <c r="CI1579" s="18"/>
      <c r="CN1579" s="18"/>
      <c r="CP1579" s="18"/>
      <c r="CT1579" s="18"/>
      <c r="CV1579" s="18"/>
      <c r="CX1579" s="18"/>
      <c r="DI1579" s="18"/>
    </row>
    <row r="1580" spans="3:113" x14ac:dyDescent="0.3">
      <c r="C1580" s="25"/>
      <c r="D1580" s="12"/>
      <c r="E1580" s="14"/>
      <c r="H1580" s="16"/>
      <c r="I1580" s="11"/>
      <c r="J1580" s="39"/>
      <c r="K1580" s="39"/>
      <c r="L1580" s="39"/>
      <c r="M1580" s="39"/>
      <c r="N1580" s="42"/>
      <c r="O1580" s="8"/>
      <c r="P1580" s="9"/>
      <c r="Q1580" s="9"/>
      <c r="R1580" s="8"/>
      <c r="S1580" s="9"/>
      <c r="T1580" s="9"/>
      <c r="U1580" s="8"/>
      <c r="V1580" s="9"/>
      <c r="W1580" s="9"/>
      <c r="X1580" s="9"/>
      <c r="Y1580" s="8"/>
      <c r="Z1580" s="9"/>
      <c r="AA1580" s="8"/>
      <c r="AC1580" s="8"/>
      <c r="AP1580" s="8"/>
      <c r="AR1580" s="31"/>
      <c r="AU1580" s="31"/>
      <c r="AV1580" s="21"/>
      <c r="AW1580" s="23"/>
      <c r="BJ1580" s="18"/>
      <c r="BL1580" s="54"/>
      <c r="BO1580" s="18"/>
      <c r="BQ1580" s="18"/>
      <c r="BS1580" s="18"/>
      <c r="BT1580" s="18"/>
      <c r="CA1580" s="18"/>
      <c r="CD1580" s="18"/>
      <c r="CI1580" s="18"/>
      <c r="CN1580" s="18"/>
      <c r="CP1580" s="18"/>
      <c r="CT1580" s="18"/>
      <c r="CV1580" s="18"/>
      <c r="CX1580" s="18"/>
      <c r="DI1580" s="18"/>
    </row>
    <row r="1581" spans="3:113" x14ac:dyDescent="0.3">
      <c r="C1581" s="25"/>
      <c r="D1581" s="12"/>
      <c r="E1581" s="14"/>
      <c r="H1581" s="16"/>
      <c r="I1581" s="11"/>
      <c r="J1581" s="39"/>
      <c r="K1581" s="39"/>
      <c r="L1581" s="39"/>
      <c r="M1581" s="39"/>
      <c r="N1581" s="42"/>
      <c r="O1581" s="8"/>
      <c r="P1581" s="9"/>
      <c r="Q1581" s="9"/>
      <c r="R1581" s="8"/>
      <c r="S1581" s="9"/>
      <c r="T1581" s="9"/>
      <c r="U1581" s="8"/>
      <c r="V1581" s="9"/>
      <c r="W1581" s="9"/>
      <c r="X1581" s="9"/>
      <c r="Y1581" s="8"/>
      <c r="Z1581" s="9"/>
      <c r="AA1581" s="8"/>
      <c r="AC1581" s="8"/>
      <c r="AP1581" s="8"/>
      <c r="AR1581" s="31"/>
      <c r="AU1581" s="31"/>
      <c r="AV1581" s="21"/>
      <c r="AW1581" s="23"/>
      <c r="BJ1581" s="18"/>
      <c r="BL1581" s="54"/>
      <c r="BO1581" s="18"/>
      <c r="BQ1581" s="18"/>
      <c r="BS1581" s="18"/>
      <c r="BT1581" s="18"/>
      <c r="CA1581" s="18"/>
      <c r="CD1581" s="18"/>
      <c r="CI1581" s="18"/>
      <c r="CN1581" s="18"/>
      <c r="CP1581" s="18"/>
      <c r="CT1581" s="18"/>
      <c r="CV1581" s="18"/>
      <c r="CX1581" s="18"/>
      <c r="DI1581" s="18"/>
    </row>
    <row r="1582" spans="3:113" x14ac:dyDescent="0.3">
      <c r="C1582" s="25"/>
      <c r="D1582" s="12"/>
      <c r="E1582" s="14"/>
      <c r="H1582" s="16"/>
      <c r="I1582" s="11"/>
      <c r="J1582" s="39"/>
      <c r="K1582" s="39"/>
      <c r="L1582" s="39"/>
      <c r="M1582" s="39"/>
      <c r="N1582" s="42"/>
      <c r="O1582" s="8"/>
      <c r="P1582" s="9"/>
      <c r="Q1582" s="9"/>
      <c r="R1582" s="8"/>
      <c r="S1582" s="9"/>
      <c r="T1582" s="9"/>
      <c r="U1582" s="8"/>
      <c r="V1582" s="9"/>
      <c r="W1582" s="9"/>
      <c r="X1582" s="9"/>
      <c r="Y1582" s="8"/>
      <c r="Z1582" s="9"/>
      <c r="AA1582" s="8"/>
      <c r="AC1582" s="8"/>
      <c r="AP1582" s="8"/>
      <c r="AR1582" s="31"/>
      <c r="AU1582" s="31"/>
      <c r="AV1582" s="21"/>
      <c r="AW1582" s="23"/>
      <c r="BJ1582" s="18"/>
      <c r="BL1582" s="54"/>
      <c r="BO1582" s="18"/>
      <c r="BQ1582" s="18"/>
      <c r="BS1582" s="18"/>
      <c r="BT1582" s="18"/>
      <c r="CA1582" s="18"/>
      <c r="CD1582" s="18"/>
      <c r="CI1582" s="18"/>
      <c r="CN1582" s="18"/>
      <c r="CP1582" s="18"/>
      <c r="CT1582" s="18"/>
      <c r="CV1582" s="18"/>
      <c r="CX1582" s="18"/>
      <c r="DI1582" s="18"/>
    </row>
    <row r="1583" spans="3:113" x14ac:dyDescent="0.3">
      <c r="C1583" s="25"/>
      <c r="D1583" s="12"/>
      <c r="E1583" s="14"/>
      <c r="H1583" s="16"/>
      <c r="I1583" s="11"/>
      <c r="J1583" s="39"/>
      <c r="K1583" s="39"/>
      <c r="L1583" s="39"/>
      <c r="M1583" s="39"/>
      <c r="N1583" s="42"/>
      <c r="O1583" s="8"/>
      <c r="P1583" s="9"/>
      <c r="Q1583" s="9"/>
      <c r="R1583" s="8"/>
      <c r="S1583" s="9"/>
      <c r="T1583" s="9"/>
      <c r="U1583" s="8"/>
      <c r="V1583" s="9"/>
      <c r="W1583" s="9"/>
      <c r="X1583" s="9"/>
      <c r="Y1583" s="8"/>
      <c r="Z1583" s="9"/>
      <c r="AA1583" s="8"/>
      <c r="AC1583" s="8"/>
      <c r="AP1583" s="8"/>
      <c r="AR1583" s="31"/>
      <c r="AU1583" s="31"/>
      <c r="AV1583" s="21"/>
      <c r="AW1583" s="23"/>
      <c r="BJ1583" s="18"/>
      <c r="BL1583" s="54"/>
      <c r="BO1583" s="18"/>
      <c r="BQ1583" s="18"/>
      <c r="BS1583" s="18"/>
      <c r="BT1583" s="18"/>
      <c r="CA1583" s="18"/>
      <c r="CD1583" s="18"/>
      <c r="CI1583" s="18"/>
      <c r="CN1583" s="18"/>
      <c r="CP1583" s="18"/>
      <c r="CT1583" s="18"/>
      <c r="CV1583" s="18"/>
      <c r="CX1583" s="18"/>
      <c r="DI1583" s="18"/>
    </row>
    <row r="1584" spans="3:113" x14ac:dyDescent="0.3">
      <c r="C1584" s="25"/>
      <c r="D1584" s="12"/>
      <c r="E1584" s="14"/>
      <c r="H1584" s="16"/>
      <c r="I1584" s="11"/>
      <c r="J1584" s="39"/>
      <c r="K1584" s="39"/>
      <c r="L1584" s="39"/>
      <c r="M1584" s="39"/>
      <c r="N1584" s="42"/>
      <c r="O1584" s="8"/>
      <c r="P1584" s="9"/>
      <c r="Q1584" s="9"/>
      <c r="R1584" s="8"/>
      <c r="S1584" s="9"/>
      <c r="T1584" s="9"/>
      <c r="U1584" s="8"/>
      <c r="V1584" s="9"/>
      <c r="W1584" s="9"/>
      <c r="X1584" s="9"/>
      <c r="Y1584" s="8"/>
      <c r="Z1584" s="9"/>
      <c r="AA1584" s="8"/>
      <c r="AC1584" s="8"/>
      <c r="AP1584" s="8"/>
      <c r="AR1584" s="31"/>
      <c r="AU1584" s="31"/>
      <c r="AV1584" s="21"/>
      <c r="AW1584" s="23"/>
      <c r="BJ1584" s="18"/>
      <c r="BL1584" s="54"/>
      <c r="BO1584" s="18"/>
      <c r="BQ1584" s="18"/>
      <c r="BS1584" s="18"/>
      <c r="BT1584" s="18"/>
      <c r="CA1584" s="18"/>
      <c r="CD1584" s="18"/>
      <c r="CI1584" s="18"/>
      <c r="CN1584" s="18"/>
      <c r="CP1584" s="18"/>
      <c r="CT1584" s="18"/>
      <c r="CV1584" s="18"/>
      <c r="CX1584" s="18"/>
      <c r="DI1584" s="18"/>
    </row>
    <row r="1585" spans="3:113" x14ac:dyDescent="0.3">
      <c r="C1585" s="25"/>
      <c r="D1585" s="12"/>
      <c r="E1585" s="14"/>
      <c r="H1585" s="16"/>
      <c r="I1585" s="11"/>
      <c r="J1585" s="39"/>
      <c r="K1585" s="39"/>
      <c r="L1585" s="39"/>
      <c r="M1585" s="39"/>
      <c r="N1585" s="42"/>
      <c r="O1585" s="8"/>
      <c r="P1585" s="9"/>
      <c r="Q1585" s="9"/>
      <c r="R1585" s="8"/>
      <c r="S1585" s="9"/>
      <c r="T1585" s="9"/>
      <c r="U1585" s="8"/>
      <c r="V1585" s="9"/>
      <c r="W1585" s="9"/>
      <c r="X1585" s="9"/>
      <c r="Y1585" s="8"/>
      <c r="Z1585" s="9"/>
      <c r="AA1585" s="8"/>
      <c r="AC1585" s="8"/>
      <c r="AP1585" s="8"/>
      <c r="AR1585" s="31"/>
      <c r="AU1585" s="31"/>
      <c r="AV1585" s="21"/>
      <c r="AW1585" s="23"/>
      <c r="BJ1585" s="18"/>
      <c r="BL1585" s="54"/>
      <c r="BO1585" s="18"/>
      <c r="BQ1585" s="18"/>
      <c r="BS1585" s="18"/>
      <c r="BT1585" s="18"/>
      <c r="CA1585" s="18"/>
      <c r="CD1585" s="18"/>
      <c r="CI1585" s="18"/>
      <c r="CN1585" s="18"/>
      <c r="CP1585" s="18"/>
      <c r="CT1585" s="18"/>
      <c r="CV1585" s="18"/>
      <c r="CX1585" s="18"/>
      <c r="DI1585" s="18"/>
    </row>
    <row r="1586" spans="3:113" x14ac:dyDescent="0.3">
      <c r="C1586" s="25"/>
      <c r="D1586" s="12"/>
      <c r="E1586" s="14"/>
      <c r="H1586" s="16"/>
      <c r="I1586" s="11"/>
      <c r="J1586" s="39"/>
      <c r="K1586" s="39"/>
      <c r="L1586" s="39"/>
      <c r="M1586" s="39"/>
      <c r="N1586" s="42"/>
      <c r="O1586" s="8"/>
      <c r="P1586" s="9"/>
      <c r="Q1586" s="9"/>
      <c r="R1586" s="8"/>
      <c r="S1586" s="9"/>
      <c r="T1586" s="9"/>
      <c r="U1586" s="8"/>
      <c r="V1586" s="9"/>
      <c r="W1586" s="9"/>
      <c r="X1586" s="9"/>
      <c r="Y1586" s="8"/>
      <c r="Z1586" s="9"/>
      <c r="AA1586" s="8"/>
      <c r="AC1586" s="8"/>
      <c r="AP1586" s="8"/>
      <c r="AR1586" s="31"/>
      <c r="AU1586" s="31"/>
      <c r="AV1586" s="21"/>
      <c r="AW1586" s="23"/>
      <c r="BJ1586" s="18"/>
      <c r="BL1586" s="54"/>
      <c r="BO1586" s="18"/>
      <c r="BQ1586" s="18"/>
      <c r="BS1586" s="18"/>
      <c r="BT1586" s="18"/>
      <c r="CA1586" s="18"/>
      <c r="CD1586" s="18"/>
      <c r="CI1586" s="18"/>
      <c r="CN1586" s="18"/>
      <c r="CP1586" s="18"/>
      <c r="CT1586" s="18"/>
      <c r="CV1586" s="18"/>
      <c r="CX1586" s="18"/>
      <c r="DI1586" s="18"/>
    </row>
    <row r="1587" spans="3:113" x14ac:dyDescent="0.3">
      <c r="C1587" s="25"/>
      <c r="D1587" s="12"/>
      <c r="E1587" s="14"/>
      <c r="H1587" s="16"/>
      <c r="I1587" s="11"/>
      <c r="J1587" s="39"/>
      <c r="K1587" s="39"/>
      <c r="L1587" s="39"/>
      <c r="M1587" s="39"/>
      <c r="N1587" s="42"/>
      <c r="O1587" s="8"/>
      <c r="P1587" s="9"/>
      <c r="Q1587" s="9"/>
      <c r="R1587" s="8"/>
      <c r="S1587" s="9"/>
      <c r="T1587" s="9"/>
      <c r="U1587" s="8"/>
      <c r="V1587" s="9"/>
      <c r="W1587" s="9"/>
      <c r="X1587" s="9"/>
      <c r="Y1587" s="8"/>
      <c r="Z1587" s="9"/>
      <c r="AA1587" s="8"/>
      <c r="AC1587" s="8"/>
      <c r="AP1587" s="8"/>
      <c r="AR1587" s="31"/>
      <c r="AU1587" s="31"/>
      <c r="AV1587" s="21"/>
      <c r="AW1587" s="23"/>
      <c r="BJ1587" s="18"/>
      <c r="BL1587" s="54"/>
      <c r="BO1587" s="18"/>
      <c r="BQ1587" s="18"/>
      <c r="BS1587" s="18"/>
      <c r="BT1587" s="18"/>
      <c r="CA1587" s="18"/>
      <c r="CD1587" s="18"/>
      <c r="CI1587" s="18"/>
      <c r="CN1587" s="18"/>
      <c r="CP1587" s="18"/>
      <c r="CT1587" s="18"/>
      <c r="CV1587" s="18"/>
      <c r="CX1587" s="18"/>
      <c r="DI1587" s="18"/>
    </row>
    <row r="1588" spans="3:113" x14ac:dyDescent="0.3">
      <c r="C1588" s="25"/>
      <c r="D1588" s="12"/>
      <c r="E1588" s="14"/>
      <c r="H1588" s="16"/>
      <c r="I1588" s="11"/>
      <c r="J1588" s="39"/>
      <c r="K1588" s="39"/>
      <c r="L1588" s="39"/>
      <c r="M1588" s="39"/>
      <c r="N1588" s="42"/>
      <c r="O1588" s="8"/>
      <c r="P1588" s="9"/>
      <c r="Q1588" s="9"/>
      <c r="R1588" s="8"/>
      <c r="S1588" s="9"/>
      <c r="T1588" s="9"/>
      <c r="U1588" s="8"/>
      <c r="V1588" s="9"/>
      <c r="W1588" s="9"/>
      <c r="X1588" s="9"/>
      <c r="Y1588" s="8"/>
      <c r="Z1588" s="9"/>
      <c r="AA1588" s="8"/>
      <c r="AC1588" s="8"/>
      <c r="AP1588" s="8"/>
      <c r="AR1588" s="31"/>
      <c r="AU1588" s="31"/>
      <c r="AV1588" s="21"/>
      <c r="AW1588" s="23"/>
      <c r="BJ1588" s="18"/>
      <c r="BL1588" s="54"/>
      <c r="BO1588" s="18"/>
      <c r="BQ1588" s="18"/>
      <c r="BS1588" s="18"/>
      <c r="BT1588" s="18"/>
      <c r="CA1588" s="18"/>
      <c r="CD1588" s="18"/>
      <c r="CI1588" s="18"/>
      <c r="CN1588" s="18"/>
      <c r="CP1588" s="18"/>
      <c r="CT1588" s="18"/>
      <c r="CV1588" s="18"/>
      <c r="CX1588" s="18"/>
      <c r="DI1588" s="18"/>
    </row>
    <row r="1589" spans="3:113" x14ac:dyDescent="0.3">
      <c r="C1589" s="25"/>
      <c r="D1589" s="12"/>
      <c r="E1589" s="14"/>
      <c r="H1589" s="16"/>
      <c r="I1589" s="11"/>
      <c r="J1589" s="39"/>
      <c r="K1589" s="39"/>
      <c r="L1589" s="39"/>
      <c r="M1589" s="39"/>
      <c r="N1589" s="42"/>
      <c r="O1589" s="8"/>
      <c r="P1589" s="9"/>
      <c r="Q1589" s="9"/>
      <c r="R1589" s="8"/>
      <c r="S1589" s="9"/>
      <c r="T1589" s="9"/>
      <c r="U1589" s="8"/>
      <c r="V1589" s="9"/>
      <c r="W1589" s="9"/>
      <c r="X1589" s="9"/>
      <c r="Y1589" s="8"/>
      <c r="Z1589" s="9"/>
      <c r="AA1589" s="8"/>
      <c r="AC1589" s="8"/>
      <c r="AP1589" s="8"/>
      <c r="AR1589" s="31"/>
      <c r="AU1589" s="31"/>
      <c r="AV1589" s="21"/>
      <c r="AW1589" s="23"/>
      <c r="BJ1589" s="18"/>
      <c r="BL1589" s="54"/>
      <c r="BO1589" s="18"/>
      <c r="BQ1589" s="18"/>
      <c r="BS1589" s="18"/>
      <c r="BT1589" s="18"/>
      <c r="CA1589" s="18"/>
      <c r="CD1589" s="18"/>
      <c r="CI1589" s="18"/>
      <c r="CN1589" s="18"/>
      <c r="CP1589" s="18"/>
      <c r="CT1589" s="18"/>
      <c r="CV1589" s="18"/>
      <c r="CX1589" s="18"/>
      <c r="DI1589" s="18"/>
    </row>
    <row r="1590" spans="3:113" x14ac:dyDescent="0.3">
      <c r="C1590" s="25"/>
      <c r="D1590" s="12"/>
      <c r="E1590" s="14"/>
      <c r="H1590" s="16"/>
      <c r="I1590" s="11"/>
      <c r="J1590" s="39"/>
      <c r="K1590" s="39"/>
      <c r="L1590" s="39"/>
      <c r="M1590" s="39"/>
      <c r="N1590" s="42"/>
      <c r="O1590" s="8"/>
      <c r="P1590" s="9"/>
      <c r="Q1590" s="9"/>
      <c r="R1590" s="8"/>
      <c r="S1590" s="9"/>
      <c r="T1590" s="9"/>
      <c r="U1590" s="8"/>
      <c r="V1590" s="9"/>
      <c r="W1590" s="9"/>
      <c r="X1590" s="9"/>
      <c r="Y1590" s="8"/>
      <c r="Z1590" s="9"/>
      <c r="AA1590" s="8"/>
      <c r="AC1590" s="8"/>
      <c r="AP1590" s="8"/>
      <c r="AR1590" s="31"/>
      <c r="AU1590" s="31"/>
      <c r="AV1590" s="21"/>
      <c r="AW1590" s="23"/>
      <c r="BJ1590" s="18"/>
      <c r="BL1590" s="54"/>
      <c r="BO1590" s="18"/>
      <c r="BQ1590" s="18"/>
      <c r="BS1590" s="18"/>
      <c r="BT1590" s="18"/>
      <c r="CA1590" s="18"/>
      <c r="CD1590" s="18"/>
      <c r="CI1590" s="18"/>
      <c r="CN1590" s="18"/>
      <c r="CP1590" s="18"/>
      <c r="CT1590" s="18"/>
      <c r="CV1590" s="18"/>
      <c r="CX1590" s="18"/>
      <c r="DI1590" s="18"/>
    </row>
    <row r="1591" spans="3:113" x14ac:dyDescent="0.3">
      <c r="C1591" s="25"/>
      <c r="D1591" s="12"/>
      <c r="E1591" s="14"/>
      <c r="H1591" s="16"/>
      <c r="I1591" s="11"/>
      <c r="J1591" s="39"/>
      <c r="K1591" s="39"/>
      <c r="L1591" s="39"/>
      <c r="M1591" s="39"/>
      <c r="N1591" s="42"/>
      <c r="O1591" s="8"/>
      <c r="P1591" s="9"/>
      <c r="Q1591" s="9"/>
      <c r="R1591" s="8"/>
      <c r="S1591" s="9"/>
      <c r="T1591" s="9"/>
      <c r="U1591" s="8"/>
      <c r="V1591" s="9"/>
      <c r="W1591" s="9"/>
      <c r="X1591" s="9"/>
      <c r="Y1591" s="8"/>
      <c r="Z1591" s="9"/>
      <c r="AA1591" s="8"/>
      <c r="AC1591" s="8"/>
      <c r="AP1591" s="8"/>
      <c r="AR1591" s="31"/>
      <c r="AU1591" s="31"/>
      <c r="AV1591" s="21"/>
      <c r="AW1591" s="23"/>
      <c r="BJ1591" s="18"/>
      <c r="BL1591" s="54"/>
      <c r="BO1591" s="18"/>
      <c r="BQ1591" s="18"/>
      <c r="BS1591" s="18"/>
      <c r="BT1591" s="18"/>
      <c r="CA1591" s="18"/>
      <c r="CD1591" s="18"/>
      <c r="CI1591" s="18"/>
      <c r="CN1591" s="18"/>
      <c r="CP1591" s="18"/>
      <c r="CT1591" s="18"/>
      <c r="CV1591" s="18"/>
      <c r="CX1591" s="18"/>
      <c r="DI1591" s="18"/>
    </row>
    <row r="1592" spans="3:113" x14ac:dyDescent="0.3">
      <c r="C1592" s="25"/>
      <c r="D1592" s="12"/>
      <c r="E1592" s="14"/>
      <c r="H1592" s="16"/>
      <c r="I1592" s="11"/>
      <c r="J1592" s="39"/>
      <c r="K1592" s="39"/>
      <c r="L1592" s="39"/>
      <c r="M1592" s="39"/>
      <c r="N1592" s="42"/>
      <c r="O1592" s="8"/>
      <c r="P1592" s="9"/>
      <c r="Q1592" s="9"/>
      <c r="R1592" s="8"/>
      <c r="S1592" s="9"/>
      <c r="T1592" s="9"/>
      <c r="U1592" s="8"/>
      <c r="V1592" s="9"/>
      <c r="W1592" s="9"/>
      <c r="X1592" s="9"/>
      <c r="Y1592" s="8"/>
      <c r="Z1592" s="9"/>
      <c r="AA1592" s="8"/>
      <c r="AC1592" s="8"/>
      <c r="AP1592" s="8"/>
      <c r="AR1592" s="31"/>
      <c r="AU1592" s="31"/>
      <c r="AV1592" s="21"/>
      <c r="AW1592" s="23"/>
      <c r="BJ1592" s="18"/>
      <c r="BL1592" s="54"/>
      <c r="BO1592" s="18"/>
      <c r="BQ1592" s="18"/>
      <c r="BS1592" s="18"/>
      <c r="BT1592" s="18"/>
      <c r="CA1592" s="18"/>
      <c r="CD1592" s="18"/>
      <c r="CI1592" s="18"/>
      <c r="CN1592" s="18"/>
      <c r="CP1592" s="18"/>
      <c r="CT1592" s="18"/>
      <c r="CV1592" s="18"/>
      <c r="CX1592" s="18"/>
      <c r="DI1592" s="18"/>
    </row>
    <row r="1593" spans="3:113" x14ac:dyDescent="0.3">
      <c r="C1593" s="25"/>
      <c r="D1593" s="12"/>
      <c r="E1593" s="14"/>
      <c r="H1593" s="16"/>
      <c r="I1593" s="11"/>
      <c r="J1593" s="39"/>
      <c r="K1593" s="39"/>
      <c r="L1593" s="39"/>
      <c r="M1593" s="39"/>
      <c r="N1593" s="42"/>
      <c r="O1593" s="8"/>
      <c r="P1593" s="9"/>
      <c r="Q1593" s="9"/>
      <c r="R1593" s="8"/>
      <c r="S1593" s="9"/>
      <c r="T1593" s="9"/>
      <c r="U1593" s="8"/>
      <c r="V1593" s="9"/>
      <c r="W1593" s="9"/>
      <c r="X1593" s="9"/>
      <c r="Y1593" s="8"/>
      <c r="Z1593" s="9"/>
      <c r="AA1593" s="8"/>
      <c r="AC1593" s="8"/>
      <c r="AP1593" s="8"/>
      <c r="AR1593" s="31"/>
      <c r="AU1593" s="31"/>
      <c r="AV1593" s="21"/>
      <c r="AW1593" s="23"/>
      <c r="BJ1593" s="18"/>
      <c r="BL1593" s="54"/>
      <c r="BO1593" s="18"/>
      <c r="BQ1593" s="18"/>
      <c r="BS1593" s="18"/>
      <c r="BT1593" s="18"/>
      <c r="CA1593" s="18"/>
      <c r="CD1593" s="18"/>
      <c r="CI1593" s="18"/>
      <c r="CN1593" s="18"/>
      <c r="CP1593" s="18"/>
      <c r="CT1593" s="18"/>
      <c r="CV1593" s="18"/>
      <c r="CX1593" s="18"/>
      <c r="DI1593" s="18"/>
    </row>
    <row r="1594" spans="3:113" x14ac:dyDescent="0.3">
      <c r="C1594" s="25"/>
      <c r="D1594" s="12"/>
      <c r="E1594" s="14"/>
      <c r="H1594" s="16"/>
      <c r="I1594" s="11"/>
      <c r="J1594" s="39"/>
      <c r="K1594" s="39"/>
      <c r="L1594" s="39"/>
      <c r="M1594" s="39"/>
      <c r="N1594" s="42"/>
      <c r="O1594" s="8"/>
      <c r="P1594" s="9"/>
      <c r="Q1594" s="9"/>
      <c r="R1594" s="8"/>
      <c r="S1594" s="9"/>
      <c r="T1594" s="9"/>
      <c r="U1594" s="8"/>
      <c r="V1594" s="9"/>
      <c r="W1594" s="9"/>
      <c r="X1594" s="9"/>
      <c r="Y1594" s="8"/>
      <c r="Z1594" s="9"/>
      <c r="AA1594" s="8"/>
      <c r="AC1594" s="8"/>
      <c r="AP1594" s="8"/>
      <c r="AR1594" s="31"/>
      <c r="AU1594" s="31"/>
      <c r="AV1594" s="21"/>
      <c r="AW1594" s="23"/>
      <c r="BJ1594" s="18"/>
      <c r="BL1594" s="54"/>
      <c r="BO1594" s="18"/>
      <c r="BQ1594" s="18"/>
      <c r="BS1594" s="18"/>
      <c r="BT1594" s="18"/>
      <c r="CA1594" s="18"/>
      <c r="CD1594" s="18"/>
      <c r="CI1594" s="18"/>
      <c r="CN1594" s="18"/>
      <c r="CP1594" s="18"/>
      <c r="CT1594" s="18"/>
      <c r="CV1594" s="18"/>
      <c r="CX1594" s="18"/>
      <c r="DI1594" s="18"/>
    </row>
    <row r="1595" spans="3:113" x14ac:dyDescent="0.3">
      <c r="C1595" s="25"/>
      <c r="D1595" s="12"/>
      <c r="E1595" s="14"/>
      <c r="H1595" s="16"/>
      <c r="I1595" s="11"/>
      <c r="J1595" s="39"/>
      <c r="K1595" s="39"/>
      <c r="L1595" s="39"/>
      <c r="M1595" s="39"/>
      <c r="N1595" s="42"/>
      <c r="O1595" s="8"/>
      <c r="P1595" s="9"/>
      <c r="Q1595" s="9"/>
      <c r="R1595" s="8"/>
      <c r="S1595" s="9"/>
      <c r="T1595" s="9"/>
      <c r="U1595" s="8"/>
      <c r="V1595" s="9"/>
      <c r="W1595" s="9"/>
      <c r="X1595" s="9"/>
      <c r="Y1595" s="8"/>
      <c r="Z1595" s="9"/>
      <c r="AA1595" s="8"/>
      <c r="AC1595" s="8"/>
      <c r="AP1595" s="8"/>
      <c r="AR1595" s="31"/>
      <c r="AU1595" s="31"/>
      <c r="AV1595" s="21"/>
      <c r="AW1595" s="23"/>
      <c r="BJ1595" s="18"/>
      <c r="BL1595" s="54"/>
      <c r="BO1595" s="18"/>
      <c r="BQ1595" s="18"/>
      <c r="BS1595" s="18"/>
      <c r="BT1595" s="18"/>
      <c r="CA1595" s="18"/>
      <c r="CD1595" s="18"/>
      <c r="CI1595" s="18"/>
      <c r="CN1595" s="18"/>
      <c r="CP1595" s="18"/>
      <c r="CT1595" s="18"/>
      <c r="CV1595" s="18"/>
      <c r="CX1595" s="18"/>
      <c r="DI1595" s="18"/>
    </row>
    <row r="1596" spans="3:113" x14ac:dyDescent="0.3">
      <c r="C1596" s="25"/>
      <c r="D1596" s="12"/>
      <c r="E1596" s="14"/>
      <c r="H1596" s="16"/>
      <c r="I1596" s="11"/>
      <c r="J1596" s="39"/>
      <c r="K1596" s="39"/>
      <c r="L1596" s="39"/>
      <c r="M1596" s="39"/>
      <c r="N1596" s="42"/>
      <c r="O1596" s="8"/>
      <c r="P1596" s="9"/>
      <c r="Q1596" s="9"/>
      <c r="R1596" s="8"/>
      <c r="S1596" s="9"/>
      <c r="T1596" s="9"/>
      <c r="U1596" s="8"/>
      <c r="V1596" s="9"/>
      <c r="W1596" s="9"/>
      <c r="X1596" s="9"/>
      <c r="Y1596" s="8"/>
      <c r="Z1596" s="9"/>
      <c r="AA1596" s="8"/>
      <c r="AC1596" s="8"/>
      <c r="AP1596" s="8"/>
      <c r="AR1596" s="31"/>
      <c r="AU1596" s="31"/>
      <c r="AV1596" s="21"/>
      <c r="AW1596" s="23"/>
      <c r="BJ1596" s="18"/>
      <c r="BL1596" s="54"/>
      <c r="BO1596" s="18"/>
      <c r="BQ1596" s="18"/>
      <c r="BS1596" s="18"/>
      <c r="BT1596" s="18"/>
      <c r="CA1596" s="18"/>
      <c r="CD1596" s="18"/>
      <c r="CI1596" s="18"/>
      <c r="CN1596" s="18"/>
      <c r="CP1596" s="18"/>
      <c r="CT1596" s="18"/>
      <c r="CV1596" s="18"/>
      <c r="CX1596" s="18"/>
      <c r="DI1596" s="18"/>
    </row>
    <row r="1597" spans="3:113" x14ac:dyDescent="0.3">
      <c r="C1597" s="25"/>
      <c r="D1597" s="12"/>
      <c r="E1597" s="14"/>
      <c r="H1597" s="16"/>
      <c r="I1597" s="11"/>
      <c r="J1597" s="39"/>
      <c r="K1597" s="39"/>
      <c r="L1597" s="39"/>
      <c r="M1597" s="39"/>
      <c r="N1597" s="42"/>
      <c r="O1597" s="8"/>
      <c r="P1597" s="9"/>
      <c r="Q1597" s="9"/>
      <c r="R1597" s="8"/>
      <c r="S1597" s="9"/>
      <c r="T1597" s="9"/>
      <c r="U1597" s="8"/>
      <c r="V1597" s="9"/>
      <c r="W1597" s="9"/>
      <c r="X1597" s="9"/>
      <c r="Y1597" s="8"/>
      <c r="Z1597" s="9"/>
      <c r="AA1597" s="8"/>
      <c r="AC1597" s="8"/>
      <c r="AP1597" s="8"/>
      <c r="AR1597" s="31"/>
      <c r="AU1597" s="31"/>
      <c r="AV1597" s="21"/>
      <c r="AW1597" s="23"/>
      <c r="BJ1597" s="18"/>
      <c r="BL1597" s="54"/>
      <c r="BO1597" s="18"/>
      <c r="BQ1597" s="18"/>
      <c r="BS1597" s="18"/>
      <c r="BT1597" s="18"/>
      <c r="CA1597" s="18"/>
      <c r="CD1597" s="18"/>
      <c r="CI1597" s="18"/>
      <c r="CN1597" s="18"/>
      <c r="CP1597" s="18"/>
      <c r="CT1597" s="18"/>
      <c r="CV1597" s="18"/>
      <c r="CX1597" s="18"/>
      <c r="DI1597" s="18"/>
    </row>
    <row r="1598" spans="3:113" x14ac:dyDescent="0.3">
      <c r="C1598" s="25"/>
      <c r="D1598" s="12"/>
      <c r="E1598" s="14"/>
      <c r="H1598" s="16"/>
      <c r="I1598" s="11"/>
      <c r="J1598" s="39"/>
      <c r="K1598" s="39"/>
      <c r="L1598" s="39"/>
      <c r="M1598" s="39"/>
      <c r="N1598" s="42"/>
      <c r="O1598" s="8"/>
      <c r="P1598" s="9"/>
      <c r="Q1598" s="9"/>
      <c r="R1598" s="8"/>
      <c r="S1598" s="9"/>
      <c r="T1598" s="9"/>
      <c r="U1598" s="8"/>
      <c r="V1598" s="9"/>
      <c r="W1598" s="9"/>
      <c r="X1598" s="9"/>
      <c r="Y1598" s="8"/>
      <c r="Z1598" s="9"/>
      <c r="AA1598" s="8"/>
      <c r="AC1598" s="8"/>
      <c r="AP1598" s="8"/>
      <c r="AR1598" s="31"/>
      <c r="AU1598" s="31"/>
      <c r="AV1598" s="21"/>
      <c r="AW1598" s="23"/>
      <c r="BJ1598" s="18"/>
      <c r="BL1598" s="54"/>
      <c r="BO1598" s="18"/>
      <c r="BQ1598" s="18"/>
      <c r="BS1598" s="18"/>
      <c r="BT1598" s="18"/>
      <c r="CA1598" s="18"/>
      <c r="CD1598" s="18"/>
      <c r="CI1598" s="18"/>
      <c r="CN1598" s="18"/>
      <c r="CP1598" s="18"/>
      <c r="CT1598" s="18"/>
      <c r="CV1598" s="18"/>
      <c r="CX1598" s="18"/>
      <c r="DI1598" s="18"/>
    </row>
    <row r="1599" spans="3:113" x14ac:dyDescent="0.3">
      <c r="C1599" s="25"/>
      <c r="D1599" s="12"/>
      <c r="E1599" s="14"/>
      <c r="H1599" s="16"/>
      <c r="I1599" s="11"/>
      <c r="J1599" s="39"/>
      <c r="K1599" s="39"/>
      <c r="L1599" s="39"/>
      <c r="M1599" s="39"/>
      <c r="N1599" s="42"/>
      <c r="O1599" s="8"/>
      <c r="P1599" s="9"/>
      <c r="Q1599" s="9"/>
      <c r="R1599" s="8"/>
      <c r="S1599" s="9"/>
      <c r="T1599" s="9"/>
      <c r="U1599" s="8"/>
      <c r="V1599" s="9"/>
      <c r="W1599" s="9"/>
      <c r="X1599" s="9"/>
      <c r="Y1599" s="8"/>
      <c r="Z1599" s="9"/>
      <c r="AA1599" s="8"/>
      <c r="AC1599" s="8"/>
      <c r="AP1599" s="8"/>
      <c r="AR1599" s="31"/>
      <c r="AU1599" s="31"/>
      <c r="AV1599" s="21"/>
      <c r="AW1599" s="23"/>
      <c r="BJ1599" s="18"/>
      <c r="BL1599" s="54"/>
      <c r="BO1599" s="18"/>
      <c r="BQ1599" s="18"/>
      <c r="BS1599" s="18"/>
      <c r="BT1599" s="18"/>
      <c r="CA1599" s="18"/>
      <c r="CD1599" s="18"/>
      <c r="CI1599" s="18"/>
      <c r="CN1599" s="18"/>
      <c r="CP1599" s="18"/>
      <c r="CT1599" s="18"/>
      <c r="CV1599" s="18"/>
      <c r="CX1599" s="18"/>
      <c r="DI1599" s="18"/>
    </row>
    <row r="1600" spans="3:113" x14ac:dyDescent="0.3">
      <c r="C1600" s="25"/>
      <c r="D1600" s="12"/>
      <c r="E1600" s="14"/>
      <c r="H1600" s="16"/>
      <c r="I1600" s="11"/>
      <c r="J1600" s="39"/>
      <c r="K1600" s="39"/>
      <c r="L1600" s="39"/>
      <c r="M1600" s="39"/>
      <c r="N1600" s="42"/>
      <c r="O1600" s="8"/>
      <c r="P1600" s="9"/>
      <c r="Q1600" s="9"/>
      <c r="R1600" s="8"/>
      <c r="S1600" s="9"/>
      <c r="T1600" s="9"/>
      <c r="U1600" s="8"/>
      <c r="V1600" s="9"/>
      <c r="W1600" s="9"/>
      <c r="X1600" s="9"/>
      <c r="Y1600" s="8"/>
      <c r="Z1600" s="9"/>
      <c r="AA1600" s="8"/>
      <c r="AC1600" s="8"/>
      <c r="AP1600" s="8"/>
      <c r="AR1600" s="31"/>
      <c r="AU1600" s="31"/>
      <c r="AV1600" s="21"/>
      <c r="AW1600" s="23"/>
      <c r="BJ1600" s="18"/>
      <c r="BL1600" s="54"/>
      <c r="BO1600" s="18"/>
      <c r="BQ1600" s="18"/>
      <c r="BS1600" s="18"/>
      <c r="BT1600" s="18"/>
      <c r="CA1600" s="18"/>
      <c r="CD1600" s="18"/>
      <c r="CI1600" s="18"/>
      <c r="CN1600" s="18"/>
      <c r="CP1600" s="18"/>
      <c r="CT1600" s="18"/>
      <c r="CV1600" s="18"/>
      <c r="CX1600" s="18"/>
      <c r="DI1600" s="18"/>
    </row>
    <row r="1601" spans="3:113" x14ac:dyDescent="0.3">
      <c r="C1601" s="25"/>
      <c r="D1601" s="12"/>
      <c r="E1601" s="14"/>
      <c r="H1601" s="16"/>
      <c r="I1601" s="11"/>
      <c r="J1601" s="39"/>
      <c r="K1601" s="39"/>
      <c r="L1601" s="39"/>
      <c r="M1601" s="39"/>
      <c r="N1601" s="42"/>
      <c r="O1601" s="8"/>
      <c r="P1601" s="9"/>
      <c r="Q1601" s="9"/>
      <c r="R1601" s="8"/>
      <c r="S1601" s="9"/>
      <c r="T1601" s="9"/>
      <c r="U1601" s="8"/>
      <c r="V1601" s="9"/>
      <c r="W1601" s="9"/>
      <c r="X1601" s="9"/>
      <c r="Y1601" s="8"/>
      <c r="Z1601" s="9"/>
      <c r="AA1601" s="8"/>
      <c r="AC1601" s="8"/>
      <c r="AP1601" s="8"/>
      <c r="AR1601" s="31"/>
      <c r="AU1601" s="31"/>
      <c r="AV1601" s="21"/>
      <c r="AW1601" s="23"/>
      <c r="BJ1601" s="18"/>
      <c r="BL1601" s="54"/>
      <c r="BO1601" s="18"/>
      <c r="BQ1601" s="18"/>
      <c r="BS1601" s="18"/>
      <c r="BT1601" s="18"/>
      <c r="CA1601" s="18"/>
      <c r="CD1601" s="18"/>
      <c r="CI1601" s="18"/>
      <c r="CN1601" s="18"/>
      <c r="CP1601" s="18"/>
      <c r="CT1601" s="18"/>
      <c r="CV1601" s="18"/>
      <c r="CX1601" s="18"/>
      <c r="DI1601" s="18"/>
    </row>
    <row r="1602" spans="3:113" x14ac:dyDescent="0.3">
      <c r="C1602" s="25"/>
      <c r="D1602" s="12"/>
      <c r="E1602" s="14"/>
      <c r="H1602" s="16"/>
      <c r="I1602" s="11"/>
      <c r="J1602" s="39"/>
      <c r="K1602" s="39"/>
      <c r="L1602" s="39"/>
      <c r="M1602" s="39"/>
      <c r="N1602" s="42"/>
      <c r="O1602" s="8"/>
      <c r="P1602" s="9"/>
      <c r="Q1602" s="9"/>
      <c r="R1602" s="8"/>
      <c r="S1602" s="9"/>
      <c r="T1602" s="9"/>
      <c r="U1602" s="8"/>
      <c r="V1602" s="9"/>
      <c r="W1602" s="9"/>
      <c r="X1602" s="9"/>
      <c r="Y1602" s="8"/>
      <c r="Z1602" s="9"/>
      <c r="AA1602" s="8"/>
      <c r="AC1602" s="8"/>
      <c r="AP1602" s="8"/>
      <c r="AR1602" s="31"/>
      <c r="AU1602" s="31"/>
      <c r="AV1602" s="21"/>
      <c r="AW1602" s="23"/>
      <c r="BJ1602" s="18"/>
      <c r="BL1602" s="54"/>
      <c r="BO1602" s="18"/>
      <c r="BQ1602" s="18"/>
      <c r="BS1602" s="18"/>
      <c r="BT1602" s="18"/>
      <c r="CA1602" s="18"/>
      <c r="CD1602" s="18"/>
      <c r="CI1602" s="18"/>
      <c r="CN1602" s="18"/>
      <c r="CP1602" s="18"/>
      <c r="CT1602" s="18"/>
      <c r="CV1602" s="18"/>
      <c r="CX1602" s="18"/>
      <c r="DI1602" s="18"/>
    </row>
    <row r="1603" spans="3:113" x14ac:dyDescent="0.3">
      <c r="C1603" s="25"/>
      <c r="D1603" s="12"/>
      <c r="E1603" s="14"/>
      <c r="H1603" s="16"/>
      <c r="I1603" s="11"/>
      <c r="J1603" s="39"/>
      <c r="K1603" s="39"/>
      <c r="L1603" s="39"/>
      <c r="M1603" s="39"/>
      <c r="N1603" s="42"/>
      <c r="O1603" s="8"/>
      <c r="P1603" s="9"/>
      <c r="Q1603" s="9"/>
      <c r="R1603" s="8"/>
      <c r="S1603" s="9"/>
      <c r="T1603" s="9"/>
      <c r="U1603" s="8"/>
      <c r="V1603" s="9"/>
      <c r="W1603" s="9"/>
      <c r="X1603" s="9"/>
      <c r="Y1603" s="8"/>
      <c r="Z1603" s="9"/>
      <c r="AA1603" s="8"/>
      <c r="AC1603" s="8"/>
      <c r="AP1603" s="8"/>
      <c r="AR1603" s="31"/>
      <c r="AU1603" s="31"/>
      <c r="AV1603" s="21"/>
      <c r="AW1603" s="23"/>
      <c r="BJ1603" s="18"/>
      <c r="BL1603" s="54"/>
      <c r="BO1603" s="18"/>
      <c r="BQ1603" s="18"/>
      <c r="BS1603" s="18"/>
      <c r="BT1603" s="18"/>
      <c r="CA1603" s="18"/>
      <c r="CD1603" s="18"/>
      <c r="CI1603" s="18"/>
      <c r="CN1603" s="18"/>
      <c r="CP1603" s="18"/>
      <c r="CT1603" s="18"/>
      <c r="CV1603" s="18"/>
      <c r="CX1603" s="18"/>
      <c r="DI1603" s="18"/>
    </row>
    <row r="1604" spans="3:113" x14ac:dyDescent="0.3">
      <c r="C1604" s="25"/>
      <c r="D1604" s="12"/>
      <c r="E1604" s="14"/>
      <c r="H1604" s="16"/>
      <c r="I1604" s="11"/>
      <c r="J1604" s="39"/>
      <c r="K1604" s="39"/>
      <c r="L1604" s="39"/>
      <c r="M1604" s="39"/>
      <c r="N1604" s="42"/>
      <c r="O1604" s="8"/>
      <c r="P1604" s="9"/>
      <c r="Q1604" s="9"/>
      <c r="R1604" s="8"/>
      <c r="S1604" s="9"/>
      <c r="T1604" s="9"/>
      <c r="U1604" s="8"/>
      <c r="V1604" s="9"/>
      <c r="W1604" s="9"/>
      <c r="X1604" s="9"/>
      <c r="Y1604" s="8"/>
      <c r="Z1604" s="9"/>
      <c r="AA1604" s="8"/>
      <c r="AC1604" s="8"/>
      <c r="AP1604" s="8"/>
      <c r="AR1604" s="31"/>
      <c r="AU1604" s="31"/>
      <c r="AV1604" s="21"/>
      <c r="AW1604" s="23"/>
      <c r="BJ1604" s="18"/>
      <c r="BL1604" s="54"/>
      <c r="BO1604" s="18"/>
      <c r="BQ1604" s="18"/>
      <c r="BS1604" s="18"/>
      <c r="BT1604" s="18"/>
      <c r="CA1604" s="18"/>
      <c r="CD1604" s="18"/>
      <c r="CI1604" s="18"/>
      <c r="CN1604" s="18"/>
      <c r="CP1604" s="18"/>
      <c r="CT1604" s="18"/>
      <c r="CV1604" s="18"/>
      <c r="CX1604" s="18"/>
      <c r="DI1604" s="18"/>
    </row>
    <row r="1605" spans="3:113" x14ac:dyDescent="0.3">
      <c r="C1605" s="25"/>
      <c r="D1605" s="12"/>
      <c r="E1605" s="14"/>
      <c r="H1605" s="16"/>
      <c r="I1605" s="11"/>
      <c r="J1605" s="39"/>
      <c r="K1605" s="39"/>
      <c r="L1605" s="39"/>
      <c r="M1605" s="39"/>
      <c r="N1605" s="42"/>
      <c r="O1605" s="8"/>
      <c r="P1605" s="9"/>
      <c r="Q1605" s="9"/>
      <c r="R1605" s="8"/>
      <c r="S1605" s="9"/>
      <c r="T1605" s="9"/>
      <c r="U1605" s="8"/>
      <c r="V1605" s="9"/>
      <c r="W1605" s="9"/>
      <c r="X1605" s="9"/>
      <c r="Y1605" s="8"/>
      <c r="Z1605" s="9"/>
      <c r="AA1605" s="8"/>
      <c r="AC1605" s="8"/>
      <c r="AP1605" s="8"/>
      <c r="AR1605" s="31"/>
      <c r="AU1605" s="31"/>
      <c r="AV1605" s="21"/>
      <c r="AW1605" s="23"/>
      <c r="BJ1605" s="18"/>
      <c r="BL1605" s="54"/>
      <c r="BO1605" s="18"/>
      <c r="BQ1605" s="18"/>
      <c r="BS1605" s="18"/>
      <c r="BT1605" s="18"/>
      <c r="CA1605" s="18"/>
      <c r="CD1605" s="18"/>
      <c r="CI1605" s="18"/>
      <c r="CN1605" s="18"/>
      <c r="CP1605" s="18"/>
      <c r="CT1605" s="18"/>
      <c r="CV1605" s="18"/>
      <c r="CX1605" s="18"/>
      <c r="DI1605" s="18"/>
    </row>
    <row r="1606" spans="3:113" x14ac:dyDescent="0.3">
      <c r="C1606" s="25"/>
      <c r="D1606" s="12"/>
      <c r="E1606" s="14"/>
      <c r="H1606" s="16"/>
      <c r="I1606" s="11"/>
      <c r="J1606" s="39"/>
      <c r="K1606" s="39"/>
      <c r="L1606" s="39"/>
      <c r="M1606" s="39"/>
      <c r="N1606" s="42"/>
      <c r="O1606" s="8"/>
      <c r="P1606" s="9"/>
      <c r="Q1606" s="9"/>
      <c r="R1606" s="8"/>
      <c r="S1606" s="9"/>
      <c r="T1606" s="9"/>
      <c r="U1606" s="8"/>
      <c r="V1606" s="9"/>
      <c r="W1606" s="9"/>
      <c r="X1606" s="9"/>
      <c r="Y1606" s="8"/>
      <c r="Z1606" s="9"/>
      <c r="AA1606" s="8"/>
      <c r="AC1606" s="8"/>
      <c r="AP1606" s="8"/>
      <c r="AR1606" s="31"/>
      <c r="AU1606" s="31"/>
      <c r="AV1606" s="21"/>
      <c r="AW1606" s="23"/>
      <c r="BJ1606" s="18"/>
      <c r="BL1606" s="54"/>
      <c r="BO1606" s="18"/>
      <c r="BQ1606" s="18"/>
      <c r="BS1606" s="18"/>
      <c r="BT1606" s="18"/>
      <c r="CA1606" s="18"/>
      <c r="CD1606" s="18"/>
      <c r="CI1606" s="18"/>
      <c r="CN1606" s="18"/>
      <c r="CP1606" s="18"/>
      <c r="CT1606" s="18"/>
      <c r="CV1606" s="18"/>
      <c r="CX1606" s="18"/>
      <c r="DI1606" s="18"/>
    </row>
    <row r="1607" spans="3:113" x14ac:dyDescent="0.3">
      <c r="C1607" s="25"/>
      <c r="D1607" s="12"/>
      <c r="E1607" s="14"/>
      <c r="H1607" s="16"/>
      <c r="I1607" s="11"/>
      <c r="J1607" s="39"/>
      <c r="K1607" s="39"/>
      <c r="L1607" s="39"/>
      <c r="M1607" s="39"/>
      <c r="N1607" s="42"/>
      <c r="O1607" s="8"/>
      <c r="P1607" s="9"/>
      <c r="Q1607" s="9"/>
      <c r="R1607" s="8"/>
      <c r="S1607" s="9"/>
      <c r="T1607" s="9"/>
      <c r="U1607" s="8"/>
      <c r="V1607" s="9"/>
      <c r="W1607" s="9"/>
      <c r="X1607" s="9"/>
      <c r="Y1607" s="8"/>
      <c r="Z1607" s="9"/>
      <c r="AA1607" s="8"/>
      <c r="AC1607" s="8"/>
      <c r="AP1607" s="8"/>
      <c r="AR1607" s="31"/>
      <c r="AU1607" s="31"/>
      <c r="AV1607" s="21"/>
      <c r="AW1607" s="23"/>
      <c r="BJ1607" s="18"/>
      <c r="BL1607" s="54"/>
      <c r="BO1607" s="18"/>
      <c r="BQ1607" s="18"/>
      <c r="BS1607" s="18"/>
      <c r="BT1607" s="18"/>
      <c r="CA1607" s="18"/>
      <c r="CD1607" s="18"/>
      <c r="CI1607" s="18"/>
      <c r="CN1607" s="18"/>
      <c r="CP1607" s="18"/>
      <c r="CT1607" s="18"/>
      <c r="CV1607" s="18"/>
      <c r="CX1607" s="18"/>
      <c r="DI1607" s="18"/>
    </row>
    <row r="1608" spans="3:113" x14ac:dyDescent="0.3">
      <c r="C1608" s="25"/>
      <c r="D1608" s="12"/>
      <c r="E1608" s="14"/>
      <c r="H1608" s="16"/>
      <c r="I1608" s="11"/>
      <c r="J1608" s="39"/>
      <c r="K1608" s="39"/>
      <c r="L1608" s="39"/>
      <c r="M1608" s="39"/>
      <c r="N1608" s="42"/>
      <c r="O1608" s="8"/>
      <c r="P1608" s="9"/>
      <c r="Q1608" s="9"/>
      <c r="R1608" s="8"/>
      <c r="S1608" s="9"/>
      <c r="T1608" s="9"/>
      <c r="U1608" s="8"/>
      <c r="V1608" s="9"/>
      <c r="W1608" s="9"/>
      <c r="X1608" s="9"/>
      <c r="Y1608" s="8"/>
      <c r="Z1608" s="9"/>
      <c r="AA1608" s="8"/>
      <c r="AC1608" s="8"/>
      <c r="AP1608" s="8"/>
      <c r="AR1608" s="31"/>
      <c r="AU1608" s="31"/>
      <c r="AV1608" s="21"/>
      <c r="AW1608" s="23"/>
      <c r="BJ1608" s="18"/>
      <c r="BL1608" s="54"/>
      <c r="BO1608" s="18"/>
      <c r="BQ1608" s="18"/>
      <c r="BS1608" s="18"/>
      <c r="BT1608" s="18"/>
      <c r="CA1608" s="18"/>
      <c r="CD1608" s="18"/>
      <c r="CI1608" s="18"/>
      <c r="CN1608" s="18"/>
      <c r="CP1608" s="18"/>
      <c r="CT1608" s="18"/>
      <c r="CV1608" s="18"/>
      <c r="CX1608" s="18"/>
      <c r="DI1608" s="18"/>
    </row>
    <row r="1609" spans="3:113" x14ac:dyDescent="0.3">
      <c r="C1609" s="25"/>
      <c r="D1609" s="12"/>
      <c r="E1609" s="14"/>
      <c r="H1609" s="16"/>
      <c r="I1609" s="11"/>
      <c r="J1609" s="39"/>
      <c r="K1609" s="39"/>
      <c r="L1609" s="39"/>
      <c r="M1609" s="39"/>
      <c r="N1609" s="42"/>
      <c r="O1609" s="8"/>
      <c r="P1609" s="9"/>
      <c r="Q1609" s="9"/>
      <c r="R1609" s="8"/>
      <c r="S1609" s="9"/>
      <c r="T1609" s="9"/>
      <c r="U1609" s="8"/>
      <c r="V1609" s="9"/>
      <c r="W1609" s="9"/>
      <c r="X1609" s="9"/>
      <c r="Y1609" s="8"/>
      <c r="Z1609" s="9"/>
      <c r="AA1609" s="8"/>
      <c r="AC1609" s="8"/>
      <c r="AP1609" s="8"/>
      <c r="AR1609" s="31"/>
      <c r="AU1609" s="31"/>
      <c r="AV1609" s="21"/>
      <c r="AW1609" s="23"/>
      <c r="BJ1609" s="18"/>
      <c r="BL1609" s="54"/>
      <c r="BO1609" s="18"/>
      <c r="BQ1609" s="18"/>
      <c r="BS1609" s="18"/>
      <c r="BT1609" s="18"/>
      <c r="CA1609" s="18"/>
      <c r="CD1609" s="18"/>
      <c r="CI1609" s="18"/>
      <c r="CN1609" s="18"/>
      <c r="CP1609" s="18"/>
      <c r="CT1609" s="18"/>
      <c r="CV1609" s="18"/>
      <c r="CX1609" s="18"/>
      <c r="DI1609" s="18"/>
    </row>
    <row r="1610" spans="3:113" x14ac:dyDescent="0.3">
      <c r="C1610" s="25"/>
      <c r="D1610" s="12"/>
      <c r="E1610" s="14"/>
      <c r="H1610" s="16"/>
      <c r="I1610" s="11"/>
      <c r="J1610" s="39"/>
      <c r="K1610" s="39"/>
      <c r="L1610" s="39"/>
      <c r="M1610" s="39"/>
      <c r="N1610" s="42"/>
      <c r="O1610" s="8"/>
      <c r="P1610" s="9"/>
      <c r="Q1610" s="9"/>
      <c r="R1610" s="8"/>
      <c r="S1610" s="9"/>
      <c r="T1610" s="9"/>
      <c r="U1610" s="8"/>
      <c r="V1610" s="9"/>
      <c r="W1610" s="9"/>
      <c r="X1610" s="9"/>
      <c r="Y1610" s="8"/>
      <c r="Z1610" s="9"/>
      <c r="AA1610" s="8"/>
      <c r="AC1610" s="8"/>
      <c r="AP1610" s="8"/>
      <c r="AR1610" s="31"/>
      <c r="AU1610" s="31"/>
      <c r="AV1610" s="21"/>
      <c r="AW1610" s="23"/>
      <c r="BJ1610" s="18"/>
      <c r="BL1610" s="54"/>
      <c r="BO1610" s="18"/>
      <c r="BQ1610" s="18"/>
      <c r="BS1610" s="18"/>
      <c r="BT1610" s="18"/>
      <c r="CA1610" s="18"/>
      <c r="CD1610" s="18"/>
      <c r="CI1610" s="18"/>
      <c r="CN1610" s="18"/>
      <c r="CP1610" s="18"/>
      <c r="CT1610" s="18"/>
      <c r="CV1610" s="18"/>
      <c r="CX1610" s="18"/>
      <c r="DI1610" s="18"/>
    </row>
    <row r="1611" spans="3:113" x14ac:dyDescent="0.3">
      <c r="C1611" s="25"/>
      <c r="D1611" s="12"/>
      <c r="E1611" s="14"/>
      <c r="H1611" s="16"/>
      <c r="I1611" s="11"/>
      <c r="J1611" s="39"/>
      <c r="K1611" s="39"/>
      <c r="L1611" s="39"/>
      <c r="M1611" s="39"/>
      <c r="N1611" s="42"/>
      <c r="O1611" s="8"/>
      <c r="P1611" s="9"/>
      <c r="Q1611" s="9"/>
      <c r="R1611" s="8"/>
      <c r="S1611" s="9"/>
      <c r="T1611" s="9"/>
      <c r="U1611" s="8"/>
      <c r="V1611" s="9"/>
      <c r="W1611" s="9"/>
      <c r="X1611" s="9"/>
      <c r="Y1611" s="8"/>
      <c r="Z1611" s="9"/>
      <c r="AA1611" s="8"/>
      <c r="AC1611" s="8"/>
      <c r="AP1611" s="8"/>
      <c r="AR1611" s="31"/>
      <c r="AU1611" s="31"/>
      <c r="AV1611" s="21"/>
      <c r="AW1611" s="23"/>
      <c r="BJ1611" s="18"/>
      <c r="BL1611" s="54"/>
      <c r="BO1611" s="18"/>
      <c r="BQ1611" s="18"/>
      <c r="BS1611" s="18"/>
      <c r="BT1611" s="18"/>
      <c r="CA1611" s="18"/>
      <c r="CD1611" s="18"/>
      <c r="CI1611" s="18"/>
      <c r="CN1611" s="18"/>
      <c r="CP1611" s="18"/>
      <c r="CT1611" s="18"/>
      <c r="CV1611" s="18"/>
      <c r="CX1611" s="18"/>
      <c r="DI1611" s="18"/>
    </row>
    <row r="1612" spans="3:113" x14ac:dyDescent="0.3">
      <c r="C1612" s="25"/>
      <c r="D1612" s="12"/>
      <c r="E1612" s="14"/>
      <c r="H1612" s="16"/>
      <c r="I1612" s="11"/>
      <c r="J1612" s="39"/>
      <c r="K1612" s="39"/>
      <c r="L1612" s="39"/>
      <c r="M1612" s="39"/>
      <c r="N1612" s="42"/>
      <c r="O1612" s="8"/>
      <c r="P1612" s="9"/>
      <c r="Q1612" s="9"/>
      <c r="R1612" s="8"/>
      <c r="S1612" s="9"/>
      <c r="T1612" s="9"/>
      <c r="U1612" s="8"/>
      <c r="V1612" s="9"/>
      <c r="W1612" s="9"/>
      <c r="X1612" s="9"/>
      <c r="Y1612" s="8"/>
      <c r="Z1612" s="9"/>
      <c r="AA1612" s="8"/>
      <c r="AC1612" s="8"/>
      <c r="AP1612" s="8"/>
      <c r="AR1612" s="31"/>
      <c r="AU1612" s="31"/>
      <c r="AV1612" s="21"/>
      <c r="AW1612" s="23"/>
      <c r="BJ1612" s="18"/>
      <c r="BL1612" s="54"/>
      <c r="BO1612" s="18"/>
      <c r="BQ1612" s="18"/>
      <c r="BS1612" s="18"/>
      <c r="BT1612" s="18"/>
      <c r="CA1612" s="18"/>
      <c r="CD1612" s="18"/>
      <c r="CI1612" s="18"/>
      <c r="CN1612" s="18"/>
      <c r="CP1612" s="18"/>
      <c r="CT1612" s="18"/>
      <c r="CV1612" s="18"/>
      <c r="CX1612" s="18"/>
      <c r="DI1612" s="18"/>
    </row>
    <row r="1613" spans="3:113" x14ac:dyDescent="0.3">
      <c r="C1613" s="25"/>
      <c r="D1613" s="12"/>
      <c r="E1613" s="14"/>
      <c r="H1613" s="16"/>
      <c r="I1613" s="11"/>
      <c r="J1613" s="39"/>
      <c r="K1613" s="39"/>
      <c r="L1613" s="39"/>
      <c r="M1613" s="39"/>
      <c r="N1613" s="42"/>
      <c r="O1613" s="8"/>
      <c r="P1613" s="9"/>
      <c r="Q1613" s="9"/>
      <c r="R1613" s="8"/>
      <c r="S1613" s="9"/>
      <c r="T1613" s="9"/>
      <c r="U1613" s="8"/>
      <c r="V1613" s="9"/>
      <c r="W1613" s="9"/>
      <c r="X1613" s="9"/>
      <c r="Y1613" s="8"/>
      <c r="Z1613" s="9"/>
      <c r="AA1613" s="8"/>
      <c r="AC1613" s="8"/>
      <c r="AP1613" s="8"/>
      <c r="AR1613" s="31"/>
      <c r="AU1613" s="31"/>
      <c r="AV1613" s="21"/>
      <c r="AW1613" s="23"/>
      <c r="BJ1613" s="18"/>
      <c r="BL1613" s="54"/>
      <c r="BO1613" s="18"/>
      <c r="BQ1613" s="18"/>
      <c r="BS1613" s="18"/>
      <c r="BT1613" s="18"/>
      <c r="CA1613" s="18"/>
      <c r="CD1613" s="18"/>
      <c r="CI1613" s="18"/>
      <c r="CN1613" s="18"/>
      <c r="CP1613" s="18"/>
      <c r="CT1613" s="18"/>
      <c r="CV1613" s="18"/>
      <c r="CX1613" s="18"/>
      <c r="DI1613" s="18"/>
    </row>
    <row r="1614" spans="3:113" x14ac:dyDescent="0.3">
      <c r="C1614" s="25"/>
      <c r="D1614" s="12"/>
      <c r="E1614" s="14"/>
      <c r="H1614" s="16"/>
      <c r="I1614" s="11"/>
      <c r="J1614" s="39"/>
      <c r="K1614" s="39"/>
      <c r="L1614" s="39"/>
      <c r="M1614" s="39"/>
      <c r="N1614" s="42"/>
      <c r="O1614" s="8"/>
      <c r="P1614" s="9"/>
      <c r="Q1614" s="9"/>
      <c r="R1614" s="8"/>
      <c r="S1614" s="9"/>
      <c r="T1614" s="9"/>
      <c r="U1614" s="8"/>
      <c r="V1614" s="9"/>
      <c r="W1614" s="9"/>
      <c r="X1614" s="9"/>
      <c r="Y1614" s="8"/>
      <c r="Z1614" s="9"/>
      <c r="AA1614" s="8"/>
      <c r="AC1614" s="8"/>
      <c r="AP1614" s="8"/>
      <c r="AR1614" s="31"/>
      <c r="AU1614" s="31"/>
      <c r="AV1614" s="21"/>
      <c r="AW1614" s="23"/>
      <c r="BJ1614" s="18"/>
      <c r="BL1614" s="54"/>
      <c r="BO1614" s="18"/>
      <c r="BQ1614" s="18"/>
      <c r="BS1614" s="18"/>
      <c r="BT1614" s="18"/>
      <c r="CA1614" s="18"/>
      <c r="CD1614" s="18"/>
      <c r="CI1614" s="18"/>
      <c r="CN1614" s="18"/>
      <c r="CP1614" s="18"/>
      <c r="CT1614" s="18"/>
      <c r="CV1614" s="18"/>
      <c r="CX1614" s="18"/>
      <c r="DI1614" s="18"/>
    </row>
    <row r="1615" spans="3:113" x14ac:dyDescent="0.3">
      <c r="C1615" s="25"/>
      <c r="D1615" s="12"/>
      <c r="E1615" s="14"/>
      <c r="H1615" s="16"/>
      <c r="I1615" s="11"/>
      <c r="J1615" s="39"/>
      <c r="K1615" s="39"/>
      <c r="L1615" s="39"/>
      <c r="M1615" s="39"/>
      <c r="N1615" s="42"/>
      <c r="O1615" s="8"/>
      <c r="P1615" s="9"/>
      <c r="Q1615" s="9"/>
      <c r="R1615" s="8"/>
      <c r="S1615" s="9"/>
      <c r="T1615" s="9"/>
      <c r="U1615" s="8"/>
      <c r="V1615" s="9"/>
      <c r="W1615" s="9"/>
      <c r="X1615" s="9"/>
      <c r="Y1615" s="8"/>
      <c r="Z1615" s="9"/>
      <c r="AA1615" s="8"/>
      <c r="AC1615" s="8"/>
      <c r="AP1615" s="8"/>
      <c r="AR1615" s="31"/>
      <c r="AU1615" s="31"/>
      <c r="AV1615" s="21"/>
      <c r="AW1615" s="23"/>
      <c r="BJ1615" s="18"/>
      <c r="BL1615" s="54"/>
      <c r="BO1615" s="18"/>
      <c r="BQ1615" s="18"/>
      <c r="BS1615" s="18"/>
      <c r="BT1615" s="18"/>
      <c r="CA1615" s="18"/>
      <c r="CD1615" s="18"/>
      <c r="CI1615" s="18"/>
      <c r="CN1615" s="18"/>
      <c r="CP1615" s="18"/>
      <c r="CT1615" s="18"/>
      <c r="CV1615" s="18"/>
      <c r="CX1615" s="18"/>
      <c r="DI1615" s="18"/>
    </row>
    <row r="1616" spans="3:113" x14ac:dyDescent="0.3">
      <c r="C1616" s="25"/>
      <c r="D1616" s="12"/>
      <c r="E1616" s="14"/>
      <c r="H1616" s="16"/>
      <c r="I1616" s="11"/>
      <c r="J1616" s="39"/>
      <c r="K1616" s="39"/>
      <c r="L1616" s="39"/>
      <c r="M1616" s="39"/>
      <c r="N1616" s="42"/>
      <c r="O1616" s="8"/>
      <c r="P1616" s="9"/>
      <c r="Q1616" s="9"/>
      <c r="R1616" s="8"/>
      <c r="S1616" s="9"/>
      <c r="T1616" s="9"/>
      <c r="U1616" s="8"/>
      <c r="V1616" s="9"/>
      <c r="W1616" s="9"/>
      <c r="X1616" s="9"/>
      <c r="Y1616" s="8"/>
      <c r="Z1616" s="9"/>
      <c r="AA1616" s="8"/>
      <c r="AC1616" s="8"/>
      <c r="AP1616" s="8"/>
      <c r="AR1616" s="31"/>
      <c r="AU1616" s="31"/>
      <c r="AV1616" s="21"/>
      <c r="AW1616" s="23"/>
      <c r="BJ1616" s="18"/>
      <c r="BL1616" s="54"/>
      <c r="BO1616" s="18"/>
      <c r="BQ1616" s="18"/>
      <c r="BS1616" s="18"/>
      <c r="BT1616" s="18"/>
      <c r="CA1616" s="18"/>
      <c r="CD1616" s="18"/>
      <c r="CI1616" s="18"/>
      <c r="CN1616" s="18"/>
      <c r="CP1616" s="18"/>
      <c r="CT1616" s="18"/>
      <c r="CV1616" s="18"/>
      <c r="CX1616" s="18"/>
      <c r="DI1616" s="18"/>
    </row>
    <row r="1617" spans="3:113" x14ac:dyDescent="0.3">
      <c r="C1617" s="25"/>
      <c r="D1617" s="12"/>
      <c r="E1617" s="14"/>
      <c r="H1617" s="16"/>
      <c r="I1617" s="11"/>
      <c r="J1617" s="39"/>
      <c r="K1617" s="39"/>
      <c r="L1617" s="39"/>
      <c r="M1617" s="39"/>
      <c r="N1617" s="42"/>
      <c r="O1617" s="8"/>
      <c r="P1617" s="9"/>
      <c r="Q1617" s="9"/>
      <c r="R1617" s="8"/>
      <c r="S1617" s="9"/>
      <c r="T1617" s="9"/>
      <c r="U1617" s="8"/>
      <c r="V1617" s="9"/>
      <c r="W1617" s="9"/>
      <c r="X1617" s="9"/>
      <c r="Y1617" s="8"/>
      <c r="Z1617" s="9"/>
      <c r="AA1617" s="8"/>
      <c r="AC1617" s="8"/>
      <c r="AP1617" s="8"/>
      <c r="AR1617" s="31"/>
      <c r="AU1617" s="31"/>
      <c r="AV1617" s="21"/>
      <c r="AW1617" s="23"/>
      <c r="BJ1617" s="18"/>
      <c r="BL1617" s="54"/>
      <c r="BO1617" s="18"/>
      <c r="BQ1617" s="18"/>
      <c r="BS1617" s="18"/>
      <c r="BT1617" s="18"/>
      <c r="CA1617" s="18"/>
      <c r="CD1617" s="18"/>
      <c r="CI1617" s="18"/>
      <c r="CN1617" s="18"/>
      <c r="CP1617" s="18"/>
      <c r="CT1617" s="18"/>
      <c r="CV1617" s="18"/>
      <c r="CX1617" s="18"/>
      <c r="DI1617" s="18"/>
    </row>
    <row r="1618" spans="3:113" x14ac:dyDescent="0.3">
      <c r="C1618" s="25"/>
      <c r="D1618" s="12"/>
      <c r="E1618" s="14"/>
      <c r="H1618" s="16"/>
      <c r="I1618" s="11"/>
      <c r="J1618" s="39"/>
      <c r="K1618" s="39"/>
      <c r="L1618" s="39"/>
      <c r="M1618" s="39"/>
      <c r="N1618" s="42"/>
      <c r="O1618" s="8"/>
      <c r="P1618" s="9"/>
      <c r="Q1618" s="9"/>
      <c r="R1618" s="8"/>
      <c r="S1618" s="9"/>
      <c r="T1618" s="9"/>
      <c r="U1618" s="8"/>
      <c r="V1618" s="9"/>
      <c r="W1618" s="9"/>
      <c r="X1618" s="9"/>
      <c r="Y1618" s="8"/>
      <c r="Z1618" s="9"/>
      <c r="AA1618" s="8"/>
      <c r="AC1618" s="8"/>
      <c r="AP1618" s="8"/>
      <c r="AR1618" s="31"/>
      <c r="AU1618" s="31"/>
      <c r="AV1618" s="21"/>
      <c r="AW1618" s="23"/>
      <c r="BJ1618" s="18"/>
      <c r="BL1618" s="54"/>
      <c r="BO1618" s="18"/>
      <c r="BQ1618" s="18"/>
      <c r="BS1618" s="18"/>
      <c r="BT1618" s="18"/>
      <c r="CA1618" s="18"/>
      <c r="CD1618" s="18"/>
      <c r="CI1618" s="18"/>
      <c r="CN1618" s="18"/>
      <c r="CP1618" s="18"/>
      <c r="CT1618" s="18"/>
      <c r="CV1618" s="18"/>
      <c r="CX1618" s="18"/>
      <c r="DI1618" s="18"/>
    </row>
    <row r="1619" spans="3:113" x14ac:dyDescent="0.3">
      <c r="C1619" s="25"/>
      <c r="D1619" s="12"/>
      <c r="E1619" s="14"/>
      <c r="H1619" s="16"/>
      <c r="I1619" s="11"/>
      <c r="J1619" s="39"/>
      <c r="K1619" s="39"/>
      <c r="L1619" s="39"/>
      <c r="M1619" s="39"/>
      <c r="N1619" s="42"/>
      <c r="O1619" s="8"/>
      <c r="P1619" s="9"/>
      <c r="Q1619" s="9"/>
      <c r="R1619" s="8"/>
      <c r="S1619" s="9"/>
      <c r="T1619" s="9"/>
      <c r="U1619" s="8"/>
      <c r="V1619" s="9"/>
      <c r="W1619" s="9"/>
      <c r="X1619" s="9"/>
      <c r="Y1619" s="8"/>
      <c r="Z1619" s="9"/>
      <c r="AA1619" s="8"/>
      <c r="AC1619" s="8"/>
      <c r="AP1619" s="8"/>
      <c r="AR1619" s="31"/>
      <c r="AU1619" s="31"/>
      <c r="AV1619" s="21"/>
      <c r="AW1619" s="23"/>
      <c r="BJ1619" s="18"/>
      <c r="BL1619" s="54"/>
      <c r="BO1619" s="18"/>
      <c r="BQ1619" s="18"/>
      <c r="BS1619" s="18"/>
      <c r="BT1619" s="18"/>
      <c r="CA1619" s="18"/>
      <c r="CD1619" s="18"/>
      <c r="CI1619" s="18"/>
      <c r="CN1619" s="18"/>
      <c r="CP1619" s="18"/>
      <c r="CT1619" s="18"/>
      <c r="CV1619" s="18"/>
      <c r="CX1619" s="18"/>
      <c r="DI1619" s="18"/>
    </row>
    <row r="1620" spans="3:113" x14ac:dyDescent="0.3">
      <c r="C1620" s="25"/>
      <c r="D1620" s="12"/>
      <c r="E1620" s="14"/>
      <c r="H1620" s="16"/>
      <c r="I1620" s="11"/>
      <c r="J1620" s="39"/>
      <c r="K1620" s="39"/>
      <c r="L1620" s="39"/>
      <c r="M1620" s="39"/>
      <c r="N1620" s="42"/>
      <c r="O1620" s="8"/>
      <c r="P1620" s="9"/>
      <c r="Q1620" s="9"/>
      <c r="R1620" s="8"/>
      <c r="S1620" s="9"/>
      <c r="T1620" s="9"/>
      <c r="U1620" s="8"/>
      <c r="V1620" s="9"/>
      <c r="W1620" s="9"/>
      <c r="X1620" s="9"/>
      <c r="Y1620" s="8"/>
      <c r="Z1620" s="9"/>
      <c r="AA1620" s="8"/>
      <c r="AC1620" s="8"/>
      <c r="AP1620" s="8"/>
      <c r="AR1620" s="31"/>
      <c r="AU1620" s="31"/>
      <c r="AV1620" s="21"/>
      <c r="AW1620" s="23"/>
      <c r="BJ1620" s="18"/>
      <c r="BL1620" s="54"/>
      <c r="BO1620" s="18"/>
      <c r="BQ1620" s="18"/>
      <c r="BS1620" s="18"/>
      <c r="BT1620" s="18"/>
      <c r="CA1620" s="18"/>
      <c r="CD1620" s="18"/>
      <c r="CI1620" s="18"/>
      <c r="CN1620" s="18"/>
      <c r="CP1620" s="18"/>
      <c r="CT1620" s="18"/>
      <c r="CV1620" s="18"/>
      <c r="CX1620" s="18"/>
      <c r="DI1620" s="18"/>
    </row>
    <row r="1621" spans="3:113" x14ac:dyDescent="0.3">
      <c r="C1621" s="25"/>
      <c r="D1621" s="12"/>
      <c r="E1621" s="14"/>
      <c r="H1621" s="16"/>
      <c r="I1621" s="11"/>
      <c r="J1621" s="39"/>
      <c r="K1621" s="39"/>
      <c r="L1621" s="39"/>
      <c r="M1621" s="39"/>
      <c r="N1621" s="42"/>
      <c r="O1621" s="8"/>
      <c r="P1621" s="9"/>
      <c r="Q1621" s="9"/>
      <c r="R1621" s="8"/>
      <c r="S1621" s="9"/>
      <c r="T1621" s="9"/>
      <c r="U1621" s="8"/>
      <c r="V1621" s="9"/>
      <c r="W1621" s="9"/>
      <c r="X1621" s="9"/>
      <c r="Y1621" s="8"/>
      <c r="Z1621" s="9"/>
      <c r="AA1621" s="8"/>
      <c r="AC1621" s="8"/>
      <c r="AP1621" s="8"/>
      <c r="AR1621" s="31"/>
      <c r="AU1621" s="31"/>
      <c r="AV1621" s="21"/>
      <c r="AW1621" s="23"/>
      <c r="BJ1621" s="18"/>
      <c r="BL1621" s="54"/>
      <c r="BO1621" s="18"/>
      <c r="BQ1621" s="18"/>
      <c r="BS1621" s="18"/>
      <c r="BT1621" s="18"/>
      <c r="CA1621" s="18"/>
      <c r="CD1621" s="18"/>
      <c r="CI1621" s="18"/>
      <c r="CN1621" s="18"/>
      <c r="CP1621" s="18"/>
      <c r="CT1621" s="18"/>
      <c r="CV1621" s="18"/>
      <c r="CX1621" s="18"/>
      <c r="DI1621" s="18"/>
    </row>
    <row r="1622" spans="3:113" x14ac:dyDescent="0.3">
      <c r="C1622" s="25"/>
      <c r="D1622" s="12"/>
      <c r="E1622" s="14"/>
      <c r="H1622" s="16"/>
      <c r="I1622" s="11"/>
      <c r="J1622" s="39"/>
      <c r="K1622" s="39"/>
      <c r="L1622" s="39"/>
      <c r="M1622" s="39"/>
      <c r="N1622" s="42"/>
      <c r="O1622" s="8"/>
      <c r="P1622" s="9"/>
      <c r="Q1622" s="9"/>
      <c r="R1622" s="8"/>
      <c r="S1622" s="9"/>
      <c r="T1622" s="9"/>
      <c r="U1622" s="8"/>
      <c r="V1622" s="9"/>
      <c r="W1622" s="9"/>
      <c r="X1622" s="9"/>
      <c r="Y1622" s="8"/>
      <c r="Z1622" s="9"/>
      <c r="AA1622" s="8"/>
      <c r="AC1622" s="8"/>
      <c r="AP1622" s="8"/>
      <c r="AR1622" s="31"/>
      <c r="AU1622" s="31"/>
      <c r="AV1622" s="21"/>
      <c r="AW1622" s="23"/>
      <c r="BJ1622" s="18"/>
      <c r="BL1622" s="54"/>
      <c r="BO1622" s="18"/>
      <c r="BQ1622" s="18"/>
      <c r="BS1622" s="18"/>
      <c r="BT1622" s="18"/>
      <c r="CA1622" s="18"/>
      <c r="CD1622" s="18"/>
      <c r="CI1622" s="18"/>
      <c r="CN1622" s="18"/>
      <c r="CP1622" s="18"/>
      <c r="CT1622" s="18"/>
      <c r="CV1622" s="18"/>
      <c r="CX1622" s="18"/>
      <c r="DI1622" s="18"/>
    </row>
    <row r="1623" spans="3:113" x14ac:dyDescent="0.3">
      <c r="C1623" s="25"/>
      <c r="D1623" s="12"/>
      <c r="E1623" s="14"/>
      <c r="H1623" s="16"/>
      <c r="I1623" s="11"/>
      <c r="J1623" s="39"/>
      <c r="K1623" s="39"/>
      <c r="L1623" s="39"/>
      <c r="M1623" s="39"/>
      <c r="N1623" s="42"/>
      <c r="O1623" s="8"/>
      <c r="P1623" s="9"/>
      <c r="Q1623" s="9"/>
      <c r="R1623" s="8"/>
      <c r="S1623" s="9"/>
      <c r="T1623" s="9"/>
      <c r="U1623" s="8"/>
      <c r="V1623" s="9"/>
      <c r="W1623" s="9"/>
      <c r="X1623" s="9"/>
      <c r="Y1623" s="8"/>
      <c r="Z1623" s="9"/>
      <c r="AA1623" s="8"/>
      <c r="AC1623" s="8"/>
      <c r="AP1623" s="8"/>
      <c r="AR1623" s="31"/>
      <c r="AU1623" s="31"/>
      <c r="AV1623" s="21"/>
      <c r="AW1623" s="23"/>
      <c r="BJ1623" s="18"/>
      <c r="BL1623" s="54"/>
      <c r="BO1623" s="18"/>
      <c r="BQ1623" s="18"/>
      <c r="BS1623" s="18"/>
      <c r="BT1623" s="18"/>
      <c r="CA1623" s="18"/>
      <c r="CD1623" s="18"/>
      <c r="CI1623" s="18"/>
      <c r="CN1623" s="18"/>
      <c r="CP1623" s="18"/>
      <c r="CT1623" s="18"/>
      <c r="CV1623" s="18"/>
      <c r="CX1623" s="18"/>
      <c r="DI1623" s="18"/>
    </row>
    <row r="1624" spans="3:113" x14ac:dyDescent="0.3">
      <c r="C1624" s="25"/>
      <c r="D1624" s="12"/>
      <c r="E1624" s="14"/>
      <c r="H1624" s="16"/>
      <c r="I1624" s="11"/>
      <c r="J1624" s="39"/>
      <c r="K1624" s="39"/>
      <c r="L1624" s="39"/>
      <c r="M1624" s="39"/>
      <c r="N1624" s="42"/>
      <c r="O1624" s="8"/>
      <c r="P1624" s="9"/>
      <c r="Q1624" s="9"/>
      <c r="R1624" s="8"/>
      <c r="S1624" s="9"/>
      <c r="T1624" s="9"/>
      <c r="U1624" s="8"/>
      <c r="V1624" s="9"/>
      <c r="W1624" s="9"/>
      <c r="X1624" s="9"/>
      <c r="Y1624" s="8"/>
      <c r="Z1624" s="9"/>
      <c r="AA1624" s="8"/>
      <c r="AC1624" s="8"/>
      <c r="AP1624" s="8"/>
      <c r="AR1624" s="31"/>
      <c r="AU1624" s="31"/>
      <c r="AV1624" s="21"/>
      <c r="AW1624" s="23"/>
      <c r="BJ1624" s="18"/>
      <c r="BL1624" s="54"/>
      <c r="BO1624" s="18"/>
      <c r="BQ1624" s="18"/>
      <c r="BS1624" s="18"/>
      <c r="BT1624" s="18"/>
      <c r="CA1624" s="18"/>
      <c r="CD1624" s="18"/>
      <c r="CI1624" s="18"/>
      <c r="CN1624" s="18"/>
      <c r="CP1624" s="18"/>
      <c r="CT1624" s="18"/>
      <c r="CV1624" s="18"/>
      <c r="CX1624" s="18"/>
      <c r="DI1624" s="18"/>
    </row>
    <row r="1625" spans="3:113" x14ac:dyDescent="0.3">
      <c r="C1625" s="25"/>
      <c r="D1625" s="12"/>
      <c r="E1625" s="14"/>
      <c r="H1625" s="16"/>
      <c r="I1625" s="11"/>
      <c r="J1625" s="39"/>
      <c r="K1625" s="39"/>
      <c r="L1625" s="39"/>
      <c r="M1625" s="39"/>
      <c r="N1625" s="42"/>
      <c r="O1625" s="8"/>
      <c r="P1625" s="9"/>
      <c r="Q1625" s="9"/>
      <c r="R1625" s="8"/>
      <c r="S1625" s="9"/>
      <c r="T1625" s="9"/>
      <c r="U1625" s="8"/>
      <c r="V1625" s="9"/>
      <c r="W1625" s="9"/>
      <c r="X1625" s="9"/>
      <c r="Y1625" s="8"/>
      <c r="Z1625" s="9"/>
      <c r="AA1625" s="8"/>
      <c r="AC1625" s="8"/>
      <c r="AP1625" s="8"/>
      <c r="AR1625" s="31"/>
      <c r="AU1625" s="31"/>
      <c r="AV1625" s="21"/>
      <c r="AW1625" s="23"/>
      <c r="BJ1625" s="18"/>
      <c r="BL1625" s="54"/>
      <c r="BO1625" s="18"/>
      <c r="BQ1625" s="18"/>
      <c r="BS1625" s="18"/>
      <c r="BT1625" s="18"/>
      <c r="CA1625" s="18"/>
      <c r="CD1625" s="18"/>
      <c r="CI1625" s="18"/>
      <c r="CN1625" s="18"/>
      <c r="CP1625" s="18"/>
      <c r="CT1625" s="18"/>
      <c r="CV1625" s="18"/>
      <c r="CX1625" s="18"/>
      <c r="DI1625" s="18"/>
    </row>
    <row r="1626" spans="3:113" x14ac:dyDescent="0.3">
      <c r="C1626" s="25"/>
      <c r="D1626" s="12"/>
      <c r="E1626" s="14"/>
      <c r="H1626" s="16"/>
      <c r="I1626" s="11"/>
      <c r="J1626" s="39"/>
      <c r="K1626" s="39"/>
      <c r="L1626" s="39"/>
      <c r="M1626" s="39"/>
      <c r="N1626" s="42"/>
      <c r="O1626" s="8"/>
      <c r="P1626" s="9"/>
      <c r="Q1626" s="9"/>
      <c r="R1626" s="8"/>
      <c r="S1626" s="9"/>
      <c r="T1626" s="9"/>
      <c r="U1626" s="8"/>
      <c r="V1626" s="9"/>
      <c r="W1626" s="9"/>
      <c r="X1626" s="9"/>
      <c r="Y1626" s="8"/>
      <c r="Z1626" s="9"/>
      <c r="AA1626" s="8"/>
      <c r="AC1626" s="8"/>
      <c r="AP1626" s="8"/>
      <c r="AR1626" s="31"/>
      <c r="AU1626" s="31"/>
      <c r="AV1626" s="21"/>
      <c r="AW1626" s="23"/>
      <c r="BJ1626" s="18"/>
      <c r="BL1626" s="54"/>
      <c r="BO1626" s="18"/>
      <c r="BQ1626" s="18"/>
      <c r="BS1626" s="18"/>
      <c r="BT1626" s="18"/>
      <c r="CA1626" s="18"/>
      <c r="CD1626" s="18"/>
      <c r="CI1626" s="18"/>
      <c r="CN1626" s="18"/>
      <c r="CP1626" s="18"/>
      <c r="CT1626" s="18"/>
      <c r="CV1626" s="18"/>
      <c r="CX1626" s="18"/>
      <c r="DI1626" s="18"/>
    </row>
    <row r="1627" spans="3:113" x14ac:dyDescent="0.3">
      <c r="C1627" s="25"/>
      <c r="D1627" s="12"/>
      <c r="E1627" s="14"/>
      <c r="H1627" s="16"/>
      <c r="I1627" s="11"/>
      <c r="J1627" s="39"/>
      <c r="K1627" s="39"/>
      <c r="L1627" s="39"/>
      <c r="M1627" s="39"/>
      <c r="N1627" s="42"/>
      <c r="O1627" s="8"/>
      <c r="P1627" s="9"/>
      <c r="Q1627" s="9"/>
      <c r="R1627" s="8"/>
      <c r="S1627" s="9"/>
      <c r="T1627" s="9"/>
      <c r="U1627" s="8"/>
      <c r="V1627" s="9"/>
      <c r="W1627" s="9"/>
      <c r="X1627" s="9"/>
      <c r="Y1627" s="8"/>
      <c r="Z1627" s="9"/>
      <c r="AA1627" s="8"/>
      <c r="AC1627" s="8"/>
      <c r="AP1627" s="8"/>
      <c r="AR1627" s="31"/>
      <c r="AU1627" s="31"/>
      <c r="AV1627" s="21"/>
      <c r="AW1627" s="23"/>
      <c r="BJ1627" s="18"/>
      <c r="BL1627" s="54"/>
      <c r="BO1627" s="18"/>
      <c r="BQ1627" s="18"/>
      <c r="BS1627" s="18"/>
      <c r="BT1627" s="18"/>
      <c r="CA1627" s="18"/>
      <c r="CD1627" s="18"/>
      <c r="CI1627" s="18"/>
      <c r="CN1627" s="18"/>
      <c r="CP1627" s="18"/>
      <c r="CT1627" s="18"/>
      <c r="CV1627" s="18"/>
      <c r="CX1627" s="18"/>
      <c r="DI1627" s="18"/>
    </row>
    <row r="1628" spans="3:113" x14ac:dyDescent="0.3">
      <c r="C1628" s="25"/>
      <c r="D1628" s="12"/>
      <c r="E1628" s="14"/>
      <c r="H1628" s="16"/>
      <c r="I1628" s="11"/>
      <c r="J1628" s="39"/>
      <c r="K1628" s="39"/>
      <c r="L1628" s="39"/>
      <c r="M1628" s="39"/>
      <c r="N1628" s="42"/>
      <c r="O1628" s="8"/>
      <c r="P1628" s="9"/>
      <c r="Q1628" s="9"/>
      <c r="R1628" s="8"/>
      <c r="S1628" s="9"/>
      <c r="T1628" s="9"/>
      <c r="U1628" s="8"/>
      <c r="V1628" s="9"/>
      <c r="W1628" s="9"/>
      <c r="X1628" s="9"/>
      <c r="Y1628" s="8"/>
      <c r="Z1628" s="9"/>
      <c r="AA1628" s="8"/>
      <c r="AC1628" s="8"/>
      <c r="AP1628" s="8"/>
      <c r="AR1628" s="31"/>
      <c r="AU1628" s="31"/>
      <c r="AV1628" s="21"/>
      <c r="AW1628" s="23"/>
      <c r="BJ1628" s="18"/>
      <c r="BL1628" s="54"/>
      <c r="BO1628" s="18"/>
      <c r="BQ1628" s="18"/>
      <c r="BS1628" s="18"/>
      <c r="BT1628" s="18"/>
      <c r="CA1628" s="18"/>
      <c r="CD1628" s="18"/>
      <c r="CI1628" s="18"/>
      <c r="CN1628" s="18"/>
      <c r="CP1628" s="18"/>
      <c r="CT1628" s="18"/>
      <c r="CV1628" s="18"/>
      <c r="CX1628" s="18"/>
      <c r="DI1628" s="18"/>
    </row>
    <row r="1629" spans="3:113" x14ac:dyDescent="0.3">
      <c r="C1629" s="25"/>
      <c r="D1629" s="12"/>
      <c r="E1629" s="14"/>
      <c r="H1629" s="16"/>
      <c r="I1629" s="11"/>
      <c r="J1629" s="39"/>
      <c r="K1629" s="39"/>
      <c r="L1629" s="39"/>
      <c r="M1629" s="39"/>
      <c r="N1629" s="42"/>
      <c r="O1629" s="8"/>
      <c r="P1629" s="9"/>
      <c r="Q1629" s="9"/>
      <c r="R1629" s="8"/>
      <c r="S1629" s="9"/>
      <c r="T1629" s="9"/>
      <c r="U1629" s="8"/>
      <c r="V1629" s="9"/>
      <c r="W1629" s="9"/>
      <c r="X1629" s="9"/>
      <c r="Y1629" s="8"/>
      <c r="Z1629" s="9"/>
      <c r="AA1629" s="8"/>
      <c r="AC1629" s="8"/>
      <c r="AP1629" s="8"/>
      <c r="AR1629" s="31"/>
      <c r="AU1629" s="31"/>
      <c r="AV1629" s="21"/>
      <c r="AW1629" s="23"/>
      <c r="BJ1629" s="18"/>
      <c r="BL1629" s="54"/>
      <c r="BO1629" s="18"/>
      <c r="BQ1629" s="18"/>
      <c r="BS1629" s="18"/>
      <c r="BT1629" s="18"/>
      <c r="CA1629" s="18"/>
      <c r="CD1629" s="18"/>
      <c r="CI1629" s="18"/>
      <c r="CN1629" s="18"/>
      <c r="CP1629" s="18"/>
      <c r="CT1629" s="18"/>
      <c r="CV1629" s="18"/>
      <c r="CX1629" s="18"/>
      <c r="DI1629" s="18"/>
    </row>
    <row r="1630" spans="3:113" x14ac:dyDescent="0.3">
      <c r="C1630" s="25"/>
      <c r="D1630" s="12"/>
      <c r="E1630" s="14"/>
      <c r="H1630" s="16"/>
      <c r="I1630" s="11"/>
      <c r="J1630" s="39"/>
      <c r="K1630" s="39"/>
      <c r="L1630" s="39"/>
      <c r="M1630" s="39"/>
      <c r="N1630" s="42"/>
      <c r="O1630" s="8"/>
      <c r="P1630" s="9"/>
      <c r="Q1630" s="9"/>
      <c r="R1630" s="8"/>
      <c r="S1630" s="9"/>
      <c r="T1630" s="9"/>
      <c r="U1630" s="8"/>
      <c r="V1630" s="9"/>
      <c r="W1630" s="9"/>
      <c r="X1630" s="9"/>
      <c r="Y1630" s="8"/>
      <c r="Z1630" s="9"/>
      <c r="AA1630" s="8"/>
      <c r="AC1630" s="8"/>
      <c r="AP1630" s="8"/>
      <c r="AR1630" s="31"/>
      <c r="AU1630" s="31"/>
      <c r="AV1630" s="21"/>
      <c r="AW1630" s="23"/>
      <c r="BJ1630" s="18"/>
      <c r="BL1630" s="54"/>
      <c r="BO1630" s="18"/>
      <c r="BQ1630" s="18"/>
      <c r="BS1630" s="18"/>
      <c r="BT1630" s="18"/>
      <c r="CA1630" s="18"/>
      <c r="CD1630" s="18"/>
      <c r="CI1630" s="18"/>
      <c r="CN1630" s="18"/>
      <c r="CP1630" s="18"/>
      <c r="CT1630" s="18"/>
      <c r="CV1630" s="18"/>
      <c r="CX1630" s="18"/>
      <c r="DI1630" s="18"/>
    </row>
    <row r="1631" spans="3:113" x14ac:dyDescent="0.3">
      <c r="C1631" s="25"/>
      <c r="D1631" s="12"/>
      <c r="E1631" s="14"/>
      <c r="H1631" s="16"/>
      <c r="I1631" s="11"/>
      <c r="J1631" s="39"/>
      <c r="K1631" s="39"/>
      <c r="L1631" s="39"/>
      <c r="M1631" s="39"/>
      <c r="N1631" s="42"/>
      <c r="O1631" s="8"/>
      <c r="P1631" s="9"/>
      <c r="Q1631" s="9"/>
      <c r="R1631" s="8"/>
      <c r="S1631" s="9"/>
      <c r="T1631" s="9"/>
      <c r="U1631" s="8"/>
      <c r="V1631" s="9"/>
      <c r="W1631" s="9"/>
      <c r="X1631" s="9"/>
      <c r="Y1631" s="8"/>
      <c r="Z1631" s="9"/>
      <c r="AA1631" s="8"/>
      <c r="AC1631" s="8"/>
      <c r="AP1631" s="8"/>
      <c r="AR1631" s="31"/>
      <c r="AU1631" s="31"/>
      <c r="AV1631" s="21"/>
      <c r="AW1631" s="23"/>
      <c r="BJ1631" s="18"/>
      <c r="BL1631" s="54"/>
      <c r="BO1631" s="18"/>
      <c r="BQ1631" s="18"/>
      <c r="BS1631" s="18"/>
      <c r="BT1631" s="18"/>
      <c r="CA1631" s="18"/>
      <c r="CD1631" s="18"/>
      <c r="CI1631" s="18"/>
      <c r="CN1631" s="18"/>
      <c r="CP1631" s="18"/>
      <c r="CT1631" s="18"/>
      <c r="CV1631" s="18"/>
      <c r="CX1631" s="18"/>
      <c r="DI1631" s="18"/>
    </row>
    <row r="1632" spans="3:113" x14ac:dyDescent="0.3">
      <c r="C1632" s="25"/>
      <c r="D1632" s="12"/>
      <c r="E1632" s="14"/>
      <c r="H1632" s="16"/>
      <c r="I1632" s="11"/>
      <c r="J1632" s="39"/>
      <c r="K1632" s="39"/>
      <c r="L1632" s="39"/>
      <c r="M1632" s="39"/>
      <c r="N1632" s="42"/>
      <c r="O1632" s="8"/>
      <c r="P1632" s="9"/>
      <c r="Q1632" s="9"/>
      <c r="R1632" s="8"/>
      <c r="S1632" s="9"/>
      <c r="T1632" s="9"/>
      <c r="U1632" s="8"/>
      <c r="V1632" s="9"/>
      <c r="W1632" s="9"/>
      <c r="X1632" s="9"/>
      <c r="Y1632" s="8"/>
      <c r="Z1632" s="9"/>
      <c r="AA1632" s="8"/>
      <c r="AC1632" s="8"/>
      <c r="AP1632" s="8"/>
      <c r="AR1632" s="31"/>
      <c r="AU1632" s="31"/>
      <c r="AV1632" s="21"/>
      <c r="AW1632" s="23"/>
      <c r="BJ1632" s="18"/>
      <c r="BL1632" s="54"/>
      <c r="BO1632" s="18"/>
      <c r="BQ1632" s="18"/>
      <c r="BS1632" s="18"/>
      <c r="BT1632" s="18"/>
      <c r="CA1632" s="18"/>
      <c r="CD1632" s="18"/>
      <c r="CI1632" s="18"/>
      <c r="CN1632" s="18"/>
      <c r="CP1632" s="18"/>
      <c r="CT1632" s="18"/>
      <c r="CV1632" s="18"/>
      <c r="CX1632" s="18"/>
      <c r="DI1632" s="18"/>
    </row>
    <row r="1633" spans="3:113" x14ac:dyDescent="0.3">
      <c r="C1633" s="25"/>
      <c r="D1633" s="12"/>
      <c r="E1633" s="14"/>
      <c r="H1633" s="16"/>
      <c r="I1633" s="11"/>
      <c r="J1633" s="39"/>
      <c r="K1633" s="39"/>
      <c r="L1633" s="39"/>
      <c r="M1633" s="39"/>
      <c r="N1633" s="42"/>
      <c r="O1633" s="8"/>
      <c r="P1633" s="9"/>
      <c r="Q1633" s="9"/>
      <c r="R1633" s="8"/>
      <c r="S1633" s="9"/>
      <c r="T1633" s="9"/>
      <c r="U1633" s="8"/>
      <c r="V1633" s="9"/>
      <c r="W1633" s="9"/>
      <c r="X1633" s="9"/>
      <c r="Y1633" s="8"/>
      <c r="Z1633" s="9"/>
      <c r="AA1633" s="8"/>
      <c r="AC1633" s="8"/>
      <c r="AP1633" s="8"/>
      <c r="AR1633" s="31"/>
      <c r="AU1633" s="31"/>
      <c r="AV1633" s="21"/>
      <c r="AW1633" s="23"/>
      <c r="BJ1633" s="18"/>
      <c r="BL1633" s="54"/>
      <c r="BO1633" s="18"/>
      <c r="BQ1633" s="18"/>
      <c r="BS1633" s="18"/>
      <c r="BT1633" s="18"/>
      <c r="CA1633" s="18"/>
      <c r="CD1633" s="18"/>
      <c r="CI1633" s="18"/>
      <c r="CN1633" s="18"/>
      <c r="CP1633" s="18"/>
      <c r="CT1633" s="18"/>
      <c r="CV1633" s="18"/>
      <c r="CX1633" s="18"/>
      <c r="DI1633" s="18"/>
    </row>
    <row r="1634" spans="3:113" x14ac:dyDescent="0.3">
      <c r="C1634" s="25"/>
      <c r="D1634" s="12"/>
      <c r="E1634" s="14"/>
      <c r="H1634" s="16"/>
      <c r="I1634" s="11"/>
      <c r="J1634" s="39"/>
      <c r="K1634" s="39"/>
      <c r="L1634" s="39"/>
      <c r="M1634" s="39"/>
      <c r="N1634" s="42"/>
      <c r="O1634" s="8"/>
      <c r="P1634" s="9"/>
      <c r="Q1634" s="9"/>
      <c r="R1634" s="8"/>
      <c r="S1634" s="9"/>
      <c r="T1634" s="9"/>
      <c r="U1634" s="8"/>
      <c r="V1634" s="9"/>
      <c r="W1634" s="9"/>
      <c r="X1634" s="9"/>
      <c r="Y1634" s="8"/>
      <c r="Z1634" s="9"/>
      <c r="AA1634" s="8"/>
      <c r="AC1634" s="8"/>
      <c r="AP1634" s="8"/>
      <c r="AR1634" s="31"/>
      <c r="AU1634" s="31"/>
      <c r="AV1634" s="21"/>
      <c r="AW1634" s="23"/>
      <c r="BJ1634" s="18"/>
      <c r="BL1634" s="54"/>
      <c r="BO1634" s="18"/>
      <c r="BQ1634" s="18"/>
      <c r="BS1634" s="18"/>
      <c r="BT1634" s="18"/>
      <c r="CA1634" s="18"/>
      <c r="CD1634" s="18"/>
      <c r="CI1634" s="18"/>
      <c r="CN1634" s="18"/>
      <c r="CP1634" s="18"/>
      <c r="CT1634" s="18"/>
      <c r="CV1634" s="18"/>
      <c r="CX1634" s="18"/>
      <c r="DI1634" s="18"/>
    </row>
    <row r="1635" spans="3:113" x14ac:dyDescent="0.3">
      <c r="C1635" s="25"/>
      <c r="D1635" s="12"/>
      <c r="E1635" s="14"/>
      <c r="H1635" s="16"/>
      <c r="I1635" s="11"/>
      <c r="J1635" s="39"/>
      <c r="K1635" s="39"/>
      <c r="L1635" s="39"/>
      <c r="M1635" s="39"/>
      <c r="N1635" s="42"/>
      <c r="O1635" s="8"/>
      <c r="P1635" s="9"/>
      <c r="Q1635" s="9"/>
      <c r="R1635" s="8"/>
      <c r="S1635" s="9"/>
      <c r="T1635" s="9"/>
      <c r="U1635" s="8"/>
      <c r="V1635" s="9"/>
      <c r="W1635" s="9"/>
      <c r="X1635" s="9"/>
      <c r="Y1635" s="8"/>
      <c r="Z1635" s="9"/>
      <c r="AA1635" s="8"/>
      <c r="AC1635" s="8"/>
      <c r="AP1635" s="8"/>
      <c r="AR1635" s="31"/>
      <c r="AU1635" s="31"/>
      <c r="AV1635" s="21"/>
      <c r="AW1635" s="23"/>
      <c r="BJ1635" s="18"/>
      <c r="BL1635" s="54"/>
      <c r="BO1635" s="18"/>
      <c r="BQ1635" s="18"/>
      <c r="BS1635" s="18"/>
      <c r="BT1635" s="18"/>
      <c r="CA1635" s="18"/>
      <c r="CD1635" s="18"/>
      <c r="CI1635" s="18"/>
      <c r="CN1635" s="18"/>
      <c r="CP1635" s="18"/>
      <c r="CT1635" s="18"/>
      <c r="CV1635" s="18"/>
      <c r="CX1635" s="18"/>
      <c r="DI1635" s="18"/>
    </row>
    <row r="1636" spans="3:113" x14ac:dyDescent="0.3">
      <c r="C1636" s="25"/>
      <c r="D1636" s="12"/>
      <c r="E1636" s="14"/>
      <c r="H1636" s="16"/>
      <c r="I1636" s="11"/>
      <c r="J1636" s="39"/>
      <c r="K1636" s="39"/>
      <c r="L1636" s="39"/>
      <c r="M1636" s="39"/>
      <c r="N1636" s="42"/>
      <c r="O1636" s="8"/>
      <c r="P1636" s="9"/>
      <c r="Q1636" s="9"/>
      <c r="R1636" s="8"/>
      <c r="S1636" s="9"/>
      <c r="T1636" s="9"/>
      <c r="U1636" s="8"/>
      <c r="V1636" s="9"/>
      <c r="W1636" s="9"/>
      <c r="X1636" s="9"/>
      <c r="Y1636" s="8"/>
      <c r="Z1636" s="9"/>
      <c r="AA1636" s="8"/>
      <c r="AC1636" s="8"/>
      <c r="AP1636" s="8"/>
      <c r="AR1636" s="31"/>
      <c r="AU1636" s="31"/>
      <c r="AV1636" s="21"/>
      <c r="AW1636" s="23"/>
      <c r="BJ1636" s="18"/>
      <c r="BL1636" s="54"/>
      <c r="BO1636" s="18"/>
      <c r="BQ1636" s="18"/>
      <c r="BS1636" s="18"/>
      <c r="BT1636" s="18"/>
      <c r="CA1636" s="18"/>
      <c r="CD1636" s="18"/>
      <c r="CI1636" s="18"/>
      <c r="CN1636" s="18"/>
      <c r="CP1636" s="18"/>
      <c r="CT1636" s="18"/>
      <c r="CV1636" s="18"/>
      <c r="CX1636" s="18"/>
      <c r="DI1636" s="18"/>
    </row>
    <row r="1637" spans="3:113" x14ac:dyDescent="0.3">
      <c r="C1637" s="25"/>
      <c r="D1637" s="12"/>
      <c r="E1637" s="14"/>
      <c r="H1637" s="16"/>
      <c r="I1637" s="11"/>
      <c r="J1637" s="39"/>
      <c r="K1637" s="39"/>
      <c r="L1637" s="39"/>
      <c r="M1637" s="39"/>
      <c r="N1637" s="42"/>
      <c r="O1637" s="8"/>
      <c r="P1637" s="9"/>
      <c r="Q1637" s="9"/>
      <c r="R1637" s="8"/>
      <c r="S1637" s="9"/>
      <c r="T1637" s="9"/>
      <c r="U1637" s="8"/>
      <c r="V1637" s="9"/>
      <c r="W1637" s="9"/>
      <c r="X1637" s="9"/>
      <c r="Y1637" s="8"/>
      <c r="Z1637" s="9"/>
      <c r="AA1637" s="8"/>
      <c r="AC1637" s="8"/>
      <c r="AP1637" s="8"/>
      <c r="AR1637" s="31"/>
      <c r="AU1637" s="31"/>
      <c r="AV1637" s="21"/>
      <c r="AW1637" s="23"/>
      <c r="BJ1637" s="18"/>
      <c r="BL1637" s="54"/>
      <c r="BO1637" s="18"/>
      <c r="BQ1637" s="18"/>
      <c r="BS1637" s="18"/>
      <c r="BT1637" s="18"/>
      <c r="CA1637" s="18"/>
      <c r="CD1637" s="18"/>
      <c r="CI1637" s="18"/>
      <c r="CN1637" s="18"/>
      <c r="CP1637" s="18"/>
      <c r="CT1637" s="18"/>
      <c r="CV1637" s="18"/>
      <c r="CX1637" s="18"/>
      <c r="DI1637" s="18"/>
    </row>
    <row r="1638" spans="3:113" x14ac:dyDescent="0.3">
      <c r="C1638" s="25"/>
      <c r="D1638" s="12"/>
      <c r="E1638" s="14"/>
      <c r="H1638" s="16"/>
      <c r="I1638" s="11"/>
      <c r="J1638" s="39"/>
      <c r="K1638" s="39"/>
      <c r="L1638" s="39"/>
      <c r="M1638" s="39"/>
      <c r="N1638" s="42"/>
      <c r="O1638" s="8"/>
      <c r="P1638" s="9"/>
      <c r="Q1638" s="9"/>
      <c r="R1638" s="8"/>
      <c r="S1638" s="9"/>
      <c r="T1638" s="9"/>
      <c r="U1638" s="8"/>
      <c r="V1638" s="9"/>
      <c r="W1638" s="9"/>
      <c r="X1638" s="9"/>
      <c r="Y1638" s="8"/>
      <c r="Z1638" s="9"/>
      <c r="AA1638" s="8"/>
      <c r="AC1638" s="8"/>
      <c r="AP1638" s="8"/>
      <c r="AR1638" s="31"/>
      <c r="AU1638" s="31"/>
      <c r="AV1638" s="21"/>
      <c r="AW1638" s="23"/>
      <c r="BJ1638" s="18"/>
      <c r="BL1638" s="54"/>
      <c r="BO1638" s="18"/>
      <c r="BQ1638" s="18"/>
      <c r="BS1638" s="18"/>
      <c r="BT1638" s="18"/>
      <c r="CA1638" s="18"/>
      <c r="CD1638" s="18"/>
      <c r="CI1638" s="18"/>
      <c r="CN1638" s="18"/>
      <c r="CP1638" s="18"/>
      <c r="CT1638" s="18"/>
      <c r="CV1638" s="18"/>
      <c r="CX1638" s="18"/>
      <c r="DI1638" s="18"/>
    </row>
    <row r="1639" spans="3:113" x14ac:dyDescent="0.3">
      <c r="C1639" s="25"/>
      <c r="D1639" s="12"/>
      <c r="E1639" s="14"/>
      <c r="H1639" s="16"/>
      <c r="I1639" s="11"/>
      <c r="J1639" s="39"/>
      <c r="K1639" s="39"/>
      <c r="L1639" s="39"/>
      <c r="M1639" s="39"/>
      <c r="N1639" s="42"/>
      <c r="O1639" s="8"/>
      <c r="P1639" s="9"/>
      <c r="Q1639" s="9"/>
      <c r="R1639" s="8"/>
      <c r="S1639" s="9"/>
      <c r="T1639" s="9"/>
      <c r="U1639" s="8"/>
      <c r="V1639" s="9"/>
      <c r="W1639" s="9"/>
      <c r="X1639" s="9"/>
      <c r="Y1639" s="8"/>
      <c r="Z1639" s="9"/>
      <c r="AA1639" s="8"/>
      <c r="AC1639" s="8"/>
      <c r="AP1639" s="8"/>
      <c r="AR1639" s="31"/>
      <c r="AU1639" s="31"/>
      <c r="AV1639" s="21"/>
      <c r="AW1639" s="23"/>
      <c r="BJ1639" s="18"/>
      <c r="BL1639" s="54"/>
      <c r="BO1639" s="18"/>
      <c r="BQ1639" s="18"/>
      <c r="BS1639" s="18"/>
      <c r="BT1639" s="18"/>
      <c r="CA1639" s="18"/>
      <c r="CD1639" s="18"/>
      <c r="CI1639" s="18"/>
      <c r="CN1639" s="18"/>
      <c r="CP1639" s="18"/>
      <c r="CT1639" s="18"/>
      <c r="CV1639" s="18"/>
      <c r="CX1639" s="18"/>
      <c r="DI1639" s="18"/>
    </row>
    <row r="1640" spans="3:113" x14ac:dyDescent="0.3">
      <c r="C1640" s="25"/>
      <c r="D1640" s="12"/>
      <c r="E1640" s="14"/>
      <c r="H1640" s="16"/>
      <c r="I1640" s="11"/>
      <c r="J1640" s="39"/>
      <c r="K1640" s="39"/>
      <c r="L1640" s="39"/>
      <c r="M1640" s="39"/>
      <c r="N1640" s="42"/>
      <c r="O1640" s="8"/>
      <c r="P1640" s="9"/>
      <c r="Q1640" s="9"/>
      <c r="R1640" s="8"/>
      <c r="S1640" s="9"/>
      <c r="T1640" s="9"/>
      <c r="U1640" s="8"/>
      <c r="V1640" s="9"/>
      <c r="W1640" s="9"/>
      <c r="X1640" s="9"/>
      <c r="Y1640" s="8"/>
      <c r="Z1640" s="9"/>
      <c r="AA1640" s="8"/>
      <c r="AC1640" s="8"/>
      <c r="AP1640" s="8"/>
      <c r="AR1640" s="31"/>
      <c r="AU1640" s="31"/>
      <c r="AV1640" s="21"/>
      <c r="AW1640" s="23"/>
      <c r="BJ1640" s="18"/>
      <c r="BL1640" s="54"/>
      <c r="BO1640" s="18"/>
      <c r="BQ1640" s="18"/>
      <c r="BS1640" s="18"/>
      <c r="BT1640" s="18"/>
      <c r="CA1640" s="18"/>
      <c r="CD1640" s="18"/>
      <c r="CI1640" s="18"/>
      <c r="CN1640" s="18"/>
      <c r="CP1640" s="18"/>
      <c r="CT1640" s="18"/>
      <c r="CV1640" s="18"/>
      <c r="CX1640" s="18"/>
      <c r="DI1640" s="18"/>
    </row>
    <row r="1641" spans="3:113" x14ac:dyDescent="0.3">
      <c r="C1641" s="25"/>
      <c r="D1641" s="12"/>
      <c r="E1641" s="14"/>
      <c r="H1641" s="16"/>
      <c r="I1641" s="11"/>
      <c r="J1641" s="39"/>
      <c r="K1641" s="39"/>
      <c r="L1641" s="39"/>
      <c r="M1641" s="39"/>
      <c r="N1641" s="42"/>
      <c r="O1641" s="8"/>
      <c r="P1641" s="9"/>
      <c r="Q1641" s="9"/>
      <c r="R1641" s="8"/>
      <c r="S1641" s="9"/>
      <c r="T1641" s="9"/>
      <c r="U1641" s="8"/>
      <c r="V1641" s="9"/>
      <c r="W1641" s="9"/>
      <c r="X1641" s="9"/>
      <c r="Y1641" s="8"/>
      <c r="Z1641" s="9"/>
      <c r="AA1641" s="8"/>
      <c r="AC1641" s="8"/>
      <c r="AP1641" s="8"/>
      <c r="AR1641" s="31"/>
      <c r="AU1641" s="31"/>
      <c r="AV1641" s="21"/>
      <c r="AW1641" s="23"/>
      <c r="BJ1641" s="18"/>
      <c r="BL1641" s="54"/>
      <c r="BO1641" s="18"/>
      <c r="BQ1641" s="18"/>
      <c r="BS1641" s="18"/>
      <c r="BT1641" s="18"/>
      <c r="CA1641" s="18"/>
      <c r="CD1641" s="18"/>
      <c r="CI1641" s="18"/>
      <c r="CN1641" s="18"/>
      <c r="CP1641" s="18"/>
      <c r="CT1641" s="18"/>
      <c r="CV1641" s="18"/>
      <c r="CX1641" s="18"/>
      <c r="DI1641" s="18"/>
    </row>
    <row r="1642" spans="3:113" x14ac:dyDescent="0.3">
      <c r="C1642" s="25"/>
      <c r="D1642" s="12"/>
      <c r="E1642" s="14"/>
      <c r="H1642" s="16"/>
      <c r="I1642" s="11"/>
      <c r="J1642" s="39"/>
      <c r="K1642" s="39"/>
      <c r="L1642" s="39"/>
      <c r="M1642" s="39"/>
      <c r="N1642" s="42"/>
      <c r="O1642" s="8"/>
      <c r="P1642" s="9"/>
      <c r="Q1642" s="9"/>
      <c r="R1642" s="8"/>
      <c r="S1642" s="9"/>
      <c r="T1642" s="9"/>
      <c r="U1642" s="8"/>
      <c r="V1642" s="9"/>
      <c r="W1642" s="9"/>
      <c r="X1642" s="9"/>
      <c r="Y1642" s="8"/>
      <c r="Z1642" s="9"/>
      <c r="AA1642" s="8"/>
      <c r="AC1642" s="8"/>
      <c r="AP1642" s="8"/>
      <c r="AR1642" s="31"/>
      <c r="AU1642" s="31"/>
      <c r="AV1642" s="21"/>
      <c r="AW1642" s="23"/>
      <c r="BJ1642" s="18"/>
      <c r="BL1642" s="54"/>
      <c r="BO1642" s="18"/>
      <c r="BQ1642" s="18"/>
      <c r="BS1642" s="18"/>
      <c r="BT1642" s="18"/>
      <c r="CA1642" s="18"/>
      <c r="CD1642" s="18"/>
      <c r="CI1642" s="18"/>
      <c r="CN1642" s="18"/>
      <c r="CP1642" s="18"/>
      <c r="CT1642" s="18"/>
      <c r="CV1642" s="18"/>
      <c r="CX1642" s="18"/>
      <c r="DI1642" s="18"/>
    </row>
    <row r="1643" spans="3:113" x14ac:dyDescent="0.3">
      <c r="C1643" s="25"/>
      <c r="D1643" s="12"/>
      <c r="E1643" s="14"/>
      <c r="H1643" s="16"/>
      <c r="I1643" s="11"/>
      <c r="J1643" s="39"/>
      <c r="K1643" s="39"/>
      <c r="L1643" s="39"/>
      <c r="M1643" s="39"/>
      <c r="N1643" s="42"/>
      <c r="O1643" s="8"/>
      <c r="P1643" s="9"/>
      <c r="Q1643" s="9"/>
      <c r="R1643" s="8"/>
      <c r="S1643" s="9"/>
      <c r="T1643" s="9"/>
      <c r="U1643" s="8"/>
      <c r="V1643" s="9"/>
      <c r="W1643" s="9"/>
      <c r="X1643" s="9"/>
      <c r="Y1643" s="8"/>
      <c r="Z1643" s="9"/>
      <c r="AA1643" s="8"/>
      <c r="AC1643" s="8"/>
      <c r="AP1643" s="8"/>
      <c r="AR1643" s="31"/>
      <c r="AU1643" s="31"/>
      <c r="AV1643" s="21"/>
      <c r="AW1643" s="23"/>
      <c r="BJ1643" s="18"/>
      <c r="BL1643" s="54"/>
      <c r="BO1643" s="18"/>
      <c r="BQ1643" s="18"/>
      <c r="BS1643" s="18"/>
      <c r="BT1643" s="18"/>
      <c r="CA1643" s="18"/>
      <c r="CD1643" s="18"/>
      <c r="CI1643" s="18"/>
      <c r="CN1643" s="18"/>
      <c r="CP1643" s="18"/>
      <c r="CT1643" s="18"/>
      <c r="CV1643" s="18"/>
      <c r="CX1643" s="18"/>
      <c r="DI1643" s="18"/>
    </row>
    <row r="1644" spans="3:113" x14ac:dyDescent="0.3">
      <c r="C1644" s="25"/>
      <c r="D1644" s="12"/>
      <c r="E1644" s="14"/>
      <c r="H1644" s="16"/>
      <c r="I1644" s="11"/>
      <c r="J1644" s="39"/>
      <c r="K1644" s="39"/>
      <c r="L1644" s="39"/>
      <c r="M1644" s="39"/>
      <c r="N1644" s="42"/>
      <c r="O1644" s="8"/>
      <c r="P1644" s="9"/>
      <c r="Q1644" s="9"/>
      <c r="R1644" s="8"/>
      <c r="S1644" s="9"/>
      <c r="T1644" s="9"/>
      <c r="U1644" s="8"/>
      <c r="V1644" s="9"/>
      <c r="W1644" s="9"/>
      <c r="X1644" s="9"/>
      <c r="Y1644" s="8"/>
      <c r="Z1644" s="9"/>
      <c r="AA1644" s="8"/>
      <c r="AC1644" s="8"/>
      <c r="AP1644" s="8"/>
      <c r="AR1644" s="31"/>
      <c r="AU1644" s="31"/>
      <c r="AV1644" s="21"/>
      <c r="AW1644" s="23"/>
      <c r="BJ1644" s="18"/>
      <c r="BL1644" s="54"/>
      <c r="BO1644" s="18"/>
      <c r="BQ1644" s="18"/>
      <c r="BS1644" s="18"/>
      <c r="BT1644" s="18"/>
      <c r="CA1644" s="18"/>
      <c r="CD1644" s="18"/>
      <c r="CI1644" s="18"/>
      <c r="CN1644" s="18"/>
      <c r="CP1644" s="18"/>
      <c r="CT1644" s="18"/>
      <c r="CV1644" s="18"/>
      <c r="CX1644" s="18"/>
      <c r="DI1644" s="18"/>
    </row>
    <row r="1645" spans="3:113" x14ac:dyDescent="0.3">
      <c r="C1645" s="25"/>
      <c r="D1645" s="12"/>
      <c r="E1645" s="14"/>
      <c r="H1645" s="16"/>
      <c r="I1645" s="11"/>
      <c r="J1645" s="39"/>
      <c r="K1645" s="39"/>
      <c r="L1645" s="39"/>
      <c r="M1645" s="39"/>
      <c r="N1645" s="42"/>
      <c r="O1645" s="8"/>
      <c r="P1645" s="9"/>
      <c r="Q1645" s="9"/>
      <c r="R1645" s="8"/>
      <c r="S1645" s="9"/>
      <c r="T1645" s="9"/>
      <c r="U1645" s="8"/>
      <c r="V1645" s="9"/>
      <c r="W1645" s="9"/>
      <c r="X1645" s="9"/>
      <c r="Y1645" s="8"/>
      <c r="Z1645" s="9"/>
      <c r="AA1645" s="8"/>
      <c r="AC1645" s="8"/>
      <c r="AP1645" s="8"/>
      <c r="AR1645" s="31"/>
      <c r="AU1645" s="31"/>
      <c r="AV1645" s="21"/>
      <c r="AW1645" s="23"/>
      <c r="BJ1645" s="18"/>
      <c r="BL1645" s="54"/>
      <c r="BO1645" s="18"/>
      <c r="BQ1645" s="18"/>
      <c r="BS1645" s="18"/>
      <c r="BT1645" s="18"/>
      <c r="CA1645" s="18"/>
      <c r="CD1645" s="18"/>
      <c r="CI1645" s="18"/>
      <c r="CN1645" s="18"/>
      <c r="CP1645" s="18"/>
      <c r="CT1645" s="18"/>
      <c r="CV1645" s="18"/>
      <c r="CX1645" s="18"/>
      <c r="DI1645" s="18"/>
    </row>
    <row r="1646" spans="3:113" x14ac:dyDescent="0.3">
      <c r="C1646" s="25"/>
      <c r="D1646" s="12"/>
      <c r="E1646" s="14"/>
      <c r="H1646" s="16"/>
      <c r="I1646" s="11"/>
      <c r="J1646" s="39"/>
      <c r="K1646" s="39"/>
      <c r="L1646" s="39"/>
      <c r="M1646" s="39"/>
      <c r="N1646" s="42"/>
      <c r="O1646" s="8"/>
      <c r="P1646" s="9"/>
      <c r="Q1646" s="9"/>
      <c r="R1646" s="8"/>
      <c r="S1646" s="9"/>
      <c r="T1646" s="9"/>
      <c r="U1646" s="8"/>
      <c r="V1646" s="9"/>
      <c r="W1646" s="9"/>
      <c r="X1646" s="9"/>
      <c r="Y1646" s="8"/>
      <c r="Z1646" s="9"/>
      <c r="AA1646" s="8"/>
      <c r="AC1646" s="8"/>
      <c r="AP1646" s="8"/>
      <c r="AR1646" s="31"/>
      <c r="AU1646" s="31"/>
      <c r="AV1646" s="21"/>
      <c r="AW1646" s="23"/>
      <c r="BJ1646" s="18"/>
      <c r="BL1646" s="54"/>
      <c r="BO1646" s="18"/>
      <c r="BQ1646" s="18"/>
      <c r="BS1646" s="18"/>
      <c r="BT1646" s="18"/>
      <c r="CA1646" s="18"/>
      <c r="CD1646" s="18"/>
      <c r="CI1646" s="18"/>
      <c r="CN1646" s="18"/>
      <c r="CP1646" s="18"/>
      <c r="CT1646" s="18"/>
      <c r="CV1646" s="18"/>
      <c r="CX1646" s="18"/>
      <c r="DI1646" s="18"/>
    </row>
    <row r="1647" spans="3:113" x14ac:dyDescent="0.3">
      <c r="C1647" s="25"/>
      <c r="D1647" s="12"/>
      <c r="E1647" s="14"/>
      <c r="H1647" s="16"/>
      <c r="I1647" s="11"/>
      <c r="J1647" s="39"/>
      <c r="K1647" s="39"/>
      <c r="L1647" s="39"/>
      <c r="M1647" s="39"/>
      <c r="N1647" s="42"/>
      <c r="O1647" s="8"/>
      <c r="P1647" s="9"/>
      <c r="Q1647" s="9"/>
      <c r="R1647" s="8"/>
      <c r="S1647" s="9"/>
      <c r="T1647" s="9"/>
      <c r="U1647" s="8"/>
      <c r="V1647" s="9"/>
      <c r="W1647" s="9"/>
      <c r="X1647" s="9"/>
      <c r="Y1647" s="8"/>
      <c r="Z1647" s="9"/>
      <c r="AA1647" s="8"/>
      <c r="AC1647" s="8"/>
      <c r="AP1647" s="8"/>
      <c r="AR1647" s="31"/>
      <c r="AU1647" s="31"/>
      <c r="AV1647" s="21"/>
      <c r="AW1647" s="23"/>
      <c r="BJ1647" s="18"/>
      <c r="BL1647" s="54"/>
      <c r="BO1647" s="18"/>
      <c r="BQ1647" s="18"/>
      <c r="BS1647" s="18"/>
      <c r="BT1647" s="18"/>
      <c r="CA1647" s="18"/>
      <c r="CD1647" s="18"/>
      <c r="CI1647" s="18"/>
      <c r="CN1647" s="18"/>
      <c r="CP1647" s="18"/>
      <c r="CT1647" s="18"/>
      <c r="CV1647" s="18"/>
      <c r="CX1647" s="18"/>
      <c r="DI1647" s="18"/>
    </row>
    <row r="1648" spans="3:113" x14ac:dyDescent="0.3">
      <c r="C1648" s="25"/>
      <c r="D1648" s="12"/>
      <c r="E1648" s="14"/>
      <c r="H1648" s="16"/>
      <c r="I1648" s="11"/>
      <c r="J1648" s="39"/>
      <c r="K1648" s="39"/>
      <c r="L1648" s="39"/>
      <c r="M1648" s="39"/>
      <c r="N1648" s="42"/>
      <c r="O1648" s="8"/>
      <c r="P1648" s="9"/>
      <c r="Q1648" s="9"/>
      <c r="R1648" s="8"/>
      <c r="S1648" s="9"/>
      <c r="T1648" s="9"/>
      <c r="U1648" s="8"/>
      <c r="V1648" s="9"/>
      <c r="W1648" s="9"/>
      <c r="X1648" s="9"/>
      <c r="Y1648" s="8"/>
      <c r="Z1648" s="9"/>
      <c r="AA1648" s="8"/>
      <c r="AC1648" s="8"/>
      <c r="AP1648" s="8"/>
      <c r="AR1648" s="31"/>
      <c r="AU1648" s="31"/>
      <c r="AV1648" s="21"/>
      <c r="AW1648" s="23"/>
      <c r="BJ1648" s="18"/>
      <c r="BL1648" s="54"/>
      <c r="BO1648" s="18"/>
      <c r="BQ1648" s="18"/>
      <c r="BS1648" s="18"/>
      <c r="BT1648" s="18"/>
      <c r="CA1648" s="18"/>
      <c r="CD1648" s="18"/>
      <c r="CI1648" s="18"/>
      <c r="CN1648" s="18"/>
      <c r="CP1648" s="18"/>
      <c r="CT1648" s="18"/>
      <c r="CV1648" s="18"/>
      <c r="CX1648" s="18"/>
      <c r="DI1648" s="18"/>
    </row>
    <row r="1649" spans="3:113" x14ac:dyDescent="0.3">
      <c r="C1649" s="25"/>
      <c r="D1649" s="12"/>
      <c r="E1649" s="14"/>
      <c r="H1649" s="16"/>
      <c r="I1649" s="11"/>
      <c r="J1649" s="39"/>
      <c r="K1649" s="39"/>
      <c r="L1649" s="39"/>
      <c r="M1649" s="39"/>
      <c r="N1649" s="42"/>
      <c r="O1649" s="8"/>
      <c r="P1649" s="9"/>
      <c r="Q1649" s="9"/>
      <c r="R1649" s="8"/>
      <c r="S1649" s="9"/>
      <c r="T1649" s="9"/>
      <c r="U1649" s="8"/>
      <c r="V1649" s="9"/>
      <c r="W1649" s="9"/>
      <c r="X1649" s="9"/>
      <c r="Y1649" s="8"/>
      <c r="Z1649" s="9"/>
      <c r="AA1649" s="8"/>
      <c r="AC1649" s="8"/>
      <c r="AP1649" s="8"/>
      <c r="AR1649" s="31"/>
      <c r="AU1649" s="31"/>
      <c r="AV1649" s="21"/>
      <c r="AW1649" s="23"/>
      <c r="BJ1649" s="18"/>
      <c r="BL1649" s="54"/>
      <c r="BO1649" s="18"/>
      <c r="BQ1649" s="18"/>
      <c r="BS1649" s="18"/>
      <c r="BT1649" s="18"/>
      <c r="CA1649" s="18"/>
      <c r="CD1649" s="18"/>
      <c r="CI1649" s="18"/>
      <c r="CN1649" s="18"/>
      <c r="CP1649" s="18"/>
      <c r="CT1649" s="18"/>
      <c r="CV1649" s="18"/>
      <c r="CX1649" s="18"/>
      <c r="DI1649" s="18"/>
    </row>
    <row r="1650" spans="3:113" x14ac:dyDescent="0.3">
      <c r="C1650" s="25"/>
      <c r="D1650" s="12"/>
      <c r="E1650" s="14"/>
      <c r="H1650" s="16"/>
      <c r="I1650" s="11"/>
      <c r="J1650" s="39"/>
      <c r="K1650" s="39"/>
      <c r="L1650" s="39"/>
      <c r="M1650" s="39"/>
      <c r="N1650" s="42"/>
      <c r="O1650" s="8"/>
      <c r="P1650" s="9"/>
      <c r="Q1650" s="9"/>
      <c r="R1650" s="8"/>
      <c r="S1650" s="9"/>
      <c r="T1650" s="9"/>
      <c r="U1650" s="8"/>
      <c r="V1650" s="9"/>
      <c r="W1650" s="9"/>
      <c r="X1650" s="9"/>
      <c r="Y1650" s="8"/>
      <c r="Z1650" s="9"/>
      <c r="AA1650" s="8"/>
      <c r="AC1650" s="8"/>
      <c r="AP1650" s="8"/>
      <c r="AR1650" s="31"/>
      <c r="AU1650" s="31"/>
      <c r="AV1650" s="21"/>
      <c r="AW1650" s="23"/>
      <c r="BJ1650" s="18"/>
      <c r="BL1650" s="54"/>
      <c r="BO1650" s="18"/>
      <c r="BQ1650" s="18"/>
      <c r="BS1650" s="18"/>
      <c r="BT1650" s="18"/>
      <c r="CA1650" s="18"/>
      <c r="CD1650" s="18"/>
      <c r="CI1650" s="18"/>
      <c r="CN1650" s="18"/>
      <c r="CP1650" s="18"/>
      <c r="CT1650" s="18"/>
      <c r="CV1650" s="18"/>
      <c r="CX1650" s="18"/>
      <c r="DI1650" s="18"/>
    </row>
    <row r="1651" spans="3:113" x14ac:dyDescent="0.3">
      <c r="C1651" s="25"/>
      <c r="D1651" s="12"/>
      <c r="E1651" s="14"/>
      <c r="H1651" s="16"/>
      <c r="I1651" s="11"/>
      <c r="J1651" s="39"/>
      <c r="K1651" s="39"/>
      <c r="L1651" s="39"/>
      <c r="M1651" s="39"/>
      <c r="N1651" s="42"/>
      <c r="O1651" s="8"/>
      <c r="P1651" s="9"/>
      <c r="Q1651" s="9"/>
      <c r="R1651" s="8"/>
      <c r="S1651" s="9"/>
      <c r="T1651" s="9"/>
      <c r="U1651" s="8"/>
      <c r="V1651" s="9"/>
      <c r="W1651" s="9"/>
      <c r="X1651" s="9"/>
      <c r="Y1651" s="8"/>
      <c r="Z1651" s="9"/>
      <c r="AA1651" s="8"/>
      <c r="AC1651" s="8"/>
      <c r="AP1651" s="8"/>
      <c r="AR1651" s="31"/>
      <c r="AU1651" s="31"/>
      <c r="AV1651" s="21"/>
      <c r="AW1651" s="23"/>
      <c r="BJ1651" s="18"/>
      <c r="BL1651" s="54"/>
      <c r="BO1651" s="18"/>
      <c r="BQ1651" s="18"/>
      <c r="BS1651" s="18"/>
      <c r="BT1651" s="18"/>
      <c r="CA1651" s="18"/>
      <c r="CD1651" s="18"/>
      <c r="CI1651" s="18"/>
      <c r="CN1651" s="18"/>
      <c r="CP1651" s="18"/>
      <c r="CT1651" s="18"/>
      <c r="CV1651" s="18"/>
      <c r="CX1651" s="18"/>
      <c r="DI1651" s="18"/>
    </row>
    <row r="1652" spans="3:113" x14ac:dyDescent="0.3">
      <c r="C1652" s="25"/>
      <c r="D1652" s="12"/>
      <c r="E1652" s="14"/>
      <c r="H1652" s="16"/>
      <c r="I1652" s="11"/>
      <c r="J1652" s="39"/>
      <c r="K1652" s="39"/>
      <c r="L1652" s="39"/>
      <c r="M1652" s="39"/>
      <c r="N1652" s="42"/>
      <c r="O1652" s="8"/>
      <c r="P1652" s="9"/>
      <c r="Q1652" s="9"/>
      <c r="R1652" s="8"/>
      <c r="S1652" s="9"/>
      <c r="T1652" s="9"/>
      <c r="U1652" s="8"/>
      <c r="V1652" s="9"/>
      <c r="W1652" s="9"/>
      <c r="X1652" s="9"/>
      <c r="Y1652" s="8"/>
      <c r="Z1652" s="9"/>
      <c r="AA1652" s="8"/>
      <c r="AC1652" s="8"/>
      <c r="AP1652" s="8"/>
      <c r="AR1652" s="31"/>
      <c r="AU1652" s="31"/>
      <c r="AV1652" s="21"/>
      <c r="AW1652" s="23"/>
      <c r="BJ1652" s="18"/>
      <c r="BL1652" s="54"/>
      <c r="BO1652" s="18"/>
      <c r="BQ1652" s="18"/>
      <c r="BS1652" s="18"/>
      <c r="BT1652" s="18"/>
      <c r="CA1652" s="18"/>
      <c r="CD1652" s="18"/>
      <c r="CI1652" s="18"/>
      <c r="CN1652" s="18"/>
      <c r="CP1652" s="18"/>
      <c r="CT1652" s="18"/>
      <c r="CV1652" s="18"/>
      <c r="CX1652" s="18"/>
      <c r="DI1652" s="18"/>
    </row>
    <row r="1653" spans="3:113" x14ac:dyDescent="0.3">
      <c r="C1653" s="25"/>
      <c r="D1653" s="12"/>
      <c r="E1653" s="14"/>
      <c r="H1653" s="16"/>
      <c r="I1653" s="11"/>
      <c r="J1653" s="39"/>
      <c r="K1653" s="39"/>
      <c r="L1653" s="39"/>
      <c r="M1653" s="39"/>
      <c r="N1653" s="42"/>
      <c r="O1653" s="8"/>
      <c r="P1653" s="9"/>
      <c r="Q1653" s="9"/>
      <c r="R1653" s="8"/>
      <c r="S1653" s="9"/>
      <c r="T1653" s="9"/>
      <c r="U1653" s="8"/>
      <c r="V1653" s="9"/>
      <c r="W1653" s="9"/>
      <c r="X1653" s="9"/>
      <c r="Y1653" s="8"/>
      <c r="Z1653" s="9"/>
      <c r="AA1653" s="8"/>
      <c r="AC1653" s="8"/>
      <c r="AP1653" s="8"/>
      <c r="AR1653" s="31"/>
      <c r="AU1653" s="31"/>
      <c r="AV1653" s="21"/>
      <c r="AW1653" s="23"/>
      <c r="BJ1653" s="18"/>
      <c r="BL1653" s="54"/>
      <c r="BO1653" s="18"/>
      <c r="BQ1653" s="18"/>
      <c r="BS1653" s="18"/>
      <c r="BT1653" s="18"/>
      <c r="CA1653" s="18"/>
      <c r="CD1653" s="18"/>
      <c r="CI1653" s="18"/>
      <c r="CN1653" s="18"/>
      <c r="CP1653" s="18"/>
      <c r="CT1653" s="18"/>
      <c r="CV1653" s="18"/>
      <c r="CX1653" s="18"/>
      <c r="DI1653" s="18"/>
    </row>
    <row r="1654" spans="3:113" x14ac:dyDescent="0.3">
      <c r="C1654" s="25"/>
      <c r="D1654" s="12"/>
      <c r="E1654" s="14"/>
      <c r="H1654" s="16"/>
      <c r="I1654" s="11"/>
      <c r="J1654" s="39"/>
      <c r="K1654" s="39"/>
      <c r="L1654" s="39"/>
      <c r="M1654" s="39"/>
      <c r="N1654" s="42"/>
      <c r="O1654" s="8"/>
      <c r="P1654" s="9"/>
      <c r="Q1654" s="9"/>
      <c r="R1654" s="8"/>
      <c r="S1654" s="9"/>
      <c r="T1654" s="9"/>
      <c r="U1654" s="8"/>
      <c r="V1654" s="9"/>
      <c r="W1654" s="9"/>
      <c r="X1654" s="9"/>
      <c r="Y1654" s="8"/>
      <c r="Z1654" s="9"/>
      <c r="AA1654" s="8"/>
      <c r="AC1654" s="8"/>
      <c r="AP1654" s="8"/>
      <c r="AR1654" s="31"/>
      <c r="AU1654" s="31"/>
      <c r="AV1654" s="21"/>
      <c r="AW1654" s="23"/>
      <c r="BJ1654" s="18"/>
      <c r="BL1654" s="54"/>
      <c r="BO1654" s="18"/>
      <c r="BQ1654" s="18"/>
      <c r="BS1654" s="18"/>
      <c r="BT1654" s="18"/>
      <c r="CA1654" s="18"/>
      <c r="CD1654" s="18"/>
      <c r="CI1654" s="18"/>
      <c r="CN1654" s="18"/>
      <c r="CP1654" s="18"/>
      <c r="CT1654" s="18"/>
      <c r="CV1654" s="18"/>
      <c r="CX1654" s="18"/>
      <c r="DI1654" s="18"/>
    </row>
    <row r="1655" spans="3:113" x14ac:dyDescent="0.3">
      <c r="C1655" s="25"/>
      <c r="D1655" s="12"/>
      <c r="E1655" s="14"/>
      <c r="H1655" s="16"/>
      <c r="I1655" s="11"/>
      <c r="J1655" s="39"/>
      <c r="K1655" s="39"/>
      <c r="L1655" s="39"/>
      <c r="M1655" s="39"/>
      <c r="N1655" s="42"/>
      <c r="O1655" s="8"/>
      <c r="P1655" s="9"/>
      <c r="Q1655" s="9"/>
      <c r="R1655" s="8"/>
      <c r="S1655" s="9"/>
      <c r="T1655" s="9"/>
      <c r="U1655" s="8"/>
      <c r="V1655" s="9"/>
      <c r="W1655" s="9"/>
      <c r="X1655" s="9"/>
      <c r="Y1655" s="8"/>
      <c r="Z1655" s="9"/>
      <c r="AA1655" s="8"/>
      <c r="AC1655" s="8"/>
      <c r="AP1655" s="8"/>
      <c r="AR1655" s="31"/>
      <c r="AU1655" s="31"/>
      <c r="AV1655" s="21"/>
      <c r="AW1655" s="23"/>
      <c r="BJ1655" s="18"/>
      <c r="BL1655" s="54"/>
      <c r="BO1655" s="18"/>
      <c r="BQ1655" s="18"/>
      <c r="BS1655" s="18"/>
      <c r="BT1655" s="18"/>
      <c r="CA1655" s="18"/>
      <c r="CD1655" s="18"/>
      <c r="CI1655" s="18"/>
      <c r="CN1655" s="18"/>
      <c r="CP1655" s="18"/>
      <c r="CT1655" s="18"/>
      <c r="CV1655" s="18"/>
      <c r="CX1655" s="18"/>
      <c r="DI1655" s="18"/>
    </row>
    <row r="1656" spans="3:113" x14ac:dyDescent="0.3">
      <c r="C1656" s="25"/>
      <c r="D1656" s="12"/>
      <c r="E1656" s="14"/>
      <c r="H1656" s="16"/>
      <c r="I1656" s="11"/>
      <c r="J1656" s="39"/>
      <c r="K1656" s="39"/>
      <c r="L1656" s="39"/>
      <c r="M1656" s="39"/>
      <c r="N1656" s="42"/>
      <c r="O1656" s="8"/>
      <c r="P1656" s="9"/>
      <c r="Q1656" s="9"/>
      <c r="R1656" s="8"/>
      <c r="S1656" s="9"/>
      <c r="T1656" s="9"/>
      <c r="U1656" s="8"/>
      <c r="V1656" s="9"/>
      <c r="W1656" s="9"/>
      <c r="X1656" s="9"/>
      <c r="Y1656" s="8"/>
      <c r="Z1656" s="9"/>
      <c r="AA1656" s="8"/>
      <c r="AC1656" s="8"/>
      <c r="AP1656" s="8"/>
      <c r="AR1656" s="31"/>
      <c r="AU1656" s="31"/>
      <c r="AV1656" s="21"/>
      <c r="AW1656" s="23"/>
      <c r="BJ1656" s="18"/>
      <c r="BL1656" s="54"/>
      <c r="BO1656" s="18"/>
      <c r="BQ1656" s="18"/>
      <c r="BS1656" s="18"/>
      <c r="BT1656" s="18"/>
      <c r="CA1656" s="18"/>
      <c r="CD1656" s="18"/>
      <c r="CI1656" s="18"/>
      <c r="CN1656" s="18"/>
      <c r="CP1656" s="18"/>
      <c r="CT1656" s="18"/>
      <c r="CV1656" s="18"/>
      <c r="CX1656" s="18"/>
      <c r="DI1656" s="18"/>
    </row>
    <row r="1657" spans="3:113" x14ac:dyDescent="0.3">
      <c r="C1657" s="25"/>
      <c r="D1657" s="12"/>
      <c r="E1657" s="14"/>
      <c r="H1657" s="16"/>
      <c r="I1657" s="11"/>
      <c r="J1657" s="39"/>
      <c r="K1657" s="39"/>
      <c r="L1657" s="39"/>
      <c r="M1657" s="39"/>
      <c r="N1657" s="42"/>
      <c r="O1657" s="8"/>
      <c r="P1657" s="9"/>
      <c r="Q1657" s="9"/>
      <c r="R1657" s="8"/>
      <c r="S1657" s="9"/>
      <c r="T1657" s="9"/>
      <c r="U1657" s="8"/>
      <c r="V1657" s="9"/>
      <c r="W1657" s="9"/>
      <c r="X1657" s="9"/>
      <c r="Y1657" s="8"/>
      <c r="Z1657" s="9"/>
      <c r="AA1657" s="8"/>
      <c r="AC1657" s="8"/>
      <c r="AP1657" s="8"/>
      <c r="AR1657" s="31"/>
      <c r="AU1657" s="31"/>
      <c r="AV1657" s="21"/>
      <c r="AW1657" s="23"/>
      <c r="BJ1657" s="18"/>
      <c r="BL1657" s="54"/>
      <c r="BO1657" s="18"/>
      <c r="BQ1657" s="18"/>
      <c r="BS1657" s="18"/>
      <c r="BT1657" s="18"/>
      <c r="CA1657" s="18"/>
      <c r="CD1657" s="18"/>
      <c r="CI1657" s="18"/>
      <c r="CN1657" s="18"/>
      <c r="CP1657" s="18"/>
      <c r="CT1657" s="18"/>
      <c r="CV1657" s="18"/>
      <c r="CX1657" s="18"/>
      <c r="DI1657" s="18"/>
    </row>
    <row r="1658" spans="3:113" x14ac:dyDescent="0.3">
      <c r="C1658" s="25"/>
      <c r="D1658" s="12"/>
      <c r="E1658" s="14"/>
      <c r="H1658" s="16"/>
      <c r="I1658" s="11"/>
      <c r="J1658" s="39"/>
      <c r="K1658" s="39"/>
      <c r="L1658" s="39"/>
      <c r="M1658" s="39"/>
      <c r="N1658" s="42"/>
      <c r="O1658" s="8"/>
      <c r="P1658" s="9"/>
      <c r="Q1658" s="9"/>
      <c r="R1658" s="8"/>
      <c r="S1658" s="9"/>
      <c r="T1658" s="9"/>
      <c r="U1658" s="8"/>
      <c r="V1658" s="9"/>
      <c r="W1658" s="9"/>
      <c r="X1658" s="9"/>
      <c r="Y1658" s="8"/>
      <c r="Z1658" s="9"/>
      <c r="AA1658" s="8"/>
      <c r="AC1658" s="8"/>
      <c r="AP1658" s="8"/>
      <c r="AR1658" s="31"/>
      <c r="AU1658" s="31"/>
      <c r="AV1658" s="21"/>
      <c r="AW1658" s="23"/>
      <c r="BJ1658" s="18"/>
      <c r="BL1658" s="54"/>
      <c r="BO1658" s="18"/>
      <c r="BQ1658" s="18"/>
      <c r="BS1658" s="18"/>
      <c r="BT1658" s="18"/>
      <c r="CA1658" s="18"/>
      <c r="CD1658" s="18"/>
      <c r="CI1658" s="18"/>
      <c r="CN1658" s="18"/>
      <c r="CP1658" s="18"/>
      <c r="CT1658" s="18"/>
      <c r="CV1658" s="18"/>
      <c r="CX1658" s="18"/>
      <c r="DI1658" s="18"/>
    </row>
    <row r="1659" spans="3:113" x14ac:dyDescent="0.3">
      <c r="C1659" s="25"/>
      <c r="D1659" s="12"/>
      <c r="E1659" s="14"/>
      <c r="H1659" s="16"/>
      <c r="I1659" s="11"/>
      <c r="J1659" s="39"/>
      <c r="K1659" s="39"/>
      <c r="L1659" s="39"/>
      <c r="M1659" s="39"/>
      <c r="N1659" s="42"/>
      <c r="O1659" s="8"/>
      <c r="P1659" s="9"/>
      <c r="Q1659" s="9"/>
      <c r="R1659" s="8"/>
      <c r="S1659" s="9"/>
      <c r="T1659" s="9"/>
      <c r="U1659" s="8"/>
      <c r="V1659" s="9"/>
      <c r="W1659" s="9"/>
      <c r="X1659" s="9"/>
      <c r="Y1659" s="8"/>
      <c r="Z1659" s="9"/>
      <c r="AA1659" s="8"/>
      <c r="AC1659" s="8"/>
      <c r="AP1659" s="8"/>
      <c r="AR1659" s="31"/>
      <c r="AU1659" s="31"/>
      <c r="AV1659" s="21"/>
      <c r="AW1659" s="23"/>
      <c r="BJ1659" s="18"/>
      <c r="BL1659" s="54"/>
      <c r="BO1659" s="18"/>
      <c r="BQ1659" s="18"/>
      <c r="BS1659" s="18"/>
      <c r="BT1659" s="18"/>
      <c r="CA1659" s="18"/>
      <c r="CD1659" s="18"/>
      <c r="CI1659" s="18"/>
      <c r="CN1659" s="18"/>
      <c r="CP1659" s="18"/>
      <c r="CT1659" s="18"/>
      <c r="CV1659" s="18"/>
      <c r="CX1659" s="18"/>
      <c r="DI1659" s="18"/>
    </row>
    <row r="1660" spans="3:113" x14ac:dyDescent="0.3">
      <c r="C1660" s="25"/>
      <c r="D1660" s="12"/>
      <c r="E1660" s="14"/>
      <c r="H1660" s="16"/>
      <c r="I1660" s="11"/>
      <c r="J1660" s="39"/>
      <c r="K1660" s="39"/>
      <c r="L1660" s="39"/>
      <c r="M1660" s="39"/>
      <c r="N1660" s="42"/>
      <c r="O1660" s="8"/>
      <c r="P1660" s="9"/>
      <c r="Q1660" s="9"/>
      <c r="R1660" s="8"/>
      <c r="S1660" s="9"/>
      <c r="T1660" s="9"/>
      <c r="U1660" s="8"/>
      <c r="V1660" s="9"/>
      <c r="W1660" s="9"/>
      <c r="X1660" s="9"/>
      <c r="Y1660" s="8"/>
      <c r="Z1660" s="9"/>
      <c r="AA1660" s="8"/>
      <c r="AC1660" s="8"/>
      <c r="AP1660" s="8"/>
      <c r="AR1660" s="31"/>
      <c r="AU1660" s="31"/>
      <c r="AV1660" s="21"/>
      <c r="AW1660" s="23"/>
      <c r="BJ1660" s="18"/>
      <c r="BL1660" s="54"/>
      <c r="BO1660" s="18"/>
      <c r="BQ1660" s="18"/>
      <c r="BS1660" s="18"/>
      <c r="BT1660" s="18"/>
      <c r="CA1660" s="18"/>
      <c r="CD1660" s="18"/>
      <c r="CI1660" s="18"/>
      <c r="CN1660" s="18"/>
      <c r="CP1660" s="18"/>
      <c r="CT1660" s="18"/>
      <c r="CV1660" s="18"/>
      <c r="CX1660" s="18"/>
      <c r="DI1660" s="18"/>
    </row>
    <row r="1661" spans="3:113" x14ac:dyDescent="0.3">
      <c r="C1661" s="25"/>
      <c r="D1661" s="12"/>
      <c r="E1661" s="14"/>
      <c r="H1661" s="16"/>
      <c r="I1661" s="11"/>
      <c r="J1661" s="39"/>
      <c r="K1661" s="39"/>
      <c r="L1661" s="39"/>
      <c r="M1661" s="39"/>
      <c r="N1661" s="42"/>
      <c r="O1661" s="8"/>
      <c r="P1661" s="9"/>
      <c r="Q1661" s="9"/>
      <c r="R1661" s="8"/>
      <c r="S1661" s="9"/>
      <c r="T1661" s="9"/>
      <c r="U1661" s="8"/>
      <c r="V1661" s="9"/>
      <c r="W1661" s="9"/>
      <c r="X1661" s="9"/>
      <c r="Y1661" s="8"/>
      <c r="Z1661" s="9"/>
      <c r="AA1661" s="8"/>
      <c r="AC1661" s="8"/>
      <c r="AP1661" s="8"/>
      <c r="AR1661" s="31"/>
      <c r="AU1661" s="31"/>
      <c r="AV1661" s="21"/>
      <c r="AW1661" s="23"/>
      <c r="BJ1661" s="18"/>
      <c r="BL1661" s="54"/>
      <c r="BO1661" s="18"/>
      <c r="BQ1661" s="18"/>
      <c r="BS1661" s="18"/>
      <c r="BT1661" s="18"/>
      <c r="CA1661" s="18"/>
      <c r="CD1661" s="18"/>
      <c r="CI1661" s="18"/>
      <c r="CN1661" s="18"/>
      <c r="CP1661" s="18"/>
      <c r="CT1661" s="18"/>
      <c r="CV1661" s="18"/>
      <c r="CX1661" s="18"/>
      <c r="DI1661" s="18"/>
    </row>
    <row r="1662" spans="3:113" x14ac:dyDescent="0.3">
      <c r="C1662" s="25"/>
      <c r="D1662" s="12"/>
      <c r="E1662" s="14"/>
      <c r="H1662" s="16"/>
      <c r="I1662" s="11"/>
      <c r="J1662" s="39"/>
      <c r="K1662" s="39"/>
      <c r="L1662" s="39"/>
      <c r="M1662" s="39"/>
      <c r="N1662" s="42"/>
      <c r="O1662" s="8"/>
      <c r="P1662" s="9"/>
      <c r="Q1662" s="9"/>
      <c r="R1662" s="8"/>
      <c r="S1662" s="9"/>
      <c r="T1662" s="9"/>
      <c r="U1662" s="8"/>
      <c r="V1662" s="9"/>
      <c r="W1662" s="9"/>
      <c r="X1662" s="9"/>
      <c r="Y1662" s="8"/>
      <c r="Z1662" s="9"/>
      <c r="AA1662" s="8"/>
      <c r="AC1662" s="8"/>
      <c r="AP1662" s="8"/>
      <c r="AR1662" s="31"/>
      <c r="AU1662" s="31"/>
      <c r="AV1662" s="21"/>
      <c r="AW1662" s="23"/>
      <c r="BJ1662" s="18"/>
      <c r="BL1662" s="54"/>
      <c r="BO1662" s="18"/>
      <c r="BQ1662" s="18"/>
      <c r="BS1662" s="18"/>
      <c r="BT1662" s="18"/>
      <c r="CA1662" s="18"/>
      <c r="CD1662" s="18"/>
      <c r="CI1662" s="18"/>
      <c r="CN1662" s="18"/>
      <c r="CP1662" s="18"/>
      <c r="CT1662" s="18"/>
      <c r="CV1662" s="18"/>
      <c r="CX1662" s="18"/>
      <c r="DI1662" s="18"/>
    </row>
    <row r="1663" spans="3:113" x14ac:dyDescent="0.3">
      <c r="C1663" s="25"/>
      <c r="D1663" s="12"/>
      <c r="E1663" s="14"/>
      <c r="H1663" s="16"/>
      <c r="I1663" s="11"/>
      <c r="J1663" s="39"/>
      <c r="K1663" s="39"/>
      <c r="L1663" s="39"/>
      <c r="M1663" s="39"/>
      <c r="N1663" s="42"/>
      <c r="O1663" s="8"/>
      <c r="P1663" s="9"/>
      <c r="Q1663" s="9"/>
      <c r="R1663" s="8"/>
      <c r="S1663" s="9"/>
      <c r="T1663" s="9"/>
      <c r="U1663" s="8"/>
      <c r="V1663" s="9"/>
      <c r="W1663" s="9"/>
      <c r="X1663" s="9"/>
      <c r="Y1663" s="8"/>
      <c r="Z1663" s="9"/>
      <c r="AA1663" s="8"/>
      <c r="AC1663" s="8"/>
      <c r="AP1663" s="8"/>
      <c r="AR1663" s="31"/>
      <c r="AU1663" s="31"/>
      <c r="AV1663" s="21"/>
      <c r="AW1663" s="23"/>
      <c r="BJ1663" s="18"/>
      <c r="BL1663" s="54"/>
      <c r="BO1663" s="18"/>
      <c r="BQ1663" s="18"/>
      <c r="BS1663" s="18"/>
      <c r="BT1663" s="18"/>
      <c r="CA1663" s="18"/>
      <c r="CD1663" s="18"/>
      <c r="CI1663" s="18"/>
      <c r="CN1663" s="18"/>
      <c r="CP1663" s="18"/>
      <c r="CT1663" s="18"/>
      <c r="CV1663" s="18"/>
      <c r="CX1663" s="18"/>
      <c r="DI1663" s="18"/>
    </row>
    <row r="1664" spans="3:113" x14ac:dyDescent="0.3">
      <c r="C1664" s="25"/>
      <c r="D1664" s="12"/>
      <c r="E1664" s="14"/>
      <c r="H1664" s="16"/>
      <c r="I1664" s="11"/>
      <c r="J1664" s="39"/>
      <c r="K1664" s="39"/>
      <c r="L1664" s="39"/>
      <c r="M1664" s="39"/>
      <c r="N1664" s="42"/>
      <c r="O1664" s="8"/>
      <c r="P1664" s="9"/>
      <c r="Q1664" s="9"/>
      <c r="R1664" s="8"/>
      <c r="S1664" s="9"/>
      <c r="T1664" s="9"/>
      <c r="U1664" s="8"/>
      <c r="V1664" s="9"/>
      <c r="W1664" s="9"/>
      <c r="X1664" s="9"/>
      <c r="Y1664" s="8"/>
      <c r="Z1664" s="9"/>
      <c r="AA1664" s="8"/>
      <c r="AC1664" s="8"/>
      <c r="AP1664" s="8"/>
      <c r="AR1664" s="31"/>
      <c r="AU1664" s="31"/>
      <c r="AV1664" s="21"/>
      <c r="AW1664" s="23"/>
      <c r="BJ1664" s="18"/>
      <c r="BL1664" s="54"/>
      <c r="BO1664" s="18"/>
      <c r="BQ1664" s="18"/>
      <c r="BS1664" s="18"/>
      <c r="BT1664" s="18"/>
      <c r="CA1664" s="18"/>
      <c r="CD1664" s="18"/>
      <c r="CI1664" s="18"/>
      <c r="CN1664" s="18"/>
      <c r="CP1664" s="18"/>
      <c r="CT1664" s="18"/>
      <c r="CV1664" s="18"/>
      <c r="CX1664" s="18"/>
      <c r="DI1664" s="18"/>
    </row>
    <row r="1665" spans="3:113" x14ac:dyDescent="0.3">
      <c r="C1665" s="25"/>
      <c r="D1665" s="12"/>
      <c r="E1665" s="14"/>
      <c r="H1665" s="16"/>
      <c r="I1665" s="11"/>
      <c r="J1665" s="39"/>
      <c r="K1665" s="39"/>
      <c r="L1665" s="39"/>
      <c r="M1665" s="39"/>
      <c r="N1665" s="42"/>
      <c r="O1665" s="8"/>
      <c r="P1665" s="9"/>
      <c r="Q1665" s="9"/>
      <c r="R1665" s="8"/>
      <c r="S1665" s="9"/>
      <c r="T1665" s="9"/>
      <c r="U1665" s="8"/>
      <c r="V1665" s="9"/>
      <c r="W1665" s="9"/>
      <c r="X1665" s="9"/>
      <c r="Y1665" s="8"/>
      <c r="Z1665" s="9"/>
      <c r="AA1665" s="8"/>
      <c r="AC1665" s="8"/>
      <c r="AP1665" s="8"/>
      <c r="AR1665" s="31"/>
      <c r="AU1665" s="31"/>
      <c r="AV1665" s="21"/>
      <c r="AW1665" s="23"/>
      <c r="BJ1665" s="18"/>
      <c r="BL1665" s="54"/>
      <c r="BO1665" s="18"/>
      <c r="BQ1665" s="18"/>
      <c r="BS1665" s="18"/>
      <c r="BT1665" s="18"/>
      <c r="CA1665" s="18"/>
      <c r="CD1665" s="18"/>
      <c r="CI1665" s="18"/>
      <c r="CN1665" s="18"/>
      <c r="CP1665" s="18"/>
      <c r="CT1665" s="18"/>
      <c r="CV1665" s="18"/>
      <c r="CX1665" s="18"/>
      <c r="DI1665" s="18"/>
    </row>
    <row r="1666" spans="3:113" x14ac:dyDescent="0.3">
      <c r="C1666" s="25"/>
      <c r="D1666" s="12"/>
      <c r="E1666" s="14"/>
      <c r="H1666" s="16"/>
      <c r="I1666" s="11"/>
      <c r="J1666" s="39"/>
      <c r="K1666" s="39"/>
      <c r="L1666" s="39"/>
      <c r="M1666" s="39"/>
      <c r="N1666" s="42"/>
      <c r="O1666" s="8"/>
      <c r="P1666" s="9"/>
      <c r="Q1666" s="9"/>
      <c r="R1666" s="8"/>
      <c r="S1666" s="9"/>
      <c r="T1666" s="9"/>
      <c r="U1666" s="8"/>
      <c r="V1666" s="9"/>
      <c r="W1666" s="9"/>
      <c r="X1666" s="9"/>
      <c r="Y1666" s="8"/>
      <c r="Z1666" s="9"/>
      <c r="AA1666" s="8"/>
      <c r="AC1666" s="8"/>
      <c r="AP1666" s="8"/>
      <c r="AR1666" s="31"/>
      <c r="AU1666" s="31"/>
      <c r="AV1666" s="21"/>
      <c r="AW1666" s="23"/>
      <c r="BJ1666" s="18"/>
      <c r="BL1666" s="54"/>
      <c r="BO1666" s="18"/>
      <c r="BQ1666" s="18"/>
      <c r="BS1666" s="18"/>
      <c r="BT1666" s="18"/>
      <c r="CA1666" s="18"/>
      <c r="CD1666" s="18"/>
      <c r="CI1666" s="18"/>
      <c r="CN1666" s="18"/>
      <c r="CP1666" s="18"/>
      <c r="CT1666" s="18"/>
      <c r="CV1666" s="18"/>
      <c r="CX1666" s="18"/>
      <c r="DI1666" s="18"/>
    </row>
    <row r="1667" spans="3:113" x14ac:dyDescent="0.3">
      <c r="C1667" s="25"/>
      <c r="D1667" s="12"/>
      <c r="E1667" s="14"/>
      <c r="H1667" s="16"/>
      <c r="I1667" s="11"/>
      <c r="J1667" s="39"/>
      <c r="K1667" s="39"/>
      <c r="L1667" s="39"/>
      <c r="M1667" s="39"/>
      <c r="N1667" s="42"/>
      <c r="O1667" s="8"/>
      <c r="P1667" s="9"/>
      <c r="Q1667" s="9"/>
      <c r="R1667" s="8"/>
      <c r="S1667" s="9"/>
      <c r="T1667" s="9"/>
      <c r="U1667" s="8"/>
      <c r="V1667" s="9"/>
      <c r="W1667" s="9"/>
      <c r="X1667" s="9"/>
      <c r="Y1667" s="8"/>
      <c r="Z1667" s="9"/>
      <c r="AA1667" s="8"/>
      <c r="AC1667" s="8"/>
      <c r="AP1667" s="8"/>
      <c r="AR1667" s="31"/>
      <c r="AU1667" s="31"/>
      <c r="AV1667" s="21"/>
      <c r="AW1667" s="23"/>
      <c r="BJ1667" s="18"/>
      <c r="BL1667" s="54"/>
      <c r="BO1667" s="18"/>
      <c r="BQ1667" s="18"/>
      <c r="BS1667" s="18"/>
      <c r="BT1667" s="18"/>
      <c r="CA1667" s="18"/>
      <c r="CD1667" s="18"/>
      <c r="CI1667" s="18"/>
      <c r="CN1667" s="18"/>
      <c r="CP1667" s="18"/>
      <c r="CT1667" s="18"/>
      <c r="CV1667" s="18"/>
      <c r="CX1667" s="18"/>
      <c r="DI1667" s="18"/>
    </row>
    <row r="1668" spans="3:113" x14ac:dyDescent="0.3">
      <c r="C1668" s="25"/>
      <c r="D1668" s="12"/>
      <c r="E1668" s="14"/>
      <c r="H1668" s="16"/>
      <c r="I1668" s="11"/>
      <c r="J1668" s="39"/>
      <c r="K1668" s="39"/>
      <c r="L1668" s="39"/>
      <c r="M1668" s="39"/>
      <c r="N1668" s="42"/>
      <c r="O1668" s="8"/>
      <c r="P1668" s="9"/>
      <c r="Q1668" s="9"/>
      <c r="R1668" s="8"/>
      <c r="S1668" s="9"/>
      <c r="T1668" s="9"/>
      <c r="U1668" s="8"/>
      <c r="V1668" s="9"/>
      <c r="W1668" s="9"/>
      <c r="X1668" s="9"/>
      <c r="Y1668" s="8"/>
      <c r="Z1668" s="9"/>
      <c r="AA1668" s="8"/>
      <c r="AC1668" s="8"/>
      <c r="AP1668" s="8"/>
      <c r="AR1668" s="31"/>
      <c r="AU1668" s="31"/>
      <c r="AV1668" s="21"/>
      <c r="AW1668" s="23"/>
      <c r="BJ1668" s="18"/>
      <c r="BL1668" s="54"/>
      <c r="BO1668" s="18"/>
      <c r="BQ1668" s="18"/>
      <c r="BS1668" s="18"/>
      <c r="BT1668" s="18"/>
      <c r="CA1668" s="18"/>
      <c r="CD1668" s="18"/>
      <c r="CI1668" s="18"/>
      <c r="CN1668" s="18"/>
      <c r="CP1668" s="18"/>
      <c r="CT1668" s="18"/>
      <c r="CV1668" s="18"/>
      <c r="CX1668" s="18"/>
      <c r="DI1668" s="18"/>
    </row>
    <row r="1669" spans="3:113" x14ac:dyDescent="0.3">
      <c r="C1669" s="25"/>
      <c r="D1669" s="12"/>
      <c r="E1669" s="14"/>
      <c r="H1669" s="16"/>
      <c r="I1669" s="11"/>
      <c r="J1669" s="39"/>
      <c r="K1669" s="39"/>
      <c r="L1669" s="39"/>
      <c r="M1669" s="39"/>
      <c r="N1669" s="42"/>
      <c r="O1669" s="8"/>
      <c r="P1669" s="9"/>
      <c r="Q1669" s="9"/>
      <c r="R1669" s="8"/>
      <c r="S1669" s="9"/>
      <c r="T1669" s="9"/>
      <c r="U1669" s="8"/>
      <c r="V1669" s="9"/>
      <c r="W1669" s="9"/>
      <c r="X1669" s="9"/>
      <c r="Y1669" s="8"/>
      <c r="Z1669" s="9"/>
      <c r="AA1669" s="8"/>
      <c r="AC1669" s="8"/>
      <c r="AP1669" s="8"/>
      <c r="AR1669" s="31"/>
      <c r="AU1669" s="31"/>
      <c r="AV1669" s="21"/>
      <c r="AW1669" s="23"/>
      <c r="BJ1669" s="18"/>
      <c r="BL1669" s="54"/>
      <c r="BO1669" s="18"/>
      <c r="BQ1669" s="18"/>
      <c r="BS1669" s="18"/>
      <c r="BT1669" s="18"/>
      <c r="CA1669" s="18"/>
      <c r="CD1669" s="18"/>
      <c r="CI1669" s="18"/>
      <c r="CN1669" s="18"/>
      <c r="CP1669" s="18"/>
      <c r="CT1669" s="18"/>
      <c r="CV1669" s="18"/>
      <c r="CX1669" s="18"/>
      <c r="DI1669" s="18"/>
    </row>
    <row r="1670" spans="3:113" x14ac:dyDescent="0.3">
      <c r="C1670" s="25"/>
      <c r="D1670" s="12"/>
      <c r="E1670" s="14"/>
      <c r="H1670" s="16"/>
      <c r="I1670" s="11"/>
      <c r="J1670" s="39"/>
      <c r="K1670" s="39"/>
      <c r="L1670" s="39"/>
      <c r="M1670" s="39"/>
      <c r="N1670" s="42"/>
      <c r="O1670" s="8"/>
      <c r="P1670" s="9"/>
      <c r="Q1670" s="9"/>
      <c r="R1670" s="8"/>
      <c r="S1670" s="9"/>
      <c r="T1670" s="9"/>
      <c r="U1670" s="8"/>
      <c r="V1670" s="9"/>
      <c r="W1670" s="9"/>
      <c r="X1670" s="9"/>
      <c r="Y1670" s="8"/>
      <c r="Z1670" s="9"/>
      <c r="AA1670" s="8"/>
      <c r="AC1670" s="8"/>
      <c r="AP1670" s="8"/>
      <c r="AR1670" s="31"/>
      <c r="AU1670" s="31"/>
      <c r="AV1670" s="21"/>
      <c r="AW1670" s="23"/>
      <c r="BJ1670" s="18"/>
      <c r="BL1670" s="54"/>
      <c r="BO1670" s="18"/>
      <c r="BQ1670" s="18"/>
      <c r="BS1670" s="18"/>
      <c r="BT1670" s="18"/>
      <c r="CA1670" s="18"/>
      <c r="CD1670" s="18"/>
      <c r="CI1670" s="18"/>
      <c r="CN1670" s="18"/>
      <c r="CP1670" s="18"/>
      <c r="CT1670" s="18"/>
      <c r="CV1670" s="18"/>
      <c r="CX1670" s="18"/>
      <c r="DI1670" s="18"/>
    </row>
    <row r="1671" spans="3:113" x14ac:dyDescent="0.3">
      <c r="C1671" s="25"/>
      <c r="D1671" s="12"/>
      <c r="E1671" s="14"/>
      <c r="H1671" s="16"/>
      <c r="I1671" s="11"/>
      <c r="J1671" s="39"/>
      <c r="K1671" s="39"/>
      <c r="L1671" s="39"/>
      <c r="M1671" s="39"/>
      <c r="N1671" s="42"/>
      <c r="O1671" s="8"/>
      <c r="P1671" s="9"/>
      <c r="Q1671" s="9"/>
      <c r="R1671" s="8"/>
      <c r="S1671" s="9"/>
      <c r="T1671" s="9"/>
      <c r="U1671" s="8"/>
      <c r="V1671" s="9"/>
      <c r="W1671" s="9"/>
      <c r="X1671" s="9"/>
      <c r="Y1671" s="8"/>
      <c r="Z1671" s="9"/>
      <c r="AA1671" s="8"/>
      <c r="AC1671" s="8"/>
      <c r="AP1671" s="8"/>
      <c r="AR1671" s="31"/>
      <c r="AU1671" s="31"/>
      <c r="AV1671" s="21"/>
      <c r="AW1671" s="23"/>
      <c r="BJ1671" s="18"/>
      <c r="BL1671" s="54"/>
      <c r="BO1671" s="18"/>
      <c r="BQ1671" s="18"/>
      <c r="BS1671" s="18"/>
      <c r="BT1671" s="18"/>
      <c r="CA1671" s="18"/>
      <c r="CD1671" s="18"/>
      <c r="CI1671" s="18"/>
      <c r="CN1671" s="18"/>
      <c r="CP1671" s="18"/>
      <c r="CT1671" s="18"/>
      <c r="CV1671" s="18"/>
      <c r="CX1671" s="18"/>
      <c r="DI1671" s="18"/>
    </row>
    <row r="1672" spans="3:113" x14ac:dyDescent="0.3">
      <c r="C1672" s="25"/>
      <c r="D1672" s="12"/>
      <c r="E1672" s="14"/>
      <c r="H1672" s="16"/>
      <c r="I1672" s="11"/>
      <c r="J1672" s="39"/>
      <c r="K1672" s="39"/>
      <c r="L1672" s="39"/>
      <c r="M1672" s="39"/>
      <c r="N1672" s="42"/>
      <c r="O1672" s="8"/>
      <c r="P1672" s="9"/>
      <c r="Q1672" s="9"/>
      <c r="R1672" s="8"/>
      <c r="S1672" s="9"/>
      <c r="T1672" s="9"/>
      <c r="U1672" s="8"/>
      <c r="V1672" s="9"/>
      <c r="W1672" s="9"/>
      <c r="X1672" s="9"/>
      <c r="Y1672" s="8"/>
      <c r="Z1672" s="9"/>
      <c r="AA1672" s="8"/>
      <c r="AC1672" s="8"/>
      <c r="AP1672" s="8"/>
      <c r="AR1672" s="31"/>
      <c r="AU1672" s="31"/>
      <c r="AV1672" s="21"/>
      <c r="AW1672" s="23"/>
      <c r="BJ1672" s="18"/>
      <c r="BL1672" s="54"/>
      <c r="BO1672" s="18"/>
      <c r="BQ1672" s="18"/>
      <c r="BS1672" s="18"/>
      <c r="BT1672" s="18"/>
      <c r="CA1672" s="18"/>
      <c r="CD1672" s="18"/>
      <c r="CI1672" s="18"/>
      <c r="CN1672" s="18"/>
      <c r="CP1672" s="18"/>
      <c r="CT1672" s="18"/>
      <c r="CV1672" s="18"/>
      <c r="CX1672" s="18"/>
      <c r="DI1672" s="18"/>
    </row>
    <row r="1673" spans="3:113" x14ac:dyDescent="0.3">
      <c r="C1673" s="25"/>
      <c r="D1673" s="12"/>
      <c r="E1673" s="14"/>
      <c r="H1673" s="16"/>
      <c r="I1673" s="11"/>
      <c r="J1673" s="39"/>
      <c r="K1673" s="39"/>
      <c r="L1673" s="39"/>
      <c r="M1673" s="39"/>
      <c r="N1673" s="42"/>
      <c r="O1673" s="8"/>
      <c r="P1673" s="9"/>
      <c r="Q1673" s="9"/>
      <c r="R1673" s="8"/>
      <c r="S1673" s="9"/>
      <c r="T1673" s="9"/>
      <c r="U1673" s="8"/>
      <c r="V1673" s="9"/>
      <c r="W1673" s="9"/>
      <c r="X1673" s="9"/>
      <c r="Y1673" s="8"/>
      <c r="Z1673" s="9"/>
      <c r="AA1673" s="8"/>
      <c r="AC1673" s="8"/>
      <c r="AP1673" s="8"/>
      <c r="AR1673" s="31"/>
      <c r="AU1673" s="31"/>
      <c r="AV1673" s="21"/>
      <c r="AW1673" s="23"/>
      <c r="BJ1673" s="18"/>
      <c r="BL1673" s="54"/>
      <c r="BO1673" s="18"/>
      <c r="BQ1673" s="18"/>
      <c r="BS1673" s="18"/>
      <c r="BT1673" s="18"/>
      <c r="CA1673" s="18"/>
      <c r="CD1673" s="18"/>
      <c r="CI1673" s="18"/>
      <c r="CN1673" s="18"/>
      <c r="CP1673" s="18"/>
      <c r="CT1673" s="18"/>
      <c r="CV1673" s="18"/>
      <c r="CX1673" s="18"/>
      <c r="DI1673" s="18"/>
    </row>
    <row r="1674" spans="3:113" x14ac:dyDescent="0.3">
      <c r="C1674" s="25"/>
      <c r="D1674" s="12"/>
      <c r="E1674" s="14"/>
      <c r="H1674" s="16"/>
      <c r="I1674" s="11"/>
      <c r="J1674" s="39"/>
      <c r="K1674" s="39"/>
      <c r="L1674" s="39"/>
      <c r="M1674" s="39"/>
      <c r="N1674" s="42"/>
      <c r="O1674" s="8"/>
      <c r="P1674" s="9"/>
      <c r="Q1674" s="9"/>
      <c r="R1674" s="8"/>
      <c r="S1674" s="9"/>
      <c r="T1674" s="9"/>
      <c r="U1674" s="8"/>
      <c r="V1674" s="9"/>
      <c r="W1674" s="9"/>
      <c r="X1674" s="9"/>
      <c r="Y1674" s="8"/>
      <c r="Z1674" s="9"/>
      <c r="AA1674" s="8"/>
      <c r="AC1674" s="8"/>
      <c r="AP1674" s="8"/>
      <c r="AR1674" s="31"/>
      <c r="AU1674" s="31"/>
      <c r="AV1674" s="21"/>
      <c r="AW1674" s="23"/>
      <c r="BJ1674" s="18"/>
      <c r="BL1674" s="54"/>
      <c r="BO1674" s="18"/>
      <c r="BQ1674" s="18"/>
      <c r="BS1674" s="18"/>
      <c r="BT1674" s="18"/>
      <c r="CA1674" s="18"/>
      <c r="CD1674" s="18"/>
      <c r="CI1674" s="18"/>
      <c r="CN1674" s="18"/>
      <c r="CP1674" s="18"/>
      <c r="CT1674" s="18"/>
      <c r="CV1674" s="18"/>
      <c r="CX1674" s="18"/>
      <c r="DI1674" s="18"/>
    </row>
    <row r="1675" spans="3:113" x14ac:dyDescent="0.3">
      <c r="C1675" s="25"/>
      <c r="D1675" s="12"/>
      <c r="E1675" s="14"/>
      <c r="H1675" s="16"/>
      <c r="I1675" s="11"/>
      <c r="J1675" s="39"/>
      <c r="K1675" s="39"/>
      <c r="L1675" s="39"/>
      <c r="M1675" s="39"/>
      <c r="N1675" s="42"/>
      <c r="O1675" s="8"/>
      <c r="P1675" s="9"/>
      <c r="Q1675" s="9"/>
      <c r="R1675" s="8"/>
      <c r="S1675" s="9"/>
      <c r="T1675" s="9"/>
      <c r="U1675" s="8"/>
      <c r="V1675" s="9"/>
      <c r="W1675" s="9"/>
      <c r="X1675" s="9"/>
      <c r="Y1675" s="8"/>
      <c r="Z1675" s="9"/>
      <c r="AA1675" s="8"/>
      <c r="AC1675" s="8"/>
      <c r="AP1675" s="8"/>
      <c r="AR1675" s="31"/>
      <c r="AU1675" s="31"/>
      <c r="AV1675" s="21"/>
      <c r="AW1675" s="23"/>
      <c r="BJ1675" s="18"/>
      <c r="BL1675" s="54"/>
      <c r="BO1675" s="18"/>
      <c r="BQ1675" s="18"/>
      <c r="BS1675" s="18"/>
      <c r="BT1675" s="18"/>
      <c r="CA1675" s="18"/>
      <c r="CD1675" s="18"/>
      <c r="CI1675" s="18"/>
      <c r="CN1675" s="18"/>
      <c r="CP1675" s="18"/>
      <c r="CT1675" s="18"/>
      <c r="CV1675" s="18"/>
      <c r="CX1675" s="18"/>
      <c r="DI1675" s="18"/>
    </row>
    <row r="1676" spans="3:113" x14ac:dyDescent="0.3">
      <c r="C1676" s="25"/>
      <c r="D1676" s="12"/>
      <c r="E1676" s="14"/>
      <c r="H1676" s="16"/>
      <c r="I1676" s="11"/>
      <c r="J1676" s="39"/>
      <c r="K1676" s="39"/>
      <c r="L1676" s="39"/>
      <c r="M1676" s="39"/>
      <c r="N1676" s="42"/>
      <c r="O1676" s="8"/>
      <c r="P1676" s="9"/>
      <c r="Q1676" s="9"/>
      <c r="R1676" s="8"/>
      <c r="S1676" s="9"/>
      <c r="T1676" s="9"/>
      <c r="U1676" s="8"/>
      <c r="V1676" s="9"/>
      <c r="W1676" s="9"/>
      <c r="X1676" s="9"/>
      <c r="Y1676" s="8"/>
      <c r="Z1676" s="9"/>
      <c r="AA1676" s="8"/>
      <c r="AC1676" s="8"/>
      <c r="AP1676" s="8"/>
      <c r="AR1676" s="31"/>
      <c r="AU1676" s="31"/>
      <c r="AV1676" s="21"/>
      <c r="AW1676" s="23"/>
      <c r="BJ1676" s="18"/>
      <c r="BL1676" s="54"/>
      <c r="BO1676" s="18"/>
      <c r="BQ1676" s="18"/>
      <c r="BS1676" s="18"/>
      <c r="BT1676" s="18"/>
      <c r="CA1676" s="18"/>
      <c r="CD1676" s="18"/>
      <c r="CI1676" s="18"/>
      <c r="CN1676" s="18"/>
      <c r="CP1676" s="18"/>
      <c r="CT1676" s="18"/>
      <c r="CV1676" s="18"/>
      <c r="CX1676" s="18"/>
      <c r="DI1676" s="18"/>
    </row>
    <row r="1677" spans="3:113" x14ac:dyDescent="0.3">
      <c r="C1677" s="25"/>
      <c r="D1677" s="12"/>
      <c r="E1677" s="14"/>
      <c r="H1677" s="16"/>
      <c r="I1677" s="11"/>
      <c r="J1677" s="39"/>
      <c r="K1677" s="39"/>
      <c r="L1677" s="39"/>
      <c r="M1677" s="39"/>
      <c r="N1677" s="42"/>
      <c r="O1677" s="8"/>
      <c r="P1677" s="9"/>
      <c r="Q1677" s="9"/>
      <c r="R1677" s="8"/>
      <c r="S1677" s="9"/>
      <c r="T1677" s="9"/>
      <c r="U1677" s="8"/>
      <c r="V1677" s="9"/>
      <c r="W1677" s="9"/>
      <c r="X1677" s="9"/>
      <c r="Y1677" s="8"/>
      <c r="Z1677" s="9"/>
      <c r="AA1677" s="8"/>
      <c r="AC1677" s="8"/>
      <c r="AP1677" s="8"/>
      <c r="AR1677" s="31"/>
      <c r="AU1677" s="31"/>
      <c r="AV1677" s="21"/>
      <c r="AW1677" s="23"/>
      <c r="BJ1677" s="18"/>
      <c r="BL1677" s="54"/>
      <c r="BO1677" s="18"/>
      <c r="BQ1677" s="18"/>
      <c r="BS1677" s="18"/>
      <c r="BT1677" s="18"/>
      <c r="CA1677" s="18"/>
      <c r="CD1677" s="18"/>
      <c r="CI1677" s="18"/>
      <c r="CN1677" s="18"/>
      <c r="CP1677" s="18"/>
      <c r="CT1677" s="18"/>
      <c r="CV1677" s="18"/>
      <c r="CX1677" s="18"/>
      <c r="DI1677" s="18"/>
    </row>
    <row r="1678" spans="3:113" x14ac:dyDescent="0.3">
      <c r="C1678" s="25"/>
      <c r="D1678" s="12"/>
      <c r="E1678" s="14"/>
      <c r="H1678" s="16"/>
      <c r="I1678" s="11"/>
      <c r="J1678" s="39"/>
      <c r="K1678" s="39"/>
      <c r="L1678" s="39"/>
      <c r="M1678" s="39"/>
      <c r="N1678" s="42"/>
      <c r="O1678" s="8"/>
      <c r="P1678" s="9"/>
      <c r="Q1678" s="9"/>
      <c r="R1678" s="8"/>
      <c r="S1678" s="9"/>
      <c r="T1678" s="9"/>
      <c r="U1678" s="8"/>
      <c r="V1678" s="9"/>
      <c r="W1678" s="9"/>
      <c r="X1678" s="9"/>
      <c r="Y1678" s="8"/>
      <c r="Z1678" s="9"/>
      <c r="AA1678" s="8"/>
      <c r="AC1678" s="8"/>
      <c r="AP1678" s="8"/>
      <c r="AR1678" s="31"/>
      <c r="AU1678" s="31"/>
      <c r="AV1678" s="21"/>
      <c r="AW1678" s="23"/>
      <c r="BJ1678" s="18"/>
      <c r="BL1678" s="54"/>
      <c r="BO1678" s="18"/>
      <c r="BQ1678" s="18"/>
      <c r="BS1678" s="18"/>
      <c r="BT1678" s="18"/>
      <c r="CA1678" s="18"/>
      <c r="CD1678" s="18"/>
      <c r="CI1678" s="18"/>
      <c r="CN1678" s="18"/>
      <c r="CP1678" s="18"/>
      <c r="CT1678" s="18"/>
      <c r="CV1678" s="18"/>
      <c r="CX1678" s="18"/>
      <c r="DI1678" s="18"/>
    </row>
    <row r="1679" spans="3:113" x14ac:dyDescent="0.3">
      <c r="C1679" s="25"/>
      <c r="D1679" s="12"/>
      <c r="E1679" s="14"/>
      <c r="H1679" s="16"/>
      <c r="I1679" s="11"/>
      <c r="J1679" s="39"/>
      <c r="K1679" s="39"/>
      <c r="L1679" s="39"/>
      <c r="M1679" s="39"/>
      <c r="N1679" s="42"/>
      <c r="O1679" s="8"/>
      <c r="P1679" s="9"/>
      <c r="Q1679" s="9"/>
      <c r="R1679" s="8"/>
      <c r="S1679" s="9"/>
      <c r="T1679" s="9"/>
      <c r="U1679" s="8"/>
      <c r="V1679" s="9"/>
      <c r="W1679" s="9"/>
      <c r="X1679" s="9"/>
      <c r="Y1679" s="8"/>
      <c r="Z1679" s="9"/>
      <c r="AA1679" s="8"/>
      <c r="AC1679" s="8"/>
      <c r="AP1679" s="8"/>
      <c r="AR1679" s="31"/>
      <c r="AU1679" s="31"/>
      <c r="AV1679" s="21"/>
      <c r="AW1679" s="23"/>
      <c r="BJ1679" s="18"/>
      <c r="BL1679" s="54"/>
      <c r="BO1679" s="18"/>
      <c r="BQ1679" s="18"/>
      <c r="BS1679" s="18"/>
      <c r="BT1679" s="18"/>
      <c r="CA1679" s="18"/>
      <c r="CD1679" s="18"/>
      <c r="CI1679" s="18"/>
      <c r="CN1679" s="18"/>
      <c r="CP1679" s="18"/>
      <c r="CT1679" s="18"/>
      <c r="CV1679" s="18"/>
      <c r="CX1679" s="18"/>
      <c r="DI1679" s="18"/>
    </row>
    <row r="1680" spans="3:113" x14ac:dyDescent="0.3">
      <c r="C1680" s="25"/>
      <c r="D1680" s="12"/>
      <c r="E1680" s="14"/>
      <c r="H1680" s="16"/>
      <c r="I1680" s="11"/>
      <c r="J1680" s="39"/>
      <c r="K1680" s="39"/>
      <c r="L1680" s="39"/>
      <c r="M1680" s="39"/>
      <c r="N1680" s="42"/>
      <c r="O1680" s="8"/>
      <c r="P1680" s="9"/>
      <c r="Q1680" s="9"/>
      <c r="R1680" s="8"/>
      <c r="S1680" s="9"/>
      <c r="T1680" s="9"/>
      <c r="U1680" s="8"/>
      <c r="V1680" s="9"/>
      <c r="W1680" s="9"/>
      <c r="X1680" s="9"/>
      <c r="Y1680" s="8"/>
      <c r="Z1680" s="9"/>
      <c r="AA1680" s="8"/>
      <c r="AC1680" s="8"/>
      <c r="AP1680" s="8"/>
      <c r="AR1680" s="31"/>
      <c r="AU1680" s="31"/>
      <c r="AV1680" s="21"/>
      <c r="AW1680" s="23"/>
      <c r="BJ1680" s="18"/>
      <c r="BL1680" s="54"/>
      <c r="BO1680" s="18"/>
      <c r="BQ1680" s="18"/>
      <c r="BS1680" s="18"/>
      <c r="BT1680" s="18"/>
      <c r="CA1680" s="18"/>
      <c r="CD1680" s="18"/>
      <c r="CI1680" s="18"/>
      <c r="CN1680" s="18"/>
      <c r="CP1680" s="18"/>
      <c r="CT1680" s="18"/>
      <c r="CV1680" s="18"/>
      <c r="CX1680" s="18"/>
      <c r="DI1680" s="18"/>
    </row>
  </sheetData>
  <autoFilter ref="A1:DM1680" xr:uid="{F86BA332-B4D6-4ECB-8AB8-D681D68E9092}"/>
  <conditionalFormatting sqref="BP1:XFD1048576 A1:BN1048576">
    <cfRule type="containsBlanks" dxfId="0" priority="3">
      <formula>LEN(TRIM(A1))=0</formula>
    </cfRule>
  </conditionalFormatting>
  <conditionalFormatting sqref="AK19:AK34">
    <cfRule type="containsBlanks" dxfId="5" priority="2">
      <formula>LEN(TRIM(AK19))=0</formula>
    </cfRule>
  </conditionalFormatting>
  <conditionalFormatting sqref="BO1:BO1048576">
    <cfRule type="containsBlanks" dxfId="4" priority="1">
      <formula>LEN(TRIM(BO1))=0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dimension ref="A1:C9"/>
  <sheetViews>
    <sheetView workbookViewId="0">
      <selection activeCell="F19" sqref="F19"/>
    </sheetView>
  </sheetViews>
  <sheetFormatPr defaultRowHeight="14.4" x14ac:dyDescent="0.3"/>
  <cols>
    <col min="1" max="1" width="22.77734375" style="51" customWidth="1"/>
    <col min="2" max="2" width="6.88671875" customWidth="1"/>
    <col min="3" max="3" width="8.88671875" style="43"/>
  </cols>
  <sheetData>
    <row r="1" spans="1:3" s="49" customFormat="1" ht="15" thickBot="1" x14ac:dyDescent="0.35">
      <c r="A1" s="65" t="s">
        <v>429</v>
      </c>
      <c r="B1" s="66" t="s">
        <v>431</v>
      </c>
      <c r="C1" s="50" t="s">
        <v>430</v>
      </c>
    </row>
    <row r="2" spans="1:3" x14ac:dyDescent="0.3">
      <c r="A2" s="63" t="s">
        <v>427</v>
      </c>
      <c r="B2" t="s">
        <v>432</v>
      </c>
      <c r="C2" s="43" t="s">
        <v>428</v>
      </c>
    </row>
    <row r="3" spans="1:3" x14ac:dyDescent="0.3">
      <c r="A3" s="27"/>
      <c r="B3" t="s">
        <v>462</v>
      </c>
      <c r="C3" s="43" t="s">
        <v>455</v>
      </c>
    </row>
    <row r="4" spans="1:3" x14ac:dyDescent="0.3">
      <c r="A4" s="64"/>
      <c r="B4" t="s">
        <v>463</v>
      </c>
      <c r="C4" s="43" t="s">
        <v>456</v>
      </c>
    </row>
    <row r="5" spans="1:3" x14ac:dyDescent="0.3">
      <c r="A5" s="20"/>
      <c r="B5" t="s">
        <v>432</v>
      </c>
      <c r="C5" s="43" t="s">
        <v>457</v>
      </c>
    </row>
    <row r="6" spans="1:3" x14ac:dyDescent="0.3">
      <c r="A6" s="22"/>
      <c r="B6" t="s">
        <v>467</v>
      </c>
      <c r="C6" s="43" t="s">
        <v>458</v>
      </c>
    </row>
    <row r="7" spans="1:3" x14ac:dyDescent="0.3">
      <c r="A7" s="24"/>
      <c r="B7" t="s">
        <v>464</v>
      </c>
      <c r="C7" s="43" t="s">
        <v>459</v>
      </c>
    </row>
    <row r="8" spans="1:3" x14ac:dyDescent="0.3">
      <c r="A8" s="26"/>
      <c r="B8" t="s">
        <v>466</v>
      </c>
      <c r="C8" s="43" t="s">
        <v>460</v>
      </c>
    </row>
    <row r="9" spans="1:3" x14ac:dyDescent="0.3">
      <c r="A9" s="62"/>
      <c r="B9" t="s">
        <v>465</v>
      </c>
      <c r="C9" s="43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CZ1685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4.4" x14ac:dyDescent="0.3"/>
  <cols>
    <col min="1" max="1" width="4.77734375" customWidth="1"/>
    <col min="2" max="2" width="4" customWidth="1"/>
    <col min="3" max="3" width="15" customWidth="1"/>
    <col min="4" max="4" width="8.6640625" style="34" customWidth="1"/>
    <col min="5" max="6" width="8.6640625" style="7" customWidth="1"/>
    <col min="7" max="8" width="8.6640625" style="7" hidden="1" customWidth="1"/>
    <col min="9" max="9" width="8.6640625" style="34" hidden="1" customWidth="1"/>
    <col min="10" max="13" width="8.6640625" style="9" hidden="1" customWidth="1"/>
    <col min="14" max="14" width="5.77734375" style="48" customWidth="1"/>
    <col min="15" max="26" width="5.77734375" style="47" customWidth="1"/>
    <col min="27" max="33" width="8.6640625" style="9" customWidth="1"/>
    <col min="34" max="34" width="8.6640625" style="8" customWidth="1"/>
    <col min="35" max="35" width="8.6640625" style="9" customWidth="1"/>
    <col min="36" max="36" width="8.6640625" style="9" hidden="1" customWidth="1"/>
    <col min="37" max="38" width="8.6640625" style="7" customWidth="1"/>
    <col min="39" max="46" width="8.6640625" style="9" customWidth="1"/>
    <col min="47" max="47" width="8.6640625" style="23" customWidth="1"/>
    <col min="48" max="48" width="8.6640625" style="7" hidden="1" customWidth="1"/>
    <col min="49" max="52" width="8.6640625" style="39" customWidth="1"/>
    <col min="53" max="53" width="8.6640625" style="57" customWidth="1"/>
    <col min="54" max="55" width="8.6640625" customWidth="1"/>
    <col min="56" max="56" width="8.6640625" style="53" customWidth="1"/>
    <col min="57" max="73" width="8.6640625" customWidth="1"/>
    <col min="74" max="75" width="8.6640625" hidden="1" customWidth="1"/>
    <col min="76" max="76" width="8.6640625" style="25" customWidth="1"/>
    <col min="77" max="83" width="8.6640625" customWidth="1"/>
    <col min="84" max="84" width="8.5546875" customWidth="1"/>
    <col min="85" max="99" width="8.6640625" customWidth="1"/>
    <col min="100" max="102" width="8.6640625" hidden="1" customWidth="1"/>
    <col min="103" max="103" width="8.6640625" style="25" hidden="1" customWidth="1"/>
    <col min="104" max="104" width="8.88671875" style="43"/>
  </cols>
  <sheetData>
    <row r="1" spans="1:103" x14ac:dyDescent="0.3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4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" customHeight="1" x14ac:dyDescent="0.3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57">
        <v>0.79400000000000004</v>
      </c>
      <c r="BB2" s="18">
        <v>0.20599999999999999</v>
      </c>
      <c r="BC2">
        <v>0.68200000000000005</v>
      </c>
      <c r="BD2" s="54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>
        <v>0</v>
      </c>
      <c r="CG2">
        <v>0</v>
      </c>
      <c r="CH2" s="18">
        <v>1</v>
      </c>
      <c r="CI2">
        <v>0</v>
      </c>
      <c r="CJ2" s="18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s="18">
        <v>0</v>
      </c>
      <c r="CW2" t="s">
        <v>397</v>
      </c>
    </row>
    <row r="3" spans="1:103" ht="14.4" customHeight="1" x14ac:dyDescent="0.3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57">
        <v>1</v>
      </c>
      <c r="BB3" s="18">
        <v>0</v>
      </c>
      <c r="BC3">
        <v>0.68200000000000005</v>
      </c>
      <c r="BD3" s="54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>
        <v>0</v>
      </c>
      <c r="CG3">
        <v>0</v>
      </c>
      <c r="CH3" s="18">
        <v>1</v>
      </c>
      <c r="CI3">
        <v>0</v>
      </c>
      <c r="CJ3" s="18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8">
        <v>0</v>
      </c>
      <c r="CW3" t="s">
        <v>397</v>
      </c>
    </row>
    <row r="4" spans="1:103" ht="14.4" customHeight="1" x14ac:dyDescent="0.3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57">
        <v>0.79400000000000004</v>
      </c>
      <c r="BB4" s="18">
        <v>0.20599999999999999</v>
      </c>
      <c r="BC4">
        <v>0.68200000000000005</v>
      </c>
      <c r="BD4" s="54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>
        <v>0</v>
      </c>
      <c r="CG4">
        <v>0</v>
      </c>
      <c r="CH4" s="18">
        <v>1</v>
      </c>
      <c r="CI4">
        <v>0</v>
      </c>
      <c r="CJ4" s="18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" customHeight="1" x14ac:dyDescent="0.3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39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57">
        <v>0.79400000000000004</v>
      </c>
      <c r="BB5" s="18">
        <v>0.20599999999999999</v>
      </c>
      <c r="BC5">
        <v>0.68200000000000005</v>
      </c>
      <c r="BD5" s="54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>
        <v>0</v>
      </c>
      <c r="CG5">
        <v>0</v>
      </c>
      <c r="CH5" s="18">
        <v>1</v>
      </c>
      <c r="CI5">
        <v>0</v>
      </c>
      <c r="CJ5" s="18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s="18">
        <v>0</v>
      </c>
      <c r="CW5" t="s">
        <v>397</v>
      </c>
    </row>
    <row r="6" spans="1:103" ht="14.4" customHeight="1" x14ac:dyDescent="0.3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39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57">
        <v>0.79400000000000004</v>
      </c>
      <c r="BB6" s="18">
        <v>0.20599999999999999</v>
      </c>
      <c r="BC6">
        <v>0.68200000000000005</v>
      </c>
      <c r="BD6" s="54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>
        <v>0</v>
      </c>
      <c r="CG6">
        <v>0</v>
      </c>
      <c r="CH6" s="18">
        <v>1</v>
      </c>
      <c r="CI6">
        <v>0</v>
      </c>
      <c r="CJ6" s="18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s="18">
        <v>0</v>
      </c>
      <c r="CW6" t="s">
        <v>397</v>
      </c>
    </row>
    <row r="7" spans="1:103" ht="14.4" customHeight="1" x14ac:dyDescent="0.3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39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57">
        <v>0.79400000000000004</v>
      </c>
      <c r="BB7" s="18">
        <v>0.20599999999999999</v>
      </c>
      <c r="BC7">
        <v>1</v>
      </c>
      <c r="BD7" s="54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>
        <v>0</v>
      </c>
      <c r="CG7">
        <v>0</v>
      </c>
      <c r="CH7" s="18">
        <v>1</v>
      </c>
      <c r="CI7">
        <v>0</v>
      </c>
      <c r="CJ7" s="18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s="18">
        <v>0</v>
      </c>
      <c r="CW7" t="s">
        <v>397</v>
      </c>
    </row>
    <row r="8" spans="1:103" ht="14.4" customHeight="1" x14ac:dyDescent="0.3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39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57">
        <v>0.79400000000000004</v>
      </c>
      <c r="BB8" s="18">
        <v>0.20599999999999999</v>
      </c>
      <c r="BC8">
        <v>0</v>
      </c>
      <c r="BD8" s="54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>
        <v>0</v>
      </c>
      <c r="CG8">
        <v>0</v>
      </c>
      <c r="CH8" s="18">
        <v>1</v>
      </c>
      <c r="CI8">
        <v>0</v>
      </c>
      <c r="CJ8" s="1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s="18">
        <v>0</v>
      </c>
      <c r="CW8" t="s">
        <v>397</v>
      </c>
    </row>
    <row r="9" spans="1:103" ht="14.4" customHeight="1" x14ac:dyDescent="0.3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39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57">
        <v>1</v>
      </c>
      <c r="BB9" s="18">
        <v>0</v>
      </c>
      <c r="BC9">
        <v>1</v>
      </c>
      <c r="BD9" s="54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>
        <v>0</v>
      </c>
      <c r="CG9">
        <v>0</v>
      </c>
      <c r="CH9" s="18">
        <v>1</v>
      </c>
      <c r="CI9">
        <v>0</v>
      </c>
      <c r="CJ9" s="18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s="18">
        <v>0</v>
      </c>
      <c r="CW9" t="s">
        <v>397</v>
      </c>
    </row>
    <row r="10" spans="1:103" ht="14.4" customHeight="1" x14ac:dyDescent="0.3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39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57">
        <v>1</v>
      </c>
      <c r="BB10" s="18">
        <v>0</v>
      </c>
      <c r="BC10">
        <v>0</v>
      </c>
      <c r="BD10" s="54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>
        <v>0</v>
      </c>
      <c r="CG10">
        <v>0</v>
      </c>
      <c r="CH10" s="18">
        <v>1</v>
      </c>
      <c r="CI10">
        <v>0</v>
      </c>
      <c r="CJ10" s="18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s="18">
        <v>0</v>
      </c>
      <c r="CW10" t="s">
        <v>397</v>
      </c>
    </row>
    <row r="11" spans="1:103" ht="14.4" customHeight="1" x14ac:dyDescent="0.3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39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57">
        <v>0.79400000000000004</v>
      </c>
      <c r="BB11" s="18">
        <v>0.20599999999999999</v>
      </c>
      <c r="BC11">
        <v>1</v>
      </c>
      <c r="BD11" s="54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>
        <v>0</v>
      </c>
      <c r="CG11">
        <v>0</v>
      </c>
      <c r="CH11" s="18">
        <v>1</v>
      </c>
      <c r="CI11">
        <v>0</v>
      </c>
      <c r="CJ11" s="18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 s="18">
        <v>0</v>
      </c>
      <c r="CW11" t="s">
        <v>397</v>
      </c>
    </row>
    <row r="12" spans="1:103" ht="14.4" customHeight="1" x14ac:dyDescent="0.3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39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57">
        <v>0.79400000000000004</v>
      </c>
      <c r="BB12" s="18">
        <v>0.20599999999999999</v>
      </c>
      <c r="BC12">
        <v>0</v>
      </c>
      <c r="BD12" s="54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>
        <v>0</v>
      </c>
      <c r="CG12">
        <v>0</v>
      </c>
      <c r="CH12" s="18">
        <v>1</v>
      </c>
      <c r="CI12">
        <v>0</v>
      </c>
      <c r="CJ12" s="18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s="18">
        <v>0</v>
      </c>
      <c r="CW12" t="s">
        <v>397</v>
      </c>
    </row>
    <row r="13" spans="1:103" ht="14.4" customHeight="1" x14ac:dyDescent="0.3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39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57">
        <v>0.79400000000000004</v>
      </c>
      <c r="BB13" s="18">
        <v>0.20599999999999999</v>
      </c>
      <c r="BC13">
        <v>1</v>
      </c>
      <c r="BD13" s="54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>
        <v>0</v>
      </c>
      <c r="CG13">
        <v>0</v>
      </c>
      <c r="CH13" s="18">
        <v>1</v>
      </c>
      <c r="CI13">
        <v>0</v>
      </c>
      <c r="CJ13" s="18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8">
        <v>0</v>
      </c>
      <c r="CW13" t="s">
        <v>397</v>
      </c>
    </row>
    <row r="14" spans="1:103" ht="14.4" customHeight="1" x14ac:dyDescent="0.3">
      <c r="A14">
        <v>13</v>
      </c>
      <c r="B14">
        <v>1</v>
      </c>
      <c r="C14" s="55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39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57">
        <v>0.79400000000000004</v>
      </c>
      <c r="BB14" s="18">
        <v>0.20599999999999999</v>
      </c>
      <c r="BC14">
        <v>0</v>
      </c>
      <c r="BD14" s="54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>
        <v>0</v>
      </c>
      <c r="CG14">
        <v>0</v>
      </c>
      <c r="CH14" s="18">
        <v>1</v>
      </c>
      <c r="CI14">
        <v>0</v>
      </c>
      <c r="CJ14" s="18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s="18">
        <v>0</v>
      </c>
      <c r="CW14" t="s">
        <v>397</v>
      </c>
    </row>
    <row r="15" spans="1:103" x14ac:dyDescent="0.3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39">
        <v>0.628</v>
      </c>
      <c r="AX15" s="39">
        <v>0.26100000000000001</v>
      </c>
      <c r="AY15" s="39">
        <v>9.7000000000000003E-2</v>
      </c>
      <c r="AZ15" s="39">
        <v>1.4E-2</v>
      </c>
      <c r="BA15" s="58" t="s">
        <v>433</v>
      </c>
      <c r="BB15" s="18" t="s">
        <v>433</v>
      </c>
      <c r="BC15" s="53" t="s">
        <v>433</v>
      </c>
      <c r="BD15" s="54" t="s">
        <v>433</v>
      </c>
      <c r="BE15" s="53" t="s">
        <v>433</v>
      </c>
      <c r="BF15" s="18" t="s">
        <v>433</v>
      </c>
      <c r="BG15" s="5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25" t="s">
        <v>433</v>
      </c>
      <c r="BY15">
        <v>1</v>
      </c>
      <c r="BZ15">
        <v>0</v>
      </c>
      <c r="CA15">
        <v>0</v>
      </c>
      <c r="CB15" s="18">
        <v>0</v>
      </c>
      <c r="CC15">
        <v>1</v>
      </c>
      <c r="CD15" s="18">
        <v>0</v>
      </c>
      <c r="CE15" s="18">
        <v>0</v>
      </c>
      <c r="CF15">
        <v>0</v>
      </c>
      <c r="CG15">
        <v>0</v>
      </c>
      <c r="CH15" s="18">
        <v>1</v>
      </c>
      <c r="CI15">
        <v>0</v>
      </c>
      <c r="CJ15" s="18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3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39">
        <v>0.628</v>
      </c>
      <c r="AX16" s="39">
        <v>0.26100000000000001</v>
      </c>
      <c r="AY16" s="39">
        <v>9.7000000000000003E-2</v>
      </c>
      <c r="AZ16" s="39">
        <v>1.4E-2</v>
      </c>
      <c r="BA16" s="58" t="s">
        <v>433</v>
      </c>
      <c r="BB16" s="18" t="s">
        <v>433</v>
      </c>
      <c r="BC16">
        <v>1</v>
      </c>
      <c r="BD16" s="54">
        <v>0</v>
      </c>
      <c r="BE16" s="53" t="s">
        <v>433</v>
      </c>
      <c r="BF16" s="18" t="s">
        <v>433</v>
      </c>
      <c r="BG16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25" t="s">
        <v>433</v>
      </c>
      <c r="BY16">
        <v>1</v>
      </c>
      <c r="BZ16">
        <v>0</v>
      </c>
      <c r="CA16">
        <v>0</v>
      </c>
      <c r="CB16" s="18">
        <v>0</v>
      </c>
      <c r="CC16">
        <v>1</v>
      </c>
      <c r="CD16" s="18">
        <v>0</v>
      </c>
      <c r="CE16" s="18">
        <v>0</v>
      </c>
      <c r="CF16">
        <v>0</v>
      </c>
      <c r="CG16">
        <v>0</v>
      </c>
      <c r="CH16" s="18">
        <v>1</v>
      </c>
      <c r="CI16">
        <v>0</v>
      </c>
      <c r="CJ16" s="18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3">
      <c r="A17">
        <v>19</v>
      </c>
      <c r="B17">
        <v>2</v>
      </c>
      <c r="C17" s="55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39">
        <v>0.628</v>
      </c>
      <c r="AX17" s="39">
        <v>0.26100000000000001</v>
      </c>
      <c r="AY17" s="39">
        <v>9.7000000000000003E-2</v>
      </c>
      <c r="AZ17" s="39">
        <v>1.4E-2</v>
      </c>
      <c r="BA17" s="58" t="s">
        <v>433</v>
      </c>
      <c r="BB17" s="18" t="s">
        <v>433</v>
      </c>
      <c r="BC17">
        <v>0</v>
      </c>
      <c r="BD17" s="54">
        <v>1</v>
      </c>
      <c r="BE17" s="53" t="s">
        <v>433</v>
      </c>
      <c r="BF17" s="18" t="s">
        <v>433</v>
      </c>
      <c r="BG17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25" t="s">
        <v>433</v>
      </c>
      <c r="BY17">
        <v>1</v>
      </c>
      <c r="BZ17">
        <v>0</v>
      </c>
      <c r="CA17">
        <v>0</v>
      </c>
      <c r="CB17" s="18">
        <v>0</v>
      </c>
      <c r="CC17">
        <v>1</v>
      </c>
      <c r="CD17" s="18">
        <v>0</v>
      </c>
      <c r="CE17" s="18">
        <v>0</v>
      </c>
      <c r="CF17">
        <v>0</v>
      </c>
      <c r="CG17">
        <v>0</v>
      </c>
      <c r="CH17" s="18">
        <v>1</v>
      </c>
      <c r="CI17">
        <v>0</v>
      </c>
      <c r="CJ17" s="18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3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39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57">
        <v>1</v>
      </c>
      <c r="BB18" s="18">
        <v>0</v>
      </c>
      <c r="BC18">
        <v>0.43</v>
      </c>
      <c r="BD18" s="54">
        <v>0.56999999999999995</v>
      </c>
      <c r="BE18">
        <v>0</v>
      </c>
      <c r="BF18" s="18">
        <v>1</v>
      </c>
      <c r="BG18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>
        <v>1</v>
      </c>
      <c r="CD18" s="18">
        <v>0</v>
      </c>
      <c r="CE18" s="18">
        <v>0</v>
      </c>
      <c r="CF18">
        <v>0</v>
      </c>
      <c r="CG18">
        <v>0</v>
      </c>
      <c r="CH18" s="18">
        <v>1</v>
      </c>
      <c r="CI18">
        <v>0</v>
      </c>
      <c r="CJ18" s="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3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39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57">
        <v>1</v>
      </c>
      <c r="BB19" s="18">
        <v>0</v>
      </c>
      <c r="BC19">
        <v>1</v>
      </c>
      <c r="BD19" s="54">
        <v>0</v>
      </c>
      <c r="BE19">
        <v>0</v>
      </c>
      <c r="BF19" s="18">
        <v>1</v>
      </c>
      <c r="BG1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>
        <v>1</v>
      </c>
      <c r="CD19" s="18">
        <v>0</v>
      </c>
      <c r="CE19" s="18">
        <v>0</v>
      </c>
      <c r="CF19">
        <v>0</v>
      </c>
      <c r="CG19">
        <v>0</v>
      </c>
      <c r="CH19" s="18">
        <v>1</v>
      </c>
      <c r="CI19">
        <v>0</v>
      </c>
      <c r="CJ19" s="18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3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39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57">
        <v>1</v>
      </c>
      <c r="BB20" s="18">
        <v>0</v>
      </c>
      <c r="BC20">
        <v>0</v>
      </c>
      <c r="BD20" s="54">
        <v>1</v>
      </c>
      <c r="BE20">
        <v>0</v>
      </c>
      <c r="BF20" s="18">
        <v>1</v>
      </c>
      <c r="BG20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>
        <v>1</v>
      </c>
      <c r="CD20" s="18">
        <v>0</v>
      </c>
      <c r="CE20" s="18">
        <v>0</v>
      </c>
      <c r="CF20">
        <v>0</v>
      </c>
      <c r="CG20">
        <v>0</v>
      </c>
      <c r="CH20" s="18">
        <v>1</v>
      </c>
      <c r="CI20">
        <v>0</v>
      </c>
      <c r="CJ20" s="18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3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39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57">
        <v>1</v>
      </c>
      <c r="BB21" s="18">
        <v>0</v>
      </c>
      <c r="BC21">
        <v>0.43</v>
      </c>
      <c r="BD21" s="54">
        <v>0.56999999999999995</v>
      </c>
      <c r="BE21">
        <v>0</v>
      </c>
      <c r="BF21" s="18">
        <v>1</v>
      </c>
      <c r="BG21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>
        <v>1</v>
      </c>
      <c r="CD21" s="18">
        <v>0</v>
      </c>
      <c r="CE21" s="18">
        <v>0</v>
      </c>
      <c r="CF21">
        <v>0</v>
      </c>
      <c r="CG21">
        <v>0</v>
      </c>
      <c r="CH21" s="18">
        <v>1</v>
      </c>
      <c r="CI21">
        <v>0</v>
      </c>
      <c r="CJ21" s="18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8">
        <v>0</v>
      </c>
    </row>
    <row r="22" spans="1:103" x14ac:dyDescent="0.3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39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57">
        <v>1</v>
      </c>
      <c r="BB22" s="18">
        <v>0</v>
      </c>
      <c r="BC22">
        <v>1</v>
      </c>
      <c r="BD22" s="54">
        <v>0</v>
      </c>
      <c r="BE22">
        <v>0</v>
      </c>
      <c r="BF22" s="18">
        <v>1</v>
      </c>
      <c r="BG22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>
        <v>1</v>
      </c>
      <c r="CD22" s="18">
        <v>0</v>
      </c>
      <c r="CE22" s="18">
        <v>0</v>
      </c>
      <c r="CF22">
        <v>0</v>
      </c>
      <c r="CG22">
        <v>0</v>
      </c>
      <c r="CH22" s="18">
        <v>1</v>
      </c>
      <c r="CI22">
        <v>0</v>
      </c>
      <c r="CJ22" s="18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8">
        <v>0</v>
      </c>
    </row>
    <row r="23" spans="1:103" x14ac:dyDescent="0.3">
      <c r="A23">
        <v>25</v>
      </c>
      <c r="B23">
        <v>3</v>
      </c>
      <c r="C23" s="55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39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57">
        <v>1</v>
      </c>
      <c r="BB23" s="18">
        <v>0</v>
      </c>
      <c r="BC23">
        <v>0</v>
      </c>
      <c r="BD23" s="54">
        <v>1</v>
      </c>
      <c r="BE23">
        <v>0</v>
      </c>
      <c r="BF23" s="18">
        <v>1</v>
      </c>
      <c r="BG23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>
        <v>1</v>
      </c>
      <c r="CD23" s="18">
        <v>0</v>
      </c>
      <c r="CE23" s="18">
        <v>0</v>
      </c>
      <c r="CF23">
        <v>0</v>
      </c>
      <c r="CG23">
        <v>0</v>
      </c>
      <c r="CH23" s="18">
        <v>1</v>
      </c>
      <c r="CI23">
        <v>0</v>
      </c>
      <c r="CJ23" s="18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8">
        <v>0</v>
      </c>
    </row>
    <row r="24" spans="1:103" x14ac:dyDescent="0.3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 t="shared" ref="F24:F39" si="9">IFERROR(D24/E24, "X")</f>
        <v>2.0666666666666669</v>
      </c>
      <c r="G24" s="7">
        <f t="shared" ref="G24:G39" si="10">D24-E24</f>
        <v>1.6</v>
      </c>
      <c r="H24" s="16">
        <f t="shared" ref="H24:H39" si="11"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39" t="s">
        <v>397</v>
      </c>
      <c r="AX24" s="39" t="s">
        <v>397</v>
      </c>
      <c r="AY24" s="39" t="s">
        <v>397</v>
      </c>
      <c r="AZ24" s="39" t="s">
        <v>397</v>
      </c>
      <c r="BA24" s="57">
        <v>1</v>
      </c>
      <c r="BB24" s="18">
        <v>0</v>
      </c>
      <c r="BC24" s="39">
        <v>0.73</v>
      </c>
      <c r="BD24" s="54">
        <v>0.27</v>
      </c>
      <c r="BE24">
        <v>0.1</v>
      </c>
      <c r="BF24" s="18">
        <v>0.9</v>
      </c>
      <c r="BG24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>
        <v>0</v>
      </c>
      <c r="CB24" s="18">
        <v>0</v>
      </c>
      <c r="CC24">
        <v>0</v>
      </c>
      <c r="CD24" s="18">
        <v>1</v>
      </c>
      <c r="CE24" s="18">
        <v>0</v>
      </c>
      <c r="CF24">
        <v>0</v>
      </c>
      <c r="CG24">
        <v>0</v>
      </c>
      <c r="CH24" s="18">
        <v>1</v>
      </c>
      <c r="CI24">
        <v>0</v>
      </c>
      <c r="CJ24" s="18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3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 t="shared" si="9"/>
        <v>2.9999999999999996</v>
      </c>
      <c r="G25" s="7">
        <f t="shared" si="10"/>
        <v>1.5999999999999999</v>
      </c>
      <c r="H25" s="16">
        <f t="shared" si="11"/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39" t="s">
        <v>397</v>
      </c>
      <c r="AX25" s="39" t="s">
        <v>397</v>
      </c>
      <c r="AY25" s="39" t="s">
        <v>397</v>
      </c>
      <c r="AZ25" s="39" t="s">
        <v>397</v>
      </c>
      <c r="BA25" s="57">
        <v>1</v>
      </c>
      <c r="BB25" s="18">
        <v>0</v>
      </c>
      <c r="BC25" s="39">
        <v>0.62</v>
      </c>
      <c r="BD25" s="54">
        <v>0.38</v>
      </c>
      <c r="BE25">
        <v>0.1</v>
      </c>
      <c r="BF25" s="18">
        <v>0.9</v>
      </c>
      <c r="BG25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>
        <v>0</v>
      </c>
      <c r="CB25" s="18">
        <v>0</v>
      </c>
      <c r="CC25">
        <v>0</v>
      </c>
      <c r="CD25" s="18">
        <v>1</v>
      </c>
      <c r="CE25" s="18">
        <v>0</v>
      </c>
      <c r="CF25">
        <v>0</v>
      </c>
      <c r="CG25">
        <v>0</v>
      </c>
      <c r="CH25" s="18">
        <v>1</v>
      </c>
      <c r="CI25">
        <v>0</v>
      </c>
      <c r="CJ25" s="18">
        <v>0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3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 t="shared" si="9"/>
        <v>5.875</v>
      </c>
      <c r="G26" s="7">
        <f t="shared" si="10"/>
        <v>3.9000000000000004</v>
      </c>
      <c r="H26" s="16">
        <f t="shared" si="11"/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39" t="s">
        <v>397</v>
      </c>
      <c r="AX26" s="39" t="s">
        <v>397</v>
      </c>
      <c r="AY26" s="39" t="s">
        <v>397</v>
      </c>
      <c r="AZ26" s="39" t="s">
        <v>397</v>
      </c>
      <c r="BA26" s="57">
        <v>1</v>
      </c>
      <c r="BB26" s="18">
        <v>0</v>
      </c>
      <c r="BC26" s="39">
        <v>0.66999999999999993</v>
      </c>
      <c r="BD26" s="54">
        <v>0.33</v>
      </c>
      <c r="BE26">
        <v>0.1</v>
      </c>
      <c r="BF26" s="18">
        <v>0.9</v>
      </c>
      <c r="BG26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>
        <v>0</v>
      </c>
      <c r="CB26" s="18">
        <v>0</v>
      </c>
      <c r="CC26">
        <v>0</v>
      </c>
      <c r="CD26" s="18">
        <v>1</v>
      </c>
      <c r="CE26" s="18">
        <v>0</v>
      </c>
      <c r="CF26">
        <v>0</v>
      </c>
      <c r="CG26">
        <v>0</v>
      </c>
      <c r="CH26" s="18">
        <v>1</v>
      </c>
      <c r="CI26">
        <v>0</v>
      </c>
      <c r="CJ26" s="18">
        <v>0</v>
      </c>
      <c r="CK26">
        <v>0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3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 t="shared" si="9"/>
        <v>5.7499999999999991</v>
      </c>
      <c r="G27" s="7">
        <f t="shared" si="10"/>
        <v>3.8</v>
      </c>
      <c r="H27" s="16">
        <f t="shared" si="11"/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39" t="s">
        <v>397</v>
      </c>
      <c r="AX27" s="39" t="s">
        <v>397</v>
      </c>
      <c r="AY27" s="39" t="s">
        <v>397</v>
      </c>
      <c r="AZ27" s="39" t="s">
        <v>397</v>
      </c>
      <c r="BA27" s="57">
        <v>1</v>
      </c>
      <c r="BB27" s="18">
        <v>0</v>
      </c>
      <c r="BC27" s="39">
        <v>0.65</v>
      </c>
      <c r="BD27" s="54">
        <v>0.35</v>
      </c>
      <c r="BE27">
        <v>0.1</v>
      </c>
      <c r="BF27" s="18">
        <v>0.9</v>
      </c>
      <c r="BG27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>
        <v>0</v>
      </c>
      <c r="CB27" s="18">
        <v>0</v>
      </c>
      <c r="CC27">
        <v>0</v>
      </c>
      <c r="CD27" s="18">
        <v>1</v>
      </c>
      <c r="CE27" s="18">
        <v>0</v>
      </c>
      <c r="CF27">
        <v>0</v>
      </c>
      <c r="CG27">
        <v>0</v>
      </c>
      <c r="CH27" s="18">
        <v>1</v>
      </c>
      <c r="CI27">
        <v>0</v>
      </c>
      <c r="CJ27" s="18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3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 t="shared" si="9"/>
        <v>6.5</v>
      </c>
      <c r="G28" s="7">
        <f t="shared" si="10"/>
        <v>3.3</v>
      </c>
      <c r="H28" s="16">
        <f t="shared" si="11"/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39" t="s">
        <v>397</v>
      </c>
      <c r="AX28" s="39" t="s">
        <v>397</v>
      </c>
      <c r="AY28" s="39" t="s">
        <v>397</v>
      </c>
      <c r="AZ28" s="39" t="s">
        <v>397</v>
      </c>
      <c r="BA28" s="57">
        <v>1</v>
      </c>
      <c r="BB28" s="18">
        <v>0</v>
      </c>
      <c r="BC28" s="39">
        <v>0.58000000000000007</v>
      </c>
      <c r="BD28" s="54">
        <v>0.42</v>
      </c>
      <c r="BE28">
        <v>0.1</v>
      </c>
      <c r="BF28" s="18">
        <v>0.9</v>
      </c>
      <c r="BG28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>
        <v>0</v>
      </c>
      <c r="CB28" s="18">
        <v>0</v>
      </c>
      <c r="CC28">
        <v>0</v>
      </c>
      <c r="CD28" s="18">
        <v>1</v>
      </c>
      <c r="CE28" s="18">
        <v>0</v>
      </c>
      <c r="CF28">
        <v>0</v>
      </c>
      <c r="CG28">
        <v>0</v>
      </c>
      <c r="CH28" s="18">
        <v>1</v>
      </c>
      <c r="CI28">
        <v>0</v>
      </c>
      <c r="CJ28" s="1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3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 t="shared" si="9"/>
        <v>8.4</v>
      </c>
      <c r="G29" s="7">
        <f t="shared" si="10"/>
        <v>3.7</v>
      </c>
      <c r="H29" s="16">
        <f t="shared" si="11"/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39" t="s">
        <v>397</v>
      </c>
      <c r="AX29" s="39" t="s">
        <v>397</v>
      </c>
      <c r="AY29" s="39" t="s">
        <v>397</v>
      </c>
      <c r="AZ29" s="39" t="s">
        <v>397</v>
      </c>
      <c r="BA29" s="57">
        <v>1</v>
      </c>
      <c r="BB29" s="18">
        <v>0</v>
      </c>
      <c r="BC29" s="39">
        <v>0.54</v>
      </c>
      <c r="BD29" s="54">
        <v>0.46</v>
      </c>
      <c r="BE29">
        <v>0.1</v>
      </c>
      <c r="BF29" s="18">
        <v>0.9</v>
      </c>
      <c r="BG2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>
        <v>0</v>
      </c>
      <c r="CB29" s="18">
        <v>0</v>
      </c>
      <c r="CC29">
        <v>0</v>
      </c>
      <c r="CD29" s="18">
        <v>1</v>
      </c>
      <c r="CE29" s="18">
        <v>0</v>
      </c>
      <c r="CF29">
        <v>0</v>
      </c>
      <c r="CG29">
        <v>0</v>
      </c>
      <c r="CH29" s="18">
        <v>1</v>
      </c>
      <c r="CI29">
        <v>0</v>
      </c>
      <c r="CJ29" s="18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3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 t="shared" si="9"/>
        <v>10.749999999999998</v>
      </c>
      <c r="G30" s="7">
        <f t="shared" si="10"/>
        <v>3.9</v>
      </c>
      <c r="H30" s="16">
        <f t="shared" si="11"/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39" t="s">
        <v>397</v>
      </c>
      <c r="AX30" s="39" t="s">
        <v>397</v>
      </c>
      <c r="AY30" s="39" t="s">
        <v>397</v>
      </c>
      <c r="AZ30" s="39" t="s">
        <v>397</v>
      </c>
      <c r="BA30" s="57">
        <v>1</v>
      </c>
      <c r="BB30" s="18">
        <v>0</v>
      </c>
      <c r="BC30" s="39">
        <v>0.57000000000000006</v>
      </c>
      <c r="BD30" s="54">
        <v>0.43</v>
      </c>
      <c r="BE30">
        <v>0.1</v>
      </c>
      <c r="BF30" s="18">
        <v>0.9</v>
      </c>
      <c r="BG30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>
        <v>0</v>
      </c>
      <c r="CB30" s="18">
        <v>0</v>
      </c>
      <c r="CC30">
        <v>0</v>
      </c>
      <c r="CD30" s="18">
        <v>1</v>
      </c>
      <c r="CE30" s="18">
        <v>0</v>
      </c>
      <c r="CF30">
        <v>0</v>
      </c>
      <c r="CG30">
        <v>0</v>
      </c>
      <c r="CH30" s="18">
        <v>1</v>
      </c>
      <c r="CI30">
        <v>0</v>
      </c>
      <c r="CJ30" s="18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3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 t="shared" si="9"/>
        <v>11.333333333333334</v>
      </c>
      <c r="G31" s="7">
        <f t="shared" si="10"/>
        <v>3.1</v>
      </c>
      <c r="H31" s="16">
        <f t="shared" si="11"/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39" t="s">
        <v>397</v>
      </c>
      <c r="AX31" s="39" t="s">
        <v>397</v>
      </c>
      <c r="AY31" s="39" t="s">
        <v>397</v>
      </c>
      <c r="AZ31" s="39" t="s">
        <v>397</v>
      </c>
      <c r="BA31" s="57">
        <v>1</v>
      </c>
      <c r="BB31" s="18">
        <v>0</v>
      </c>
      <c r="BC31" s="39">
        <v>0.54</v>
      </c>
      <c r="BD31" s="54">
        <v>0.46</v>
      </c>
      <c r="BE31">
        <v>0.1</v>
      </c>
      <c r="BF31" s="18">
        <v>0.9</v>
      </c>
      <c r="BG31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>
        <v>0</v>
      </c>
      <c r="CB31" s="18">
        <v>0</v>
      </c>
      <c r="CC31">
        <v>0</v>
      </c>
      <c r="CD31" s="18">
        <v>1</v>
      </c>
      <c r="CE31" s="18">
        <v>0</v>
      </c>
      <c r="CF31">
        <v>0</v>
      </c>
      <c r="CG31">
        <v>0</v>
      </c>
      <c r="CH31" s="18">
        <v>1</v>
      </c>
      <c r="CI31">
        <v>0</v>
      </c>
      <c r="CJ31" s="18">
        <v>0</v>
      </c>
      <c r="CK31">
        <v>0</v>
      </c>
      <c r="CL31">
        <v>0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3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 t="shared" si="9"/>
        <v>5.8181818181818183</v>
      </c>
      <c r="G32" s="7">
        <f t="shared" si="10"/>
        <v>5.3000000000000007</v>
      </c>
      <c r="H32" s="16">
        <f t="shared" si="11"/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39" t="s">
        <v>397</v>
      </c>
      <c r="AX32" s="39" t="s">
        <v>397</v>
      </c>
      <c r="AY32" s="39" t="s">
        <v>397</v>
      </c>
      <c r="AZ32" s="39" t="s">
        <v>397</v>
      </c>
      <c r="BA32" s="57">
        <v>1</v>
      </c>
      <c r="BB32" s="18">
        <v>0</v>
      </c>
      <c r="BC32" s="39">
        <v>0.57000000000000006</v>
      </c>
      <c r="BD32" s="54">
        <v>0.43</v>
      </c>
      <c r="BE32">
        <v>0.1</v>
      </c>
      <c r="BF32" s="18">
        <v>0.9</v>
      </c>
      <c r="BG32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>
        <v>0</v>
      </c>
      <c r="CB32" s="18">
        <v>0</v>
      </c>
      <c r="CC32">
        <v>0</v>
      </c>
      <c r="CD32" s="18">
        <v>1</v>
      </c>
      <c r="CE32" s="18">
        <v>0</v>
      </c>
      <c r="CF32">
        <v>0</v>
      </c>
      <c r="CG32">
        <v>0</v>
      </c>
      <c r="CH32" s="18">
        <v>1</v>
      </c>
      <c r="CI32">
        <v>0</v>
      </c>
      <c r="CJ32" s="18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3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 t="shared" si="9"/>
        <v>59</v>
      </c>
      <c r="G33" s="7">
        <f t="shared" si="10"/>
        <v>5.8000000000000007</v>
      </c>
      <c r="H33" s="16">
        <f t="shared" si="11"/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39" t="s">
        <v>397</v>
      </c>
      <c r="AX33" s="39" t="s">
        <v>397</v>
      </c>
      <c r="AY33" s="39" t="s">
        <v>397</v>
      </c>
      <c r="AZ33" s="39" t="s">
        <v>397</v>
      </c>
      <c r="BA33" s="57">
        <v>1</v>
      </c>
      <c r="BB33" s="18">
        <v>0</v>
      </c>
      <c r="BC33" s="39">
        <v>0.59000000000000008</v>
      </c>
      <c r="BD33" s="54">
        <v>0.41</v>
      </c>
      <c r="BE33">
        <v>0.1</v>
      </c>
      <c r="BF33" s="18">
        <v>0.9</v>
      </c>
      <c r="BG33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>
        <v>0</v>
      </c>
      <c r="CB33" s="18">
        <v>0</v>
      </c>
      <c r="CC33">
        <v>0</v>
      </c>
      <c r="CD33" s="18">
        <v>1</v>
      </c>
      <c r="CE33" s="18">
        <v>0</v>
      </c>
      <c r="CF33">
        <v>0</v>
      </c>
      <c r="CG33">
        <v>0</v>
      </c>
      <c r="CH33" s="18">
        <v>1</v>
      </c>
      <c r="CI33">
        <v>0</v>
      </c>
      <c r="CJ33" s="18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3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 t="shared" si="9"/>
        <v>67</v>
      </c>
      <c r="G34" s="7">
        <f t="shared" si="10"/>
        <v>6.6000000000000005</v>
      </c>
      <c r="H34" s="16">
        <f t="shared" si="11"/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39" t="s">
        <v>397</v>
      </c>
      <c r="AX34" s="39" t="s">
        <v>397</v>
      </c>
      <c r="AY34" s="39" t="s">
        <v>397</v>
      </c>
      <c r="AZ34" s="39" t="s">
        <v>397</v>
      </c>
      <c r="BA34" s="57">
        <v>1</v>
      </c>
      <c r="BB34" s="18">
        <v>0</v>
      </c>
      <c r="BC34" s="39">
        <v>0.59000000000000008</v>
      </c>
      <c r="BD34" s="54">
        <v>0.41</v>
      </c>
      <c r="BE34">
        <v>0.14899999999999999</v>
      </c>
      <c r="BF34" s="18">
        <v>0.85099999999999998</v>
      </c>
      <c r="BG34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>
        <v>0</v>
      </c>
      <c r="CB34" s="18">
        <v>0</v>
      </c>
      <c r="CC34">
        <v>0</v>
      </c>
      <c r="CD34" s="18">
        <v>1</v>
      </c>
      <c r="CE34" s="18">
        <v>0</v>
      </c>
      <c r="CF34">
        <v>0</v>
      </c>
      <c r="CG34">
        <v>0</v>
      </c>
      <c r="CH34" s="18">
        <v>1</v>
      </c>
      <c r="CI34">
        <v>0</v>
      </c>
      <c r="CJ34" s="18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3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 t="shared" si="9"/>
        <v>67</v>
      </c>
      <c r="G35" s="7">
        <f t="shared" si="10"/>
        <v>6.6000000000000005</v>
      </c>
      <c r="H35" s="16">
        <f t="shared" si="11"/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39" t="s">
        <v>397</v>
      </c>
      <c r="AX35" s="39" t="s">
        <v>397</v>
      </c>
      <c r="AY35" s="39" t="s">
        <v>397</v>
      </c>
      <c r="AZ35" s="39" t="s">
        <v>397</v>
      </c>
      <c r="BA35" s="57">
        <v>1</v>
      </c>
      <c r="BB35" s="18">
        <v>0</v>
      </c>
      <c r="BC35" s="39">
        <v>0.57000000000000006</v>
      </c>
      <c r="BD35" s="54">
        <v>0.43</v>
      </c>
      <c r="BE35">
        <v>0.184</v>
      </c>
      <c r="BF35" s="18">
        <v>0.81600000000000006</v>
      </c>
      <c r="BG35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>
        <v>0</v>
      </c>
      <c r="CB35" s="18">
        <v>0</v>
      </c>
      <c r="CC35">
        <v>0</v>
      </c>
      <c r="CD35" s="18">
        <v>1</v>
      </c>
      <c r="CE35" s="18">
        <v>0</v>
      </c>
      <c r="CF35">
        <v>0</v>
      </c>
      <c r="CG35">
        <v>0</v>
      </c>
      <c r="CH35" s="18">
        <v>1</v>
      </c>
      <c r="CI35">
        <v>0</v>
      </c>
      <c r="CJ35" s="18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3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 t="shared" si="9"/>
        <v>69</v>
      </c>
      <c r="G36" s="7">
        <f t="shared" si="10"/>
        <v>6.8000000000000007</v>
      </c>
      <c r="H36" s="16">
        <f t="shared" si="11"/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39" t="s">
        <v>397</v>
      </c>
      <c r="AX36" s="39" t="s">
        <v>397</v>
      </c>
      <c r="AY36" s="39" t="s">
        <v>397</v>
      </c>
      <c r="AZ36" s="39" t="s">
        <v>397</v>
      </c>
      <c r="BA36" s="57">
        <v>1</v>
      </c>
      <c r="BB36" s="18">
        <v>0</v>
      </c>
      <c r="BC36" s="39">
        <v>0.57000000000000006</v>
      </c>
      <c r="BD36" s="54">
        <v>0.43</v>
      </c>
      <c r="BE36">
        <v>0.224</v>
      </c>
      <c r="BF36" s="18">
        <v>0.77600000000000002</v>
      </c>
      <c r="BG36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>
        <v>0</v>
      </c>
      <c r="CB36" s="18">
        <v>0</v>
      </c>
      <c r="CC36">
        <v>0</v>
      </c>
      <c r="CD36" s="18">
        <v>1</v>
      </c>
      <c r="CE36" s="18">
        <v>0</v>
      </c>
      <c r="CF36">
        <v>0</v>
      </c>
      <c r="CG36">
        <v>0</v>
      </c>
      <c r="CH36" s="18">
        <v>1</v>
      </c>
      <c r="CI36">
        <v>0</v>
      </c>
      <c r="CJ36" s="18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3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 t="shared" si="9"/>
        <v>78</v>
      </c>
      <c r="G37" s="7">
        <f t="shared" si="10"/>
        <v>7.7</v>
      </c>
      <c r="H37" s="16">
        <f t="shared" si="11"/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39" t="s">
        <v>397</v>
      </c>
      <c r="AX37" s="39" t="s">
        <v>397</v>
      </c>
      <c r="AY37" s="39" t="s">
        <v>397</v>
      </c>
      <c r="AZ37" s="39" t="s">
        <v>397</v>
      </c>
      <c r="BA37" s="57">
        <v>1</v>
      </c>
      <c r="BB37" s="18">
        <v>0</v>
      </c>
      <c r="BC37" s="39">
        <v>0.56000000000000005</v>
      </c>
      <c r="BD37" s="54">
        <v>0.44</v>
      </c>
      <c r="BE37">
        <v>0.26800000000000002</v>
      </c>
      <c r="BF37" s="18">
        <v>0.73199999999999998</v>
      </c>
      <c r="BG37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>
        <v>0</v>
      </c>
      <c r="CB37" s="18">
        <v>0</v>
      </c>
      <c r="CC37">
        <v>0</v>
      </c>
      <c r="CD37" s="18">
        <v>1</v>
      </c>
      <c r="CE37" s="18">
        <v>0</v>
      </c>
      <c r="CF37">
        <v>0</v>
      </c>
      <c r="CG37">
        <v>0</v>
      </c>
      <c r="CH37" s="18">
        <v>1</v>
      </c>
      <c r="CI37">
        <v>0</v>
      </c>
      <c r="CJ37" s="18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3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 t="shared" si="9"/>
        <v>81.999999999999986</v>
      </c>
      <c r="G38" s="7">
        <f t="shared" si="10"/>
        <v>8.1</v>
      </c>
      <c r="H38" s="16">
        <f t="shared" si="11"/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39" t="s">
        <v>397</v>
      </c>
      <c r="AX38" s="39" t="s">
        <v>397</v>
      </c>
      <c r="AY38" s="39" t="s">
        <v>397</v>
      </c>
      <c r="AZ38" s="39" t="s">
        <v>397</v>
      </c>
      <c r="BA38" s="57">
        <v>1</v>
      </c>
      <c r="BB38" s="18">
        <v>0</v>
      </c>
      <c r="BC38" s="39">
        <v>0.55000000000000004</v>
      </c>
      <c r="BD38" s="54">
        <v>0.45</v>
      </c>
      <c r="BE38">
        <v>0.34300000000000003</v>
      </c>
      <c r="BF38" s="18">
        <v>0.65700000000000003</v>
      </c>
      <c r="BG38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>
        <v>0</v>
      </c>
      <c r="CB38" s="18">
        <v>0</v>
      </c>
      <c r="CC38">
        <v>0</v>
      </c>
      <c r="CD38" s="18">
        <v>1</v>
      </c>
      <c r="CE38" s="18">
        <v>0</v>
      </c>
      <c r="CF38">
        <v>0</v>
      </c>
      <c r="CG38">
        <v>0</v>
      </c>
      <c r="CH38" s="18">
        <v>1</v>
      </c>
      <c r="CI38">
        <v>0</v>
      </c>
      <c r="CJ38" s="1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3">
      <c r="A39">
        <v>41</v>
      </c>
      <c r="B39">
        <v>4</v>
      </c>
      <c r="C39" s="55" t="s">
        <v>241</v>
      </c>
      <c r="D39" s="12">
        <v>8.5</v>
      </c>
      <c r="E39" s="14">
        <v>0.1</v>
      </c>
      <c r="F39" s="7">
        <f t="shared" si="9"/>
        <v>85</v>
      </c>
      <c r="G39" s="7">
        <f t="shared" si="10"/>
        <v>8.4</v>
      </c>
      <c r="H39" s="16">
        <f t="shared" si="11"/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39" t="s">
        <v>397</v>
      </c>
      <c r="AX39" s="39" t="s">
        <v>397</v>
      </c>
      <c r="AY39" s="39" t="s">
        <v>397</v>
      </c>
      <c r="AZ39" s="39" t="s">
        <v>397</v>
      </c>
      <c r="BA39" s="57">
        <v>1</v>
      </c>
      <c r="BB39" s="18">
        <v>0</v>
      </c>
      <c r="BC39" s="39">
        <v>0.55000000000000004</v>
      </c>
      <c r="BD39" s="54">
        <v>0.45</v>
      </c>
      <c r="BE39">
        <v>0.42599999999999999</v>
      </c>
      <c r="BF39" s="18">
        <v>0.57400000000000007</v>
      </c>
      <c r="BG3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>
        <v>0</v>
      </c>
      <c r="CB39" s="18">
        <v>0</v>
      </c>
      <c r="CC39">
        <v>0</v>
      </c>
      <c r="CD39" s="18">
        <v>1</v>
      </c>
      <c r="CE39" s="18">
        <v>0</v>
      </c>
      <c r="CF39">
        <v>0</v>
      </c>
      <c r="CG39">
        <v>0</v>
      </c>
      <c r="CH39" s="18">
        <v>1</v>
      </c>
      <c r="CI39">
        <v>0</v>
      </c>
      <c r="CJ39" s="18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3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40:F78" si="12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BB40" s="18"/>
      <c r="BD40" s="54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3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12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BB41" s="18"/>
      <c r="BD41" s="54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3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12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BB42" s="18"/>
      <c r="BD42" s="54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3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12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BB43" s="18"/>
      <c r="BD43" s="54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3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12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BB44" s="18"/>
      <c r="BD44" s="54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3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12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BB45" s="18"/>
      <c r="BD45" s="54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3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12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BB46" s="18"/>
      <c r="BD46" s="54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3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12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BB47" s="18"/>
      <c r="BD47" s="54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3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12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BB48" s="18"/>
      <c r="BD48" s="54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3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12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BB49" s="18"/>
      <c r="BD49" s="54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3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12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BB50" s="18"/>
      <c r="BD50" s="54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3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12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BB51" s="18"/>
      <c r="BD51" s="54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3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12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BB52" s="18"/>
      <c r="BD52" s="54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3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12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BB53" s="18"/>
      <c r="BD53" s="54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3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12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BB54" s="18"/>
      <c r="BD54" s="54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3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12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BB55" s="18"/>
      <c r="BD55" s="54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3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12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BB56" s="18"/>
      <c r="BD56" s="54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3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12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BB57" s="18"/>
      <c r="BD57" s="54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3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12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BB58" s="18"/>
      <c r="BD58" s="54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3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12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BB59" s="18"/>
      <c r="BD59" s="54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3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12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BB60" s="18"/>
      <c r="BD60" s="54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3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12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BB61" s="18"/>
      <c r="BD61" s="54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3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12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BB62" s="18"/>
      <c r="BD62" s="54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3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12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BB63" s="18"/>
      <c r="BD63" s="54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3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12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BB64" s="18"/>
      <c r="BD64" s="54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3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12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BB65" s="18"/>
      <c r="BD65" s="54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3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12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BB66" s="18"/>
      <c r="BD66" s="54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3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12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BB67" s="18"/>
      <c r="BD67" s="54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3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12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BB68" s="18"/>
      <c r="BD68" s="54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3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12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BB69" s="18"/>
      <c r="BD69" s="54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3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12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BB70" s="18"/>
      <c r="BD70" s="54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3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12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BB71" s="18"/>
      <c r="BD71" s="54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3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12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BB72" s="18"/>
      <c r="BD72" s="54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3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12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BB73" s="18"/>
      <c r="BD73" s="54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3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12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3">IFERROR(1/J74, "X")</f>
        <v>X</v>
      </c>
      <c r="L74" s="39" t="str">
        <f t="shared" ref="L74:L137" si="14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5">LOG(AU74)</f>
        <v>3.3012470886362113</v>
      </c>
      <c r="BB74" s="18"/>
      <c r="BD74" s="54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3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12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3"/>
        <v>X</v>
      </c>
      <c r="L75" s="39" t="str">
        <f t="shared" si="14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5"/>
        <v>3.3012470886362113</v>
      </c>
      <c r="BB75" s="18"/>
      <c r="BD75" s="54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3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12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3"/>
        <v>X</v>
      </c>
      <c r="L76" s="39" t="str">
        <f t="shared" si="14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5"/>
        <v>3.3012470886362113</v>
      </c>
      <c r="BB76" s="18"/>
      <c r="BD76" s="54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3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12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3"/>
        <v>X</v>
      </c>
      <c r="L77" s="39" t="str">
        <f t="shared" si="14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5"/>
        <v>3.3012470886362113</v>
      </c>
      <c r="BB77" s="18"/>
      <c r="BD77" s="54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3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12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3"/>
        <v>X</v>
      </c>
      <c r="L78" s="39" t="str">
        <f t="shared" si="14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5"/>
        <v>3.3012470886362113</v>
      </c>
      <c r="BB78" s="18"/>
      <c r="BD78" s="54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3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6">IFERROR(D79/E79, "X")</f>
        <v>X</v>
      </c>
      <c r="G79" s="7">
        <f t="shared" ref="G79:G142" si="17">D79-E79</f>
        <v>5.4</v>
      </c>
      <c r="H79" s="16">
        <f t="shared" ref="H79:H142" si="18">D79+E79</f>
        <v>5.4</v>
      </c>
      <c r="I79" s="11" t="str">
        <f t="shared" ref="I79:I142" si="19">IFERROR(F79/SQRT(F79^2+AJ79), "X")</f>
        <v>X</v>
      </c>
      <c r="J79" s="39" t="str">
        <f t="shared" ref="J79:J142" si="20">IFERROR(SQRT((1-I79^2)/AJ79), "X")</f>
        <v>X</v>
      </c>
      <c r="K79" s="39" t="str">
        <f t="shared" si="13"/>
        <v>X</v>
      </c>
      <c r="L79" s="39" t="str">
        <f t="shared" si="14"/>
        <v>X</v>
      </c>
      <c r="M79" s="39" t="str">
        <f t="shared" ref="M79:M142" si="21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22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5"/>
        <v>3.3008127941181171</v>
      </c>
      <c r="BB79" s="18"/>
      <c r="BD79" s="54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3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6"/>
        <v>X</v>
      </c>
      <c r="G80" s="7">
        <f t="shared" si="17"/>
        <v>4.5999999999999996</v>
      </c>
      <c r="H80" s="16">
        <f t="shared" si="18"/>
        <v>4.5999999999999996</v>
      </c>
      <c r="I80" s="11" t="str">
        <f t="shared" si="19"/>
        <v>X</v>
      </c>
      <c r="J80" s="39" t="str">
        <f t="shared" si="20"/>
        <v>X</v>
      </c>
      <c r="K80" s="39" t="str">
        <f t="shared" si="13"/>
        <v>X</v>
      </c>
      <c r="L80" s="39" t="str">
        <f t="shared" si="14"/>
        <v>X</v>
      </c>
      <c r="M80" s="39" t="str">
        <f t="shared" si="21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22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5"/>
        <v>3.3008127941181171</v>
      </c>
      <c r="BB80" s="18"/>
      <c r="BD80" s="54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3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6"/>
        <v>X</v>
      </c>
      <c r="G81" s="7">
        <f t="shared" si="17"/>
        <v>5.3</v>
      </c>
      <c r="H81" s="16">
        <f t="shared" si="18"/>
        <v>5.3</v>
      </c>
      <c r="I81" s="11" t="str">
        <f t="shared" si="19"/>
        <v>X</v>
      </c>
      <c r="J81" s="39" t="str">
        <f t="shared" si="20"/>
        <v>X</v>
      </c>
      <c r="K81" s="39" t="str">
        <f t="shared" si="13"/>
        <v>X</v>
      </c>
      <c r="L81" s="39" t="str">
        <f t="shared" si="14"/>
        <v>X</v>
      </c>
      <c r="M81" s="39" t="str">
        <f t="shared" si="21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22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5"/>
        <v>3.3008127941181171</v>
      </c>
      <c r="BB81" s="18"/>
      <c r="BD81" s="54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3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6"/>
        <v>X</v>
      </c>
      <c r="G82" s="7">
        <f t="shared" si="17"/>
        <v>7.1</v>
      </c>
      <c r="H82" s="16">
        <f t="shared" si="18"/>
        <v>7.1</v>
      </c>
      <c r="I82" s="11" t="str">
        <f t="shared" si="19"/>
        <v>X</v>
      </c>
      <c r="J82" s="39" t="str">
        <f t="shared" si="20"/>
        <v>X</v>
      </c>
      <c r="K82" s="39" t="str">
        <f t="shared" si="13"/>
        <v>X</v>
      </c>
      <c r="L82" s="39" t="str">
        <f t="shared" si="14"/>
        <v>X</v>
      </c>
      <c r="M82" s="39" t="str">
        <f t="shared" si="21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22"/>
        <v>-1</v>
      </c>
      <c r="AK82" s="7">
        <v>4.3</v>
      </c>
      <c r="AO82" s="8"/>
      <c r="AQ82" s="31"/>
      <c r="AT82" s="31"/>
      <c r="AU82" s="21">
        <v>1999</v>
      </c>
      <c r="AV82" s="23">
        <f t="shared" si="15"/>
        <v>3.3008127941181171</v>
      </c>
      <c r="BB82" s="18"/>
      <c r="BD82" s="54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3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6"/>
        <v>X</v>
      </c>
      <c r="G83" s="7">
        <f t="shared" si="17"/>
        <v>10</v>
      </c>
      <c r="H83" s="16">
        <f t="shared" si="18"/>
        <v>10</v>
      </c>
      <c r="I83" s="11" t="str">
        <f t="shared" si="19"/>
        <v>X</v>
      </c>
      <c r="J83" s="39" t="str">
        <f t="shared" si="20"/>
        <v>X</v>
      </c>
      <c r="K83" s="39" t="str">
        <f t="shared" si="13"/>
        <v>X</v>
      </c>
      <c r="L83" s="39" t="str">
        <f t="shared" si="14"/>
        <v>X</v>
      </c>
      <c r="M83" s="39" t="str">
        <f t="shared" si="21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22"/>
        <v>-1</v>
      </c>
      <c r="AK83" s="7">
        <v>4.5</v>
      </c>
      <c r="AO83" s="8"/>
      <c r="AQ83" s="31"/>
      <c r="AT83" s="31"/>
      <c r="AU83" s="21">
        <v>2000</v>
      </c>
      <c r="AV83" s="23">
        <f t="shared" si="15"/>
        <v>3.3010299956639813</v>
      </c>
      <c r="BB83" s="18"/>
      <c r="BD83" s="54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3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6"/>
        <v>X</v>
      </c>
      <c r="G84" s="7">
        <f t="shared" si="17"/>
        <v>6.2</v>
      </c>
      <c r="H84" s="16">
        <f t="shared" si="18"/>
        <v>6.2</v>
      </c>
      <c r="I84" s="11" t="str">
        <f t="shared" si="19"/>
        <v>X</v>
      </c>
      <c r="J84" s="39" t="str">
        <f t="shared" si="20"/>
        <v>X</v>
      </c>
      <c r="K84" s="39" t="str">
        <f t="shared" si="13"/>
        <v>X</v>
      </c>
      <c r="L84" s="39" t="str">
        <f t="shared" si="14"/>
        <v>X</v>
      </c>
      <c r="M84" s="39" t="str">
        <f t="shared" si="21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22"/>
        <v>-1</v>
      </c>
      <c r="AK84" s="7">
        <v>4.3</v>
      </c>
      <c r="AO84" s="8"/>
      <c r="AQ84" s="31"/>
      <c r="AT84" s="31"/>
      <c r="AU84" s="21">
        <v>1999</v>
      </c>
      <c r="AV84" s="23">
        <f t="shared" si="15"/>
        <v>3.3008127941181171</v>
      </c>
      <c r="BB84" s="18"/>
      <c r="BD84" s="54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3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6"/>
        <v>X</v>
      </c>
      <c r="G85" s="7">
        <f t="shared" si="17"/>
        <v>13.2</v>
      </c>
      <c r="H85" s="16">
        <f t="shared" si="18"/>
        <v>13.2</v>
      </c>
      <c r="I85" s="11" t="str">
        <f t="shared" si="19"/>
        <v>X</v>
      </c>
      <c r="J85" s="39" t="str">
        <f t="shared" si="20"/>
        <v>X</v>
      </c>
      <c r="K85" s="39" t="str">
        <f t="shared" si="13"/>
        <v>X</v>
      </c>
      <c r="L85" s="39" t="str">
        <f t="shared" si="14"/>
        <v>X</v>
      </c>
      <c r="M85" s="39" t="str">
        <f t="shared" si="21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22"/>
        <v>-1</v>
      </c>
      <c r="AK85" s="7">
        <v>4.3</v>
      </c>
      <c r="AO85" s="8"/>
      <c r="AQ85" s="31"/>
      <c r="AT85" s="31"/>
      <c r="AU85" s="21">
        <v>1999</v>
      </c>
      <c r="AV85" s="23">
        <f t="shared" si="15"/>
        <v>3.3008127941181171</v>
      </c>
      <c r="BB85" s="18"/>
      <c r="BD85" s="54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3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6"/>
        <v>X</v>
      </c>
      <c r="G86" s="7">
        <f t="shared" si="17"/>
        <v>9.1</v>
      </c>
      <c r="H86" s="16">
        <f t="shared" si="18"/>
        <v>9.1</v>
      </c>
      <c r="I86" s="11" t="str">
        <f t="shared" si="19"/>
        <v>X</v>
      </c>
      <c r="J86" s="39" t="str">
        <f t="shared" si="20"/>
        <v>X</v>
      </c>
      <c r="K86" s="39" t="str">
        <f t="shared" si="13"/>
        <v>X</v>
      </c>
      <c r="L86" s="39" t="str">
        <f t="shared" si="14"/>
        <v>X</v>
      </c>
      <c r="M86" s="39" t="str">
        <f t="shared" si="21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22"/>
        <v>-1</v>
      </c>
      <c r="AK86" s="7">
        <v>7.6</v>
      </c>
      <c r="AO86" s="8"/>
      <c r="AQ86" s="31"/>
      <c r="AT86" s="31"/>
      <c r="AU86" s="21">
        <v>1980</v>
      </c>
      <c r="AV86" s="23">
        <f t="shared" si="15"/>
        <v>3.2966651902615309</v>
      </c>
      <c r="BB86" s="18"/>
      <c r="BD86" s="54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3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6"/>
        <v>X</v>
      </c>
      <c r="G87" s="7">
        <f t="shared" si="17"/>
        <v>7</v>
      </c>
      <c r="H87" s="16">
        <f t="shared" si="18"/>
        <v>7</v>
      </c>
      <c r="I87" s="11" t="str">
        <f t="shared" si="19"/>
        <v>X</v>
      </c>
      <c r="J87" s="39" t="str">
        <f t="shared" si="20"/>
        <v>X</v>
      </c>
      <c r="K87" s="39" t="str">
        <f t="shared" si="13"/>
        <v>X</v>
      </c>
      <c r="L87" s="39" t="str">
        <f t="shared" si="14"/>
        <v>X</v>
      </c>
      <c r="M87" s="39" t="str">
        <f t="shared" si="21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22"/>
        <v>-1</v>
      </c>
      <c r="AK87" s="7">
        <v>7.4</v>
      </c>
      <c r="AO87" s="8"/>
      <c r="AQ87" s="31"/>
      <c r="AT87" s="31"/>
      <c r="AU87" s="21">
        <v>1987</v>
      </c>
      <c r="AV87" s="23">
        <f t="shared" si="15"/>
        <v>3.2981978671098151</v>
      </c>
      <c r="BB87" s="18"/>
      <c r="BD87" s="54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3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6"/>
        <v>X</v>
      </c>
      <c r="G88" s="7">
        <f t="shared" si="17"/>
        <v>8.1999999999999993</v>
      </c>
      <c r="H88" s="16">
        <f t="shared" si="18"/>
        <v>8.1999999999999993</v>
      </c>
      <c r="I88" s="11" t="str">
        <f t="shared" si="19"/>
        <v>X</v>
      </c>
      <c r="J88" s="39" t="str">
        <f t="shared" si="20"/>
        <v>X</v>
      </c>
      <c r="K88" s="39" t="str">
        <f t="shared" si="13"/>
        <v>X</v>
      </c>
      <c r="L88" s="39" t="str">
        <f t="shared" si="14"/>
        <v>X</v>
      </c>
      <c r="M88" s="39" t="str">
        <f t="shared" si="21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22"/>
        <v>-1</v>
      </c>
      <c r="AK88" s="7">
        <v>7.4</v>
      </c>
      <c r="AO88" s="8"/>
      <c r="AQ88" s="31"/>
      <c r="AT88" s="31"/>
      <c r="AU88" s="21">
        <v>1989</v>
      </c>
      <c r="AV88" s="23">
        <f t="shared" si="15"/>
        <v>3.2986347831244354</v>
      </c>
      <c r="BB88" s="18"/>
      <c r="BD88" s="54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3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6"/>
        <v>X</v>
      </c>
      <c r="G89" s="7">
        <f t="shared" si="17"/>
        <v>8.8000000000000007</v>
      </c>
      <c r="H89" s="16">
        <f t="shared" si="18"/>
        <v>8.8000000000000007</v>
      </c>
      <c r="I89" s="11" t="str">
        <f t="shared" si="19"/>
        <v>X</v>
      </c>
      <c r="J89" s="39" t="str">
        <f t="shared" si="20"/>
        <v>X</v>
      </c>
      <c r="K89" s="39" t="str">
        <f t="shared" si="13"/>
        <v>X</v>
      </c>
      <c r="L89" s="39" t="str">
        <f t="shared" si="14"/>
        <v>X</v>
      </c>
      <c r="M89" s="39" t="str">
        <f t="shared" si="21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22"/>
        <v>-1</v>
      </c>
      <c r="AK89" s="7">
        <v>7.5</v>
      </c>
      <c r="AO89" s="8"/>
      <c r="AQ89" s="31"/>
      <c r="AT89" s="31"/>
      <c r="AU89" s="21">
        <v>1991</v>
      </c>
      <c r="AV89" s="23">
        <f t="shared" si="15"/>
        <v>3.2990712600274095</v>
      </c>
      <c r="BB89" s="18"/>
      <c r="BD89" s="54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3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6"/>
        <v>X</v>
      </c>
      <c r="G90" s="7">
        <f t="shared" si="17"/>
        <v>8.1999999999999993</v>
      </c>
      <c r="H90" s="16">
        <f t="shared" si="18"/>
        <v>8.1999999999999993</v>
      </c>
      <c r="I90" s="11" t="str">
        <f t="shared" si="19"/>
        <v>X</v>
      </c>
      <c r="J90" s="39" t="str">
        <f t="shared" si="20"/>
        <v>X</v>
      </c>
      <c r="K90" s="39" t="str">
        <f t="shared" si="13"/>
        <v>X</v>
      </c>
      <c r="L90" s="39" t="str">
        <f t="shared" si="14"/>
        <v>X</v>
      </c>
      <c r="M90" s="39" t="str">
        <f t="shared" si="21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22"/>
        <v>-1</v>
      </c>
      <c r="AK90" s="7">
        <v>7.9</v>
      </c>
      <c r="AO90" s="8"/>
      <c r="AQ90" s="31"/>
      <c r="AT90" s="31"/>
      <c r="AU90" s="21">
        <v>1993</v>
      </c>
      <c r="AV90" s="23">
        <f t="shared" si="15"/>
        <v>3.2995072987004876</v>
      </c>
      <c r="BB90" s="18"/>
      <c r="BD90" s="54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3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6"/>
        <v>X</v>
      </c>
      <c r="G91" s="7">
        <f t="shared" si="17"/>
        <v>7.4</v>
      </c>
      <c r="H91" s="16">
        <f t="shared" si="18"/>
        <v>7.4</v>
      </c>
      <c r="I91" s="11" t="str">
        <f t="shared" si="19"/>
        <v>X</v>
      </c>
      <c r="J91" s="39" t="str">
        <f t="shared" si="20"/>
        <v>X</v>
      </c>
      <c r="K91" s="39" t="str">
        <f t="shared" si="13"/>
        <v>X</v>
      </c>
      <c r="L91" s="39" t="str">
        <f t="shared" si="14"/>
        <v>X</v>
      </c>
      <c r="M91" s="39" t="str">
        <f t="shared" si="21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22"/>
        <v>-1</v>
      </c>
      <c r="AK91" s="7">
        <v>7.4</v>
      </c>
      <c r="AO91" s="8"/>
      <c r="AQ91" s="31"/>
      <c r="AT91" s="31"/>
      <c r="AU91" s="21">
        <v>1987</v>
      </c>
      <c r="AV91" s="23">
        <f t="shared" si="15"/>
        <v>3.2981978671098151</v>
      </c>
      <c r="BB91" s="18"/>
      <c r="BD91" s="54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3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6"/>
        <v>X</v>
      </c>
      <c r="G92" s="7">
        <f t="shared" si="17"/>
        <v>8.4</v>
      </c>
      <c r="H92" s="16">
        <f t="shared" si="18"/>
        <v>8.4</v>
      </c>
      <c r="I92" s="11" t="str">
        <f t="shared" si="19"/>
        <v>X</v>
      </c>
      <c r="J92" s="39" t="str">
        <f t="shared" si="20"/>
        <v>X</v>
      </c>
      <c r="K92" s="39" t="str">
        <f t="shared" si="13"/>
        <v>X</v>
      </c>
      <c r="L92" s="39" t="str">
        <f t="shared" si="14"/>
        <v>X</v>
      </c>
      <c r="M92" s="39" t="str">
        <f t="shared" si="21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22"/>
        <v>-1</v>
      </c>
      <c r="AK92" s="7">
        <v>7.4</v>
      </c>
      <c r="AO92" s="8"/>
      <c r="AQ92" s="31"/>
      <c r="AT92" s="31"/>
      <c r="AU92" s="21">
        <v>1989</v>
      </c>
      <c r="AV92" s="23">
        <f t="shared" si="15"/>
        <v>3.2986347831244354</v>
      </c>
      <c r="BB92" s="18"/>
      <c r="BD92" s="54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3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6"/>
        <v>X</v>
      </c>
      <c r="G93" s="7">
        <f t="shared" si="17"/>
        <v>8.8000000000000007</v>
      </c>
      <c r="H93" s="16">
        <f t="shared" si="18"/>
        <v>8.8000000000000007</v>
      </c>
      <c r="I93" s="11" t="str">
        <f t="shared" si="19"/>
        <v>X</v>
      </c>
      <c r="J93" s="39" t="str">
        <f t="shared" si="20"/>
        <v>X</v>
      </c>
      <c r="K93" s="39" t="str">
        <f t="shared" si="13"/>
        <v>X</v>
      </c>
      <c r="L93" s="39" t="str">
        <f t="shared" si="14"/>
        <v>X</v>
      </c>
      <c r="M93" s="39" t="str">
        <f t="shared" si="21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22"/>
        <v>-1</v>
      </c>
      <c r="AK93" s="7">
        <v>7.5</v>
      </c>
      <c r="AO93" s="8"/>
      <c r="AQ93" s="31"/>
      <c r="AT93" s="31"/>
      <c r="AU93" s="21">
        <v>1991</v>
      </c>
      <c r="AV93" s="23">
        <f t="shared" si="15"/>
        <v>3.2990712600274095</v>
      </c>
      <c r="BB93" s="18"/>
      <c r="BD93" s="54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3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6"/>
        <v>X</v>
      </c>
      <c r="G94" s="7">
        <f t="shared" si="17"/>
        <v>7.8</v>
      </c>
      <c r="H94" s="16">
        <f t="shared" si="18"/>
        <v>7.8</v>
      </c>
      <c r="I94" s="11" t="str">
        <f t="shared" si="19"/>
        <v>X</v>
      </c>
      <c r="J94" s="39" t="str">
        <f t="shared" si="20"/>
        <v>X</v>
      </c>
      <c r="K94" s="39" t="str">
        <f t="shared" si="13"/>
        <v>X</v>
      </c>
      <c r="L94" s="39" t="str">
        <f t="shared" si="14"/>
        <v>X</v>
      </c>
      <c r="M94" s="39" t="str">
        <f t="shared" si="21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22"/>
        <v>-1</v>
      </c>
      <c r="AK94" s="7">
        <v>7.9</v>
      </c>
      <c r="AO94" s="8"/>
      <c r="AQ94" s="31"/>
      <c r="AT94" s="31"/>
      <c r="AU94" s="21">
        <v>1993</v>
      </c>
      <c r="AV94" s="23">
        <f t="shared" si="15"/>
        <v>3.2995072987004876</v>
      </c>
      <c r="BB94" s="18"/>
      <c r="BD94" s="54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3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6"/>
        <v>X</v>
      </c>
      <c r="G95" s="7">
        <f t="shared" si="17"/>
        <v>6.4</v>
      </c>
      <c r="H95" s="16">
        <f t="shared" si="18"/>
        <v>6.4</v>
      </c>
      <c r="I95" s="11" t="str">
        <f t="shared" si="19"/>
        <v>X</v>
      </c>
      <c r="J95" s="39" t="str">
        <f t="shared" si="20"/>
        <v>X</v>
      </c>
      <c r="K95" s="39" t="str">
        <f t="shared" si="13"/>
        <v>X</v>
      </c>
      <c r="L95" s="39" t="str">
        <f t="shared" si="14"/>
        <v>X</v>
      </c>
      <c r="M95" s="39" t="str">
        <f t="shared" si="21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22"/>
        <v>-1</v>
      </c>
      <c r="AK95" s="7">
        <v>7.4</v>
      </c>
      <c r="AO95" s="8"/>
      <c r="AQ95" s="31"/>
      <c r="AT95" s="31"/>
      <c r="AU95" s="21">
        <v>1987</v>
      </c>
      <c r="AV95" s="23">
        <f t="shared" si="15"/>
        <v>3.2981978671098151</v>
      </c>
      <c r="BB95" s="18"/>
      <c r="BD95" s="54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3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6"/>
        <v>X</v>
      </c>
      <c r="G96" s="7">
        <f t="shared" si="17"/>
        <v>7.8</v>
      </c>
      <c r="H96" s="16">
        <f t="shared" si="18"/>
        <v>7.8</v>
      </c>
      <c r="I96" s="11" t="str">
        <f t="shared" si="19"/>
        <v>X</v>
      </c>
      <c r="J96" s="39" t="str">
        <f t="shared" si="20"/>
        <v>X</v>
      </c>
      <c r="K96" s="39" t="str">
        <f t="shared" si="13"/>
        <v>X</v>
      </c>
      <c r="L96" s="39" t="str">
        <f t="shared" si="14"/>
        <v>X</v>
      </c>
      <c r="M96" s="39" t="str">
        <f t="shared" si="21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22"/>
        <v>-1</v>
      </c>
      <c r="AK96" s="7">
        <v>7.4</v>
      </c>
      <c r="AO96" s="8"/>
      <c r="AQ96" s="31"/>
      <c r="AT96" s="31"/>
      <c r="AU96" s="21">
        <v>1989</v>
      </c>
      <c r="AV96" s="23">
        <f t="shared" si="15"/>
        <v>3.2986347831244354</v>
      </c>
      <c r="BB96" s="18"/>
      <c r="BD96" s="54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3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6"/>
        <v>X</v>
      </c>
      <c r="G97" s="7">
        <f t="shared" si="17"/>
        <v>8.6989999999999998</v>
      </c>
      <c r="H97" s="16">
        <f t="shared" si="18"/>
        <v>8.6989999999999998</v>
      </c>
      <c r="I97" s="11" t="str">
        <f t="shared" si="19"/>
        <v>X</v>
      </c>
      <c r="J97" s="39" t="str">
        <f t="shared" si="20"/>
        <v>X</v>
      </c>
      <c r="K97" s="39" t="str">
        <f t="shared" si="13"/>
        <v>X</v>
      </c>
      <c r="L97" s="39" t="str">
        <f t="shared" si="14"/>
        <v>X</v>
      </c>
      <c r="M97" s="39" t="str">
        <f t="shared" si="21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22"/>
        <v>-1</v>
      </c>
      <c r="AK97" s="7">
        <v>7.5</v>
      </c>
      <c r="AO97" s="8"/>
      <c r="AQ97" s="31"/>
      <c r="AT97" s="31"/>
      <c r="AU97" s="21">
        <v>1991</v>
      </c>
      <c r="AV97" s="23">
        <f t="shared" si="15"/>
        <v>3.2990712600274095</v>
      </c>
      <c r="BB97" s="18"/>
      <c r="BD97" s="54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3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6"/>
        <v>X</v>
      </c>
      <c r="G98" s="7">
        <f t="shared" si="17"/>
        <v>8.3000000000000007</v>
      </c>
      <c r="H98" s="16">
        <f t="shared" si="18"/>
        <v>8.3000000000000007</v>
      </c>
      <c r="I98" s="11" t="str">
        <f t="shared" si="19"/>
        <v>X</v>
      </c>
      <c r="J98" s="39" t="str">
        <f t="shared" si="20"/>
        <v>X</v>
      </c>
      <c r="K98" s="39" t="str">
        <f t="shared" si="13"/>
        <v>X</v>
      </c>
      <c r="L98" s="39" t="str">
        <f t="shared" si="14"/>
        <v>X</v>
      </c>
      <c r="M98" s="39" t="str">
        <f t="shared" si="21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22"/>
        <v>-1</v>
      </c>
      <c r="AK98" s="7">
        <v>7.9</v>
      </c>
      <c r="AO98" s="8"/>
      <c r="AQ98" s="31"/>
      <c r="AT98" s="31"/>
      <c r="AU98" s="21">
        <v>1993</v>
      </c>
      <c r="AV98" s="23">
        <f t="shared" si="15"/>
        <v>3.2995072987004876</v>
      </c>
      <c r="BB98" s="18"/>
      <c r="BD98" s="54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3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6"/>
        <v>X</v>
      </c>
      <c r="G99" s="7">
        <f t="shared" si="17"/>
        <v>7.9</v>
      </c>
      <c r="H99" s="16">
        <f t="shared" si="18"/>
        <v>7.9</v>
      </c>
      <c r="I99" s="11" t="str">
        <f t="shared" si="19"/>
        <v>X</v>
      </c>
      <c r="J99" s="39" t="str">
        <f t="shared" si="20"/>
        <v>X</v>
      </c>
      <c r="K99" s="39" t="str">
        <f t="shared" si="13"/>
        <v>X</v>
      </c>
      <c r="L99" s="39" t="str">
        <f t="shared" si="14"/>
        <v>X</v>
      </c>
      <c r="M99" s="39" t="str">
        <f t="shared" si="21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22"/>
        <v>-1</v>
      </c>
      <c r="AK99" s="7">
        <v>8.16</v>
      </c>
      <c r="AO99" s="8"/>
      <c r="AQ99" s="31"/>
      <c r="AT99" s="31"/>
      <c r="AU99" s="21">
        <v>2006</v>
      </c>
      <c r="AV99" s="23">
        <f t="shared" si="15"/>
        <v>3.3023309286843991</v>
      </c>
      <c r="BB99" s="18"/>
      <c r="BD99" s="54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3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6"/>
        <v>X</v>
      </c>
      <c r="G100" s="7">
        <f t="shared" si="17"/>
        <v>11.7</v>
      </c>
      <c r="H100" s="16">
        <f t="shared" si="18"/>
        <v>11.7</v>
      </c>
      <c r="I100" s="11" t="str">
        <f t="shared" si="19"/>
        <v>X</v>
      </c>
      <c r="J100" s="39" t="str">
        <f t="shared" si="20"/>
        <v>X</v>
      </c>
      <c r="K100" s="39" t="str">
        <f t="shared" si="13"/>
        <v>X</v>
      </c>
      <c r="L100" s="39" t="str">
        <f t="shared" si="14"/>
        <v>X</v>
      </c>
      <c r="M100" s="39" t="str">
        <f t="shared" si="21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22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5"/>
        <v>3.3023309286843991</v>
      </c>
      <c r="BB100" s="18"/>
      <c r="BD100" s="54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3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6"/>
        <v>X</v>
      </c>
      <c r="G101" s="7">
        <f t="shared" si="17"/>
        <v>8.4666666666666668</v>
      </c>
      <c r="H101" s="16">
        <f t="shared" si="18"/>
        <v>8.4666666666666668</v>
      </c>
      <c r="I101" s="11" t="str">
        <f t="shared" si="19"/>
        <v>X</v>
      </c>
      <c r="J101" s="39" t="str">
        <f t="shared" si="20"/>
        <v>X</v>
      </c>
      <c r="K101" s="39" t="str">
        <f t="shared" si="13"/>
        <v>X</v>
      </c>
      <c r="L101" s="39" t="str">
        <f t="shared" si="14"/>
        <v>X</v>
      </c>
      <c r="M101" s="39" t="str">
        <f t="shared" si="21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22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5"/>
        <v>3.3023309286843991</v>
      </c>
      <c r="BB101" s="18"/>
      <c r="BD101" s="54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3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6"/>
        <v>X</v>
      </c>
      <c r="G102" s="7">
        <f t="shared" si="17"/>
        <v>15.35</v>
      </c>
      <c r="H102" s="16">
        <f t="shared" si="18"/>
        <v>15.35</v>
      </c>
      <c r="I102" s="11" t="str">
        <f t="shared" si="19"/>
        <v>X</v>
      </c>
      <c r="J102" s="39" t="str">
        <f t="shared" si="20"/>
        <v>X</v>
      </c>
      <c r="K102" s="39" t="str">
        <f t="shared" si="13"/>
        <v>X</v>
      </c>
      <c r="L102" s="39" t="str">
        <f t="shared" si="14"/>
        <v>X</v>
      </c>
      <c r="M102" s="39" t="str">
        <f t="shared" si="21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22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5"/>
        <v>3.3023309286843991</v>
      </c>
      <c r="BB102" s="18"/>
      <c r="BD102" s="54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3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6"/>
        <v>X</v>
      </c>
      <c r="G103" s="7">
        <f t="shared" si="17"/>
        <v>12.21</v>
      </c>
      <c r="H103" s="16">
        <f t="shared" si="18"/>
        <v>12.21</v>
      </c>
      <c r="I103" s="11" t="str">
        <f t="shared" si="19"/>
        <v>X</v>
      </c>
      <c r="J103" s="39" t="str">
        <f t="shared" si="20"/>
        <v>X</v>
      </c>
      <c r="K103" s="39" t="str">
        <f t="shared" si="13"/>
        <v>X</v>
      </c>
      <c r="L103" s="39" t="str">
        <f t="shared" si="14"/>
        <v>X</v>
      </c>
      <c r="M103" s="39" t="str">
        <f t="shared" si="21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22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5"/>
        <v>3.3005954838899636</v>
      </c>
      <c r="BB103" s="18"/>
      <c r="BD103" s="54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3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6"/>
        <v>X</v>
      </c>
      <c r="G104" s="7">
        <f t="shared" si="17"/>
        <v>5.96</v>
      </c>
      <c r="H104" s="16">
        <f t="shared" si="18"/>
        <v>5.96</v>
      </c>
      <c r="I104" s="11" t="str">
        <f t="shared" si="19"/>
        <v>X</v>
      </c>
      <c r="J104" s="39" t="str">
        <f t="shared" si="20"/>
        <v>X</v>
      </c>
      <c r="K104" s="39" t="str">
        <f t="shared" si="13"/>
        <v>X</v>
      </c>
      <c r="L104" s="39" t="str">
        <f t="shared" si="14"/>
        <v>X</v>
      </c>
      <c r="M104" s="39" t="str">
        <f t="shared" si="21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22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5"/>
        <v>3.2999429000227671</v>
      </c>
      <c r="BB104" s="18"/>
      <c r="BD104" s="54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3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6"/>
        <v>X</v>
      </c>
      <c r="G105" s="7">
        <f t="shared" si="17"/>
        <v>8.5</v>
      </c>
      <c r="H105" s="16">
        <f t="shared" si="18"/>
        <v>8.5</v>
      </c>
      <c r="I105" s="11" t="str">
        <f t="shared" si="19"/>
        <v>X</v>
      </c>
      <c r="J105" s="39" t="str">
        <f t="shared" si="20"/>
        <v>X</v>
      </c>
      <c r="K105" s="39" t="str">
        <f t="shared" si="13"/>
        <v>X</v>
      </c>
      <c r="L105" s="39" t="str">
        <f t="shared" si="14"/>
        <v>X</v>
      </c>
      <c r="M105" s="39" t="str">
        <f t="shared" si="21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22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5"/>
        <v>3.2992893340876801</v>
      </c>
      <c r="BB105" s="18"/>
      <c r="BD105" s="54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3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6"/>
        <v>X</v>
      </c>
      <c r="G106" s="7">
        <f t="shared" si="17"/>
        <v>5.2</v>
      </c>
      <c r="H106" s="16">
        <f t="shared" si="18"/>
        <v>5.2</v>
      </c>
      <c r="I106" s="11" t="str">
        <f t="shared" si="19"/>
        <v>X</v>
      </c>
      <c r="J106" s="39" t="str">
        <f t="shared" si="20"/>
        <v>X</v>
      </c>
      <c r="K106" s="39" t="str">
        <f t="shared" si="13"/>
        <v>X</v>
      </c>
      <c r="L106" s="39" t="str">
        <f t="shared" si="14"/>
        <v>X</v>
      </c>
      <c r="M106" s="39" t="str">
        <f t="shared" si="21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22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5"/>
        <v>3.2997251539756367</v>
      </c>
      <c r="BB106" s="18"/>
      <c r="BD106" s="54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3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6"/>
        <v>X</v>
      </c>
      <c r="G107" s="7">
        <f t="shared" si="17"/>
        <v>3.28</v>
      </c>
      <c r="H107" s="16">
        <f t="shared" si="18"/>
        <v>3.28</v>
      </c>
      <c r="I107" s="11" t="str">
        <f t="shared" si="19"/>
        <v>X</v>
      </c>
      <c r="J107" s="39" t="str">
        <f t="shared" si="20"/>
        <v>X</v>
      </c>
      <c r="K107" s="39" t="str">
        <f t="shared" si="13"/>
        <v>X</v>
      </c>
      <c r="L107" s="39" t="str">
        <f t="shared" si="14"/>
        <v>X</v>
      </c>
      <c r="M107" s="39" t="str">
        <f t="shared" si="21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22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5"/>
        <v>3.3003780648707024</v>
      </c>
      <c r="BB107" s="18"/>
      <c r="BD107" s="54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3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6"/>
        <v>X</v>
      </c>
      <c r="G108" s="7">
        <f t="shared" si="17"/>
        <v>8.8000000000000007</v>
      </c>
      <c r="H108" s="16">
        <f t="shared" si="18"/>
        <v>8.8000000000000007</v>
      </c>
      <c r="I108" s="11" t="str">
        <f t="shared" si="19"/>
        <v>X</v>
      </c>
      <c r="J108" s="39" t="str">
        <f t="shared" si="20"/>
        <v>X</v>
      </c>
      <c r="K108" s="39" t="str">
        <f t="shared" si="13"/>
        <v>X</v>
      </c>
      <c r="L108" s="39" t="str">
        <f t="shared" si="14"/>
        <v>X</v>
      </c>
      <c r="M108" s="39" t="str">
        <f t="shared" si="21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22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5"/>
        <v>3.3008127941181171</v>
      </c>
      <c r="BB108" s="18"/>
      <c r="BD108" s="54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3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6"/>
        <v>X</v>
      </c>
      <c r="G109" s="7">
        <f t="shared" si="17"/>
        <v>13.2</v>
      </c>
      <c r="H109" s="16">
        <f t="shared" si="18"/>
        <v>13.2</v>
      </c>
      <c r="I109" s="11" t="str">
        <f t="shared" si="19"/>
        <v>X</v>
      </c>
      <c r="J109" s="39" t="str">
        <f t="shared" si="20"/>
        <v>X</v>
      </c>
      <c r="K109" s="39" t="str">
        <f t="shared" si="13"/>
        <v>X</v>
      </c>
      <c r="L109" s="39" t="str">
        <f t="shared" si="14"/>
        <v>X</v>
      </c>
      <c r="M109" s="39" t="str">
        <f t="shared" si="21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22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5"/>
        <v>3.2999429000227671</v>
      </c>
      <c r="BB109" s="18"/>
      <c r="BD109" s="54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3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6"/>
        <v>X</v>
      </c>
      <c r="G110" s="7">
        <f t="shared" si="17"/>
        <v>35.31</v>
      </c>
      <c r="H110" s="16">
        <f t="shared" si="18"/>
        <v>35.31</v>
      </c>
      <c r="I110" s="11" t="str">
        <f t="shared" si="19"/>
        <v>X</v>
      </c>
      <c r="J110" s="39" t="str">
        <f t="shared" si="20"/>
        <v>X</v>
      </c>
      <c r="K110" s="39" t="str">
        <f t="shared" si="13"/>
        <v>X</v>
      </c>
      <c r="L110" s="39" t="str">
        <f t="shared" si="14"/>
        <v>X</v>
      </c>
      <c r="M110" s="39" t="str">
        <f t="shared" si="21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22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5"/>
        <v>3.3003780648707024</v>
      </c>
      <c r="BB110" s="18"/>
      <c r="BD110" s="54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3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6"/>
        <v>X</v>
      </c>
      <c r="G111" s="7">
        <f t="shared" si="17"/>
        <v>10.27</v>
      </c>
      <c r="H111" s="16">
        <f t="shared" si="18"/>
        <v>10.27</v>
      </c>
      <c r="I111" s="11" t="str">
        <f t="shared" si="19"/>
        <v>X</v>
      </c>
      <c r="J111" s="39" t="str">
        <f t="shared" si="20"/>
        <v>X</v>
      </c>
      <c r="K111" s="39" t="str">
        <f t="shared" si="13"/>
        <v>X</v>
      </c>
      <c r="L111" s="39" t="str">
        <f t="shared" si="14"/>
        <v>X</v>
      </c>
      <c r="M111" s="39" t="str">
        <f t="shared" si="21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22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5"/>
        <v>3.2995072987004876</v>
      </c>
      <c r="BB111" s="18"/>
      <c r="BD111" s="54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3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6"/>
        <v>X</v>
      </c>
      <c r="G112" s="7">
        <f t="shared" si="17"/>
        <v>19.010000000000002</v>
      </c>
      <c r="H112" s="16">
        <f t="shared" si="18"/>
        <v>19.010000000000002</v>
      </c>
      <c r="I112" s="11" t="str">
        <f t="shared" si="19"/>
        <v>X</v>
      </c>
      <c r="J112" s="39" t="str">
        <f t="shared" si="20"/>
        <v>X</v>
      </c>
      <c r="K112" s="39" t="str">
        <f t="shared" si="13"/>
        <v>X</v>
      </c>
      <c r="L112" s="39" t="str">
        <f t="shared" si="14"/>
        <v>X</v>
      </c>
      <c r="M112" s="39" t="str">
        <f t="shared" si="21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22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5"/>
        <v>3.3005954838899636</v>
      </c>
      <c r="BB112" s="18"/>
      <c r="BD112" s="54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3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6"/>
        <v>X</v>
      </c>
      <c r="G113" s="7">
        <f t="shared" si="17"/>
        <v>13.84</v>
      </c>
      <c r="H113" s="16">
        <f t="shared" si="18"/>
        <v>13.84</v>
      </c>
      <c r="I113" s="11" t="str">
        <f t="shared" si="19"/>
        <v>X</v>
      </c>
      <c r="J113" s="39" t="str">
        <f t="shared" si="20"/>
        <v>X</v>
      </c>
      <c r="K113" s="39" t="str">
        <f t="shared" si="13"/>
        <v>X</v>
      </c>
      <c r="L113" s="39" t="str">
        <f t="shared" si="14"/>
        <v>X</v>
      </c>
      <c r="M113" s="39" t="str">
        <f t="shared" si="21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22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5"/>
        <v>3.2990712600274095</v>
      </c>
      <c r="BB113" s="18"/>
      <c r="BD113" s="54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3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6"/>
        <v>X</v>
      </c>
      <c r="G114" s="7">
        <f t="shared" si="17"/>
        <v>10.65</v>
      </c>
      <c r="H114" s="16">
        <f t="shared" si="18"/>
        <v>10.65</v>
      </c>
      <c r="I114" s="11" t="str">
        <f t="shared" si="19"/>
        <v>X</v>
      </c>
      <c r="J114" s="39" t="str">
        <f t="shared" si="20"/>
        <v>X</v>
      </c>
      <c r="K114" s="39" t="str">
        <f t="shared" si="13"/>
        <v>X</v>
      </c>
      <c r="L114" s="39" t="str">
        <f t="shared" si="14"/>
        <v>X</v>
      </c>
      <c r="M114" s="39" t="str">
        <f t="shared" si="21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22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5"/>
        <v>3.2999429000227671</v>
      </c>
      <c r="BB114" s="18"/>
      <c r="BD114" s="54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3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6"/>
        <v>X</v>
      </c>
      <c r="G115" s="7">
        <f t="shared" si="17"/>
        <v>19.2</v>
      </c>
      <c r="H115" s="16">
        <f t="shared" si="18"/>
        <v>19.2</v>
      </c>
      <c r="I115" s="11" t="str">
        <f t="shared" si="19"/>
        <v>X</v>
      </c>
      <c r="J115" s="39" t="str">
        <f t="shared" si="20"/>
        <v>X</v>
      </c>
      <c r="K115" s="39" t="str">
        <f t="shared" si="13"/>
        <v>X</v>
      </c>
      <c r="L115" s="39" t="str">
        <f t="shared" si="14"/>
        <v>X</v>
      </c>
      <c r="M115" s="39" t="str">
        <f t="shared" si="21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22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5"/>
        <v>3.2999429000227671</v>
      </c>
      <c r="BB115" s="18"/>
      <c r="BD115" s="54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3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6"/>
        <v>X</v>
      </c>
      <c r="G116" s="7">
        <f t="shared" si="17"/>
        <v>5.57</v>
      </c>
      <c r="H116" s="16">
        <f t="shared" si="18"/>
        <v>5.57</v>
      </c>
      <c r="I116" s="11" t="str">
        <f t="shared" si="19"/>
        <v>X</v>
      </c>
      <c r="J116" s="39" t="str">
        <f t="shared" si="20"/>
        <v>X</v>
      </c>
      <c r="K116" s="39" t="str">
        <f t="shared" si="13"/>
        <v>X</v>
      </c>
      <c r="L116" s="39" t="str">
        <f t="shared" si="14"/>
        <v>X</v>
      </c>
      <c r="M116" s="39" t="str">
        <f t="shared" si="21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22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5"/>
        <v>3.2997251539756367</v>
      </c>
      <c r="BB116" s="18"/>
      <c r="BD116" s="54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3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6"/>
        <v>X</v>
      </c>
      <c r="G117" s="7">
        <f t="shared" si="17"/>
        <v>16.600000000000001</v>
      </c>
      <c r="H117" s="16">
        <f t="shared" si="18"/>
        <v>16.600000000000001</v>
      </c>
      <c r="I117" s="11" t="str">
        <f t="shared" si="19"/>
        <v>X</v>
      </c>
      <c r="J117" s="39" t="str">
        <f t="shared" si="20"/>
        <v>X</v>
      </c>
      <c r="K117" s="39" t="str">
        <f t="shared" si="13"/>
        <v>X</v>
      </c>
      <c r="L117" s="39" t="str">
        <f t="shared" si="14"/>
        <v>X</v>
      </c>
      <c r="M117" s="39" t="str">
        <f t="shared" si="21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22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5"/>
        <v>3.2997251539756367</v>
      </c>
      <c r="BB117" s="18"/>
      <c r="BD117" s="54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3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6"/>
        <v>X</v>
      </c>
      <c r="G118" s="7">
        <f t="shared" si="17"/>
        <v>48.5</v>
      </c>
      <c r="H118" s="16">
        <f t="shared" si="18"/>
        <v>48.5</v>
      </c>
      <c r="I118" s="11" t="str">
        <f t="shared" si="19"/>
        <v>X</v>
      </c>
      <c r="J118" s="39" t="str">
        <f t="shared" si="20"/>
        <v>X</v>
      </c>
      <c r="K118" s="39" t="str">
        <f t="shared" si="13"/>
        <v>X</v>
      </c>
      <c r="L118" s="39" t="str">
        <f t="shared" si="14"/>
        <v>X</v>
      </c>
      <c r="M118" s="39" t="str">
        <f t="shared" si="21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22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5"/>
        <v>3.2997251539756367</v>
      </c>
      <c r="BB118" s="18"/>
      <c r="BD118" s="54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3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6"/>
        <v>X</v>
      </c>
      <c r="G119" s="7">
        <f t="shared" si="17"/>
        <v>5.0999999999999996</v>
      </c>
      <c r="H119" s="16">
        <f t="shared" si="18"/>
        <v>5.0999999999999996</v>
      </c>
      <c r="I119" s="11" t="str">
        <f t="shared" si="19"/>
        <v>X</v>
      </c>
      <c r="J119" s="39" t="str">
        <f t="shared" si="20"/>
        <v>X</v>
      </c>
      <c r="K119" s="39" t="str">
        <f t="shared" si="13"/>
        <v>X</v>
      </c>
      <c r="L119" s="39" t="str">
        <f t="shared" si="14"/>
        <v>X</v>
      </c>
      <c r="M119" s="39" t="str">
        <f t="shared" si="21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22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5"/>
        <v>3.2997251539756367</v>
      </c>
      <c r="BB119" s="18"/>
      <c r="BD119" s="54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3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6"/>
        <v>X</v>
      </c>
      <c r="G120" s="7">
        <f t="shared" si="17"/>
        <v>5.5</v>
      </c>
      <c r="H120" s="16">
        <f t="shared" si="18"/>
        <v>5.5</v>
      </c>
      <c r="I120" s="11" t="str">
        <f t="shared" si="19"/>
        <v>X</v>
      </c>
      <c r="J120" s="39" t="str">
        <f t="shared" si="20"/>
        <v>X</v>
      </c>
      <c r="K120" s="39" t="str">
        <f t="shared" si="13"/>
        <v>X</v>
      </c>
      <c r="L120" s="39" t="str">
        <f t="shared" si="14"/>
        <v>X</v>
      </c>
      <c r="M120" s="39" t="str">
        <f t="shared" si="21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22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5"/>
        <v>3.2966651902615309</v>
      </c>
      <c r="BB120" s="18"/>
      <c r="BD120" s="54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3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6"/>
        <v>X</v>
      </c>
      <c r="G121" s="7">
        <f t="shared" si="17"/>
        <v>6.1</v>
      </c>
      <c r="H121" s="16">
        <f t="shared" si="18"/>
        <v>6.1</v>
      </c>
      <c r="I121" s="11" t="str">
        <f t="shared" si="19"/>
        <v>X</v>
      </c>
      <c r="J121" s="39" t="str">
        <f t="shared" si="20"/>
        <v>X</v>
      </c>
      <c r="K121" s="39" t="str">
        <f t="shared" si="13"/>
        <v>X</v>
      </c>
      <c r="L121" s="39" t="str">
        <f t="shared" si="14"/>
        <v>X</v>
      </c>
      <c r="M121" s="39" t="str">
        <f t="shared" si="21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22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5"/>
        <v>3.2973227142053028</v>
      </c>
      <c r="BB121" s="18"/>
      <c r="BD121" s="54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3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6"/>
        <v>X</v>
      </c>
      <c r="G122" s="7">
        <f t="shared" si="17"/>
        <v>5.4</v>
      </c>
      <c r="H122" s="16">
        <f t="shared" si="18"/>
        <v>5.4</v>
      </c>
      <c r="I122" s="11" t="str">
        <f t="shared" si="19"/>
        <v>X</v>
      </c>
      <c r="J122" s="39" t="str">
        <f t="shared" si="20"/>
        <v>X</v>
      </c>
      <c r="K122" s="39" t="str">
        <f t="shared" si="13"/>
        <v>X</v>
      </c>
      <c r="L122" s="39" t="str">
        <f t="shared" si="14"/>
        <v>X</v>
      </c>
      <c r="M122" s="39" t="str">
        <f t="shared" si="21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22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5"/>
        <v>3.2981978671098151</v>
      </c>
      <c r="BB122" s="18"/>
      <c r="BD122" s="54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3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6"/>
        <v>X</v>
      </c>
      <c r="G123" s="7">
        <f t="shared" si="17"/>
        <v>4</v>
      </c>
      <c r="H123" s="16">
        <f t="shared" si="18"/>
        <v>4</v>
      </c>
      <c r="I123" s="11" t="str">
        <f t="shared" si="19"/>
        <v>X</v>
      </c>
      <c r="J123" s="39" t="str">
        <f t="shared" si="20"/>
        <v>X</v>
      </c>
      <c r="K123" s="39" t="str">
        <f t="shared" si="13"/>
        <v>X</v>
      </c>
      <c r="L123" s="39" t="str">
        <f t="shared" si="14"/>
        <v>X</v>
      </c>
      <c r="M123" s="39" t="str">
        <f t="shared" si="21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22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5"/>
        <v>3.2986347831244354</v>
      </c>
      <c r="BB123" s="18"/>
      <c r="BD123" s="54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3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6"/>
        <v>X</v>
      </c>
      <c r="G124" s="7">
        <f t="shared" si="17"/>
        <v>5.4</v>
      </c>
      <c r="H124" s="16">
        <f t="shared" si="18"/>
        <v>5.4</v>
      </c>
      <c r="I124" s="11" t="str">
        <f t="shared" si="19"/>
        <v>X</v>
      </c>
      <c r="J124" s="39" t="str">
        <f t="shared" si="20"/>
        <v>X</v>
      </c>
      <c r="K124" s="39" t="str">
        <f t="shared" si="13"/>
        <v>X</v>
      </c>
      <c r="L124" s="39" t="str">
        <f t="shared" si="14"/>
        <v>X</v>
      </c>
      <c r="M124" s="39" t="str">
        <f t="shared" si="21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22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5"/>
        <v>3.2990712600274095</v>
      </c>
      <c r="BB124" s="18"/>
      <c r="BD124" s="54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3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6"/>
        <v>X</v>
      </c>
      <c r="G125" s="7">
        <f t="shared" si="17"/>
        <v>3.2</v>
      </c>
      <c r="H125" s="16">
        <f t="shared" si="18"/>
        <v>3.2</v>
      </c>
      <c r="I125" s="11" t="str">
        <f t="shared" si="19"/>
        <v>X</v>
      </c>
      <c r="J125" s="39" t="str">
        <f t="shared" si="20"/>
        <v>X</v>
      </c>
      <c r="K125" s="39" t="str">
        <f t="shared" si="13"/>
        <v>X</v>
      </c>
      <c r="L125" s="39" t="str">
        <f t="shared" si="14"/>
        <v>X</v>
      </c>
      <c r="M125" s="39" t="str">
        <f t="shared" si="21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22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5"/>
        <v>3.2966651902615309</v>
      </c>
      <c r="BB125" s="18"/>
      <c r="BD125" s="54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3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6"/>
        <v>X</v>
      </c>
      <c r="G126" s="7">
        <f t="shared" si="17"/>
        <v>4.7</v>
      </c>
      <c r="H126" s="16">
        <f t="shared" si="18"/>
        <v>4.7</v>
      </c>
      <c r="I126" s="11" t="str">
        <f t="shared" si="19"/>
        <v>X</v>
      </c>
      <c r="J126" s="39" t="str">
        <f t="shared" si="20"/>
        <v>X</v>
      </c>
      <c r="K126" s="39" t="str">
        <f t="shared" si="13"/>
        <v>X</v>
      </c>
      <c r="L126" s="39" t="str">
        <f t="shared" si="14"/>
        <v>X</v>
      </c>
      <c r="M126" s="39" t="str">
        <f t="shared" si="21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22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5"/>
        <v>3.2973227142053028</v>
      </c>
      <c r="BB126" s="18"/>
      <c r="BD126" s="54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3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6"/>
        <v>X</v>
      </c>
      <c r="G127" s="7">
        <f t="shared" si="17"/>
        <v>4.3</v>
      </c>
      <c r="H127" s="16">
        <f t="shared" si="18"/>
        <v>4.3</v>
      </c>
      <c r="I127" s="11" t="str">
        <f t="shared" si="19"/>
        <v>X</v>
      </c>
      <c r="J127" s="39" t="str">
        <f t="shared" si="20"/>
        <v>X</v>
      </c>
      <c r="K127" s="39" t="str">
        <f t="shared" si="13"/>
        <v>X</v>
      </c>
      <c r="L127" s="39" t="str">
        <f t="shared" si="14"/>
        <v>X</v>
      </c>
      <c r="M127" s="39" t="str">
        <f t="shared" si="21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22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5"/>
        <v>3.2981978671098151</v>
      </c>
      <c r="BB127" s="18"/>
      <c r="BD127" s="54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3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6"/>
        <v>X</v>
      </c>
      <c r="G128" s="7">
        <f t="shared" si="17"/>
        <v>4.0999999999999996</v>
      </c>
      <c r="H128" s="16">
        <f t="shared" si="18"/>
        <v>4.0999999999999996</v>
      </c>
      <c r="I128" s="11" t="str">
        <f t="shared" si="19"/>
        <v>X</v>
      </c>
      <c r="J128" s="39" t="str">
        <f t="shared" si="20"/>
        <v>X</v>
      </c>
      <c r="K128" s="39" t="str">
        <f t="shared" si="13"/>
        <v>X</v>
      </c>
      <c r="L128" s="39" t="str">
        <f t="shared" si="14"/>
        <v>X</v>
      </c>
      <c r="M128" s="39" t="str">
        <f t="shared" si="21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22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5"/>
        <v>3.2986347831244354</v>
      </c>
      <c r="BB128" s="18"/>
      <c r="BD128" s="54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3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6"/>
        <v>X</v>
      </c>
      <c r="G129" s="7">
        <f t="shared" si="17"/>
        <v>4.2</v>
      </c>
      <c r="H129" s="16">
        <f t="shared" si="18"/>
        <v>4.2</v>
      </c>
      <c r="I129" s="11" t="str">
        <f t="shared" si="19"/>
        <v>X</v>
      </c>
      <c r="J129" s="39" t="str">
        <f t="shared" si="20"/>
        <v>X</v>
      </c>
      <c r="K129" s="39" t="str">
        <f t="shared" si="13"/>
        <v>X</v>
      </c>
      <c r="L129" s="39" t="str">
        <f t="shared" si="14"/>
        <v>X</v>
      </c>
      <c r="M129" s="39" t="str">
        <f t="shared" si="21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22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5"/>
        <v>3.2990712600274095</v>
      </c>
      <c r="BB129" s="18"/>
      <c r="BD129" s="54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3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6"/>
        <v>X</v>
      </c>
      <c r="G130" s="7">
        <f t="shared" si="17"/>
        <v>4.9000000000000004</v>
      </c>
      <c r="H130" s="16">
        <f t="shared" si="18"/>
        <v>4.9000000000000004</v>
      </c>
      <c r="I130" s="11" t="str">
        <f t="shared" si="19"/>
        <v>X</v>
      </c>
      <c r="J130" s="39" t="str">
        <f t="shared" si="20"/>
        <v>X</v>
      </c>
      <c r="K130" s="39" t="str">
        <f t="shared" si="13"/>
        <v>X</v>
      </c>
      <c r="L130" s="39" t="str">
        <f t="shared" si="14"/>
        <v>X</v>
      </c>
      <c r="M130" s="39" t="str">
        <f t="shared" si="21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22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5"/>
        <v>3.2966651902615309</v>
      </c>
      <c r="BB130" s="18"/>
      <c r="BD130" s="54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3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6"/>
        <v>X</v>
      </c>
      <c r="G131" s="7">
        <f t="shared" si="17"/>
        <v>5.5</v>
      </c>
      <c r="H131" s="16">
        <f t="shared" si="18"/>
        <v>5.5</v>
      </c>
      <c r="I131" s="11" t="str">
        <f t="shared" si="19"/>
        <v>X</v>
      </c>
      <c r="J131" s="39" t="str">
        <f t="shared" si="20"/>
        <v>X</v>
      </c>
      <c r="K131" s="39" t="str">
        <f t="shared" si="13"/>
        <v>X</v>
      </c>
      <c r="L131" s="39" t="str">
        <f t="shared" si="14"/>
        <v>X</v>
      </c>
      <c r="M131" s="39" t="str">
        <f t="shared" si="21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22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5"/>
        <v>3.2973227142053028</v>
      </c>
      <c r="BB131" s="18"/>
      <c r="BD131" s="54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3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6"/>
        <v>X</v>
      </c>
      <c r="G132" s="7">
        <f t="shared" si="17"/>
        <v>6.2</v>
      </c>
      <c r="H132" s="16">
        <f t="shared" si="18"/>
        <v>6.2</v>
      </c>
      <c r="I132" s="11" t="str">
        <f t="shared" si="19"/>
        <v>X</v>
      </c>
      <c r="J132" s="39" t="str">
        <f t="shared" si="20"/>
        <v>X</v>
      </c>
      <c r="K132" s="39" t="str">
        <f t="shared" si="13"/>
        <v>X</v>
      </c>
      <c r="L132" s="39" t="str">
        <f t="shared" si="14"/>
        <v>X</v>
      </c>
      <c r="M132" s="39" t="str">
        <f t="shared" si="21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22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5"/>
        <v>3.2981978671098151</v>
      </c>
      <c r="BB132" s="18"/>
      <c r="BD132" s="54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3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6"/>
        <v>X</v>
      </c>
      <c r="G133" s="7">
        <f t="shared" si="17"/>
        <v>3.9</v>
      </c>
      <c r="H133" s="16">
        <f t="shared" si="18"/>
        <v>3.9</v>
      </c>
      <c r="I133" s="11" t="str">
        <f t="shared" si="19"/>
        <v>X</v>
      </c>
      <c r="J133" s="39" t="str">
        <f t="shared" si="20"/>
        <v>X</v>
      </c>
      <c r="K133" s="39" t="str">
        <f t="shared" si="13"/>
        <v>X</v>
      </c>
      <c r="L133" s="39" t="str">
        <f t="shared" si="14"/>
        <v>X</v>
      </c>
      <c r="M133" s="39" t="str">
        <f t="shared" si="21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22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5"/>
        <v>3.2986347831244354</v>
      </c>
      <c r="BB133" s="18"/>
      <c r="BD133" s="54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3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6"/>
        <v>X</v>
      </c>
      <c r="G134" s="7">
        <f t="shared" si="17"/>
        <v>5.3</v>
      </c>
      <c r="H134" s="16">
        <f t="shared" si="18"/>
        <v>5.3</v>
      </c>
      <c r="I134" s="11" t="str">
        <f t="shared" si="19"/>
        <v>X</v>
      </c>
      <c r="J134" s="39" t="str">
        <f t="shared" si="20"/>
        <v>X</v>
      </c>
      <c r="K134" s="39" t="str">
        <f t="shared" si="13"/>
        <v>X</v>
      </c>
      <c r="L134" s="39" t="str">
        <f t="shared" si="14"/>
        <v>X</v>
      </c>
      <c r="M134" s="39" t="str">
        <f t="shared" si="21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22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5"/>
        <v>3.2990712600274095</v>
      </c>
      <c r="BB134" s="18"/>
      <c r="BD134" s="54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3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6"/>
        <v>X</v>
      </c>
      <c r="G135" s="7">
        <f t="shared" si="17"/>
        <v>12.5</v>
      </c>
      <c r="H135" s="16">
        <f t="shared" si="18"/>
        <v>12.5</v>
      </c>
      <c r="I135" s="11" t="str">
        <f t="shared" si="19"/>
        <v>X</v>
      </c>
      <c r="J135" s="39" t="str">
        <f t="shared" si="20"/>
        <v>X</v>
      </c>
      <c r="K135" s="39" t="str">
        <f t="shared" si="13"/>
        <v>X</v>
      </c>
      <c r="L135" s="39" t="str">
        <f t="shared" si="14"/>
        <v>X</v>
      </c>
      <c r="M135" s="39" t="str">
        <f t="shared" si="21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22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5"/>
        <v>3.2979792441593623</v>
      </c>
      <c r="BB135" s="18"/>
      <c r="BD135" s="54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3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6"/>
        <v>X</v>
      </c>
      <c r="G136" s="7">
        <f t="shared" si="17"/>
        <v>9.6999999999999993</v>
      </c>
      <c r="H136" s="16">
        <f t="shared" si="18"/>
        <v>9.6999999999999993</v>
      </c>
      <c r="I136" s="11" t="str">
        <f t="shared" si="19"/>
        <v>X</v>
      </c>
      <c r="J136" s="39" t="str">
        <f t="shared" si="20"/>
        <v>X</v>
      </c>
      <c r="K136" s="39" t="str">
        <f t="shared" si="13"/>
        <v>X</v>
      </c>
      <c r="L136" s="39" t="str">
        <f t="shared" si="14"/>
        <v>X</v>
      </c>
      <c r="M136" s="39" t="str">
        <f t="shared" si="21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22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5"/>
        <v>3.2962262872611605</v>
      </c>
      <c r="BB136" s="18"/>
      <c r="BD136" s="54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3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6"/>
        <v>X</v>
      </c>
      <c r="G137" s="7">
        <f t="shared" si="17"/>
        <v>13.8</v>
      </c>
      <c r="H137" s="16">
        <f t="shared" si="18"/>
        <v>13.8</v>
      </c>
      <c r="I137" s="11" t="str">
        <f t="shared" si="19"/>
        <v>X</v>
      </c>
      <c r="J137" s="39" t="str">
        <f t="shared" si="20"/>
        <v>X</v>
      </c>
      <c r="K137" s="39" t="str">
        <f t="shared" si="13"/>
        <v>X</v>
      </c>
      <c r="L137" s="39" t="str">
        <f t="shared" si="14"/>
        <v>X</v>
      </c>
      <c r="M137" s="39" t="str">
        <f t="shared" si="21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22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5"/>
        <v>3.3001605369513523</v>
      </c>
      <c r="BB137" s="18"/>
      <c r="BD137" s="54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3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6"/>
        <v>X</v>
      </c>
      <c r="G138" s="7">
        <f t="shared" si="17"/>
        <v>6.8</v>
      </c>
      <c r="H138" s="16">
        <f t="shared" si="18"/>
        <v>6.8</v>
      </c>
      <c r="I138" s="11" t="str">
        <f t="shared" si="19"/>
        <v>X</v>
      </c>
      <c r="J138" s="39" t="str">
        <f t="shared" si="20"/>
        <v>X</v>
      </c>
      <c r="K138" s="39" t="str">
        <f t="shared" ref="K138:K201" si="23">IFERROR(1/J138, "X")</f>
        <v>X</v>
      </c>
      <c r="L138" s="39" t="str">
        <f t="shared" ref="L138:L201" si="24">IFERROR(I138-J138, "X")</f>
        <v>X</v>
      </c>
      <c r="M138" s="39" t="str">
        <f t="shared" si="21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22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5">LOG(AU138)</f>
        <v>3.2957869402516091</v>
      </c>
      <c r="BB138" s="18"/>
      <c r="BD138" s="54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3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6"/>
        <v>X</v>
      </c>
      <c r="G139" s="7">
        <f t="shared" si="17"/>
        <v>4.8</v>
      </c>
      <c r="H139" s="16">
        <f t="shared" si="18"/>
        <v>4.8</v>
      </c>
      <c r="I139" s="11" t="str">
        <f t="shared" si="19"/>
        <v>X</v>
      </c>
      <c r="J139" s="39" t="str">
        <f t="shared" si="20"/>
        <v>X</v>
      </c>
      <c r="K139" s="39" t="str">
        <f t="shared" si="23"/>
        <v>X</v>
      </c>
      <c r="L139" s="39" t="str">
        <f t="shared" si="24"/>
        <v>X</v>
      </c>
      <c r="M139" s="39" t="str">
        <f t="shared" si="21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22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5"/>
        <v>3.2979792441593623</v>
      </c>
      <c r="BB139" s="18"/>
      <c r="BD139" s="54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3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6"/>
        <v>X</v>
      </c>
      <c r="G140" s="7">
        <f t="shared" si="17"/>
        <v>5.8</v>
      </c>
      <c r="H140" s="16">
        <f t="shared" si="18"/>
        <v>5.8</v>
      </c>
      <c r="I140" s="11" t="str">
        <f t="shared" si="19"/>
        <v>X</v>
      </c>
      <c r="J140" s="39" t="str">
        <f t="shared" si="20"/>
        <v>X</v>
      </c>
      <c r="K140" s="39" t="str">
        <f t="shared" si="23"/>
        <v>X</v>
      </c>
      <c r="L140" s="39" t="str">
        <f t="shared" si="24"/>
        <v>X</v>
      </c>
      <c r="M140" s="39" t="str">
        <f t="shared" si="21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22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5"/>
        <v>3.2957869402516091</v>
      </c>
      <c r="BB140" s="18"/>
      <c r="BD140" s="54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3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6"/>
        <v>X</v>
      </c>
      <c r="G141" s="7">
        <f t="shared" si="17"/>
        <v>4.9000000000000004</v>
      </c>
      <c r="H141" s="16">
        <f t="shared" si="18"/>
        <v>4.9000000000000004</v>
      </c>
      <c r="I141" s="11" t="str">
        <f t="shared" si="19"/>
        <v>X</v>
      </c>
      <c r="J141" s="39" t="str">
        <f t="shared" si="20"/>
        <v>X</v>
      </c>
      <c r="K141" s="39" t="str">
        <f t="shared" si="23"/>
        <v>X</v>
      </c>
      <c r="L141" s="39" t="str">
        <f t="shared" si="24"/>
        <v>X</v>
      </c>
      <c r="M141" s="39" t="str">
        <f t="shared" si="21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22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5"/>
        <v>3.2979792441593623</v>
      </c>
      <c r="BB141" s="18"/>
      <c r="BD141" s="54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3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6"/>
        <v>X</v>
      </c>
      <c r="G142" s="7">
        <f t="shared" si="17"/>
        <v>6.6</v>
      </c>
      <c r="H142" s="16">
        <f t="shared" si="18"/>
        <v>6.6</v>
      </c>
      <c r="I142" s="11" t="str">
        <f t="shared" si="19"/>
        <v>X</v>
      </c>
      <c r="J142" s="39" t="str">
        <f t="shared" si="20"/>
        <v>X</v>
      </c>
      <c r="K142" s="39" t="str">
        <f t="shared" si="23"/>
        <v>X</v>
      </c>
      <c r="L142" s="39" t="str">
        <f t="shared" si="24"/>
        <v>X</v>
      </c>
      <c r="M142" s="39" t="str">
        <f t="shared" si="21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22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5"/>
        <v>3.2957869402516091</v>
      </c>
      <c r="BB142" s="18"/>
      <c r="BD142" s="54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3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6">IFERROR(D143/E143, "X")</f>
        <v>X</v>
      </c>
      <c r="G143" s="7">
        <f t="shared" ref="G143:G206" si="27">D143-E143</f>
        <v>4.8</v>
      </c>
      <c r="H143" s="16">
        <f t="shared" ref="H143:H206" si="28">D143+E143</f>
        <v>4.8</v>
      </c>
      <c r="I143" s="11" t="str">
        <f t="shared" ref="I143:I206" si="29">IFERROR(F143/SQRT(F143^2+AJ143), "X")</f>
        <v>X</v>
      </c>
      <c r="J143" s="39" t="str">
        <f t="shared" ref="J143:J206" si="30">IFERROR(SQRT((1-I143^2)/AJ143), "X")</f>
        <v>X</v>
      </c>
      <c r="K143" s="39" t="str">
        <f t="shared" si="23"/>
        <v>X</v>
      </c>
      <c r="L143" s="39" t="str">
        <f t="shared" si="24"/>
        <v>X</v>
      </c>
      <c r="M143" s="39" t="str">
        <f t="shared" ref="M143:M206" si="31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32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5"/>
        <v>3.2979792441593623</v>
      </c>
      <c r="BB143" s="18"/>
      <c r="BD143" s="54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3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6"/>
        <v>X</v>
      </c>
      <c r="G144" s="7">
        <f t="shared" si="27"/>
        <v>4.9000000000000004</v>
      </c>
      <c r="H144" s="16">
        <f t="shared" si="28"/>
        <v>4.9000000000000004</v>
      </c>
      <c r="I144" s="11" t="str">
        <f t="shared" si="29"/>
        <v>X</v>
      </c>
      <c r="J144" s="39" t="str">
        <f t="shared" si="30"/>
        <v>X</v>
      </c>
      <c r="K144" s="39" t="str">
        <f t="shared" si="23"/>
        <v>X</v>
      </c>
      <c r="L144" s="39" t="str">
        <f t="shared" si="24"/>
        <v>X</v>
      </c>
      <c r="M144" s="39" t="str">
        <f t="shared" si="31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32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5"/>
        <v>3.3003780648707024</v>
      </c>
      <c r="BB144" s="18"/>
      <c r="BD144" s="54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3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6"/>
        <v>X</v>
      </c>
      <c r="G145" s="7">
        <f t="shared" si="27"/>
        <v>0.7</v>
      </c>
      <c r="H145" s="16">
        <f t="shared" si="28"/>
        <v>0.7</v>
      </c>
      <c r="I145" s="11" t="str">
        <f t="shared" si="29"/>
        <v>X</v>
      </c>
      <c r="J145" s="39" t="str">
        <f t="shared" si="30"/>
        <v>X</v>
      </c>
      <c r="K145" s="39" t="str">
        <f t="shared" si="23"/>
        <v>X</v>
      </c>
      <c r="L145" s="39" t="str">
        <f t="shared" si="24"/>
        <v>X</v>
      </c>
      <c r="M145" s="39" t="str">
        <f t="shared" si="31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32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5"/>
        <v>3.3008127941181171</v>
      </c>
      <c r="BB145" s="18"/>
      <c r="BD145" s="54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3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6"/>
        <v>X</v>
      </c>
      <c r="G146" s="7">
        <f t="shared" si="27"/>
        <v>0.3</v>
      </c>
      <c r="H146" s="16">
        <f t="shared" si="28"/>
        <v>0.3</v>
      </c>
      <c r="I146" s="11" t="str">
        <f t="shared" si="29"/>
        <v>X</v>
      </c>
      <c r="J146" s="39" t="str">
        <f t="shared" si="30"/>
        <v>X</v>
      </c>
      <c r="K146" s="39" t="str">
        <f t="shared" si="23"/>
        <v>X</v>
      </c>
      <c r="L146" s="39" t="str">
        <f t="shared" si="24"/>
        <v>X</v>
      </c>
      <c r="M146" s="39" t="str">
        <f t="shared" si="31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32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5"/>
        <v>3.3014640731433</v>
      </c>
      <c r="BB146" s="18"/>
      <c r="BD146" s="54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3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6"/>
        <v>X</v>
      </c>
      <c r="G147" s="7">
        <f t="shared" si="27"/>
        <v>6.9</v>
      </c>
      <c r="H147" s="16">
        <f t="shared" si="28"/>
        <v>6.9</v>
      </c>
      <c r="I147" s="11" t="str">
        <f t="shared" si="29"/>
        <v>X</v>
      </c>
      <c r="J147" s="39" t="str">
        <f t="shared" si="30"/>
        <v>X</v>
      </c>
      <c r="K147" s="39" t="str">
        <f t="shared" si="23"/>
        <v>X</v>
      </c>
      <c r="L147" s="39" t="str">
        <f t="shared" si="24"/>
        <v>X</v>
      </c>
      <c r="M147" s="39" t="str">
        <f t="shared" si="31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32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5"/>
        <v>3.3023309286843991</v>
      </c>
      <c r="BB147" s="18"/>
      <c r="BD147" s="54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3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6"/>
        <v>X</v>
      </c>
      <c r="G148" s="7">
        <f t="shared" si="27"/>
        <v>8.1999999999999993</v>
      </c>
      <c r="H148" s="16">
        <f t="shared" si="28"/>
        <v>8.1999999999999993</v>
      </c>
      <c r="I148" s="11" t="str">
        <f t="shared" si="29"/>
        <v>X</v>
      </c>
      <c r="J148" s="39" t="str">
        <f t="shared" si="30"/>
        <v>X</v>
      </c>
      <c r="K148" s="39" t="str">
        <f t="shared" si="23"/>
        <v>X</v>
      </c>
      <c r="L148" s="39" t="str">
        <f t="shared" si="24"/>
        <v>X</v>
      </c>
      <c r="M148" s="39" t="str">
        <f t="shared" si="31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32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5"/>
        <v>3.3023309286843991</v>
      </c>
      <c r="BB148" s="18"/>
      <c r="BD148" s="54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3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6"/>
        <v>X</v>
      </c>
      <c r="G149" s="7">
        <f t="shared" si="27"/>
        <v>5.0990000000000002</v>
      </c>
      <c r="H149" s="16">
        <f t="shared" si="28"/>
        <v>5.0990000000000002</v>
      </c>
      <c r="I149" s="11" t="str">
        <f t="shared" si="29"/>
        <v>X</v>
      </c>
      <c r="J149" s="39" t="str">
        <f t="shared" si="30"/>
        <v>X</v>
      </c>
      <c r="K149" s="39" t="str">
        <f t="shared" si="23"/>
        <v>X</v>
      </c>
      <c r="L149" s="39" t="str">
        <f t="shared" si="24"/>
        <v>X</v>
      </c>
      <c r="M149" s="39" t="str">
        <f t="shared" si="31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32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5"/>
        <v>3.3023309286843991</v>
      </c>
      <c r="BB149" s="18"/>
      <c r="BD149" s="54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3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6"/>
        <v>X</v>
      </c>
      <c r="G150" s="7">
        <f t="shared" si="27"/>
        <v>3.25</v>
      </c>
      <c r="H150" s="16">
        <f t="shared" si="28"/>
        <v>3.25</v>
      </c>
      <c r="I150" s="11" t="str">
        <f t="shared" si="29"/>
        <v>X</v>
      </c>
      <c r="J150" s="39" t="str">
        <f t="shared" si="30"/>
        <v>X</v>
      </c>
      <c r="K150" s="39" t="str">
        <f t="shared" si="23"/>
        <v>X</v>
      </c>
      <c r="L150" s="39" t="str">
        <f t="shared" si="24"/>
        <v>X</v>
      </c>
      <c r="M150" s="39" t="str">
        <f t="shared" si="31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32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5"/>
        <v>3.2964457942063961</v>
      </c>
      <c r="BB150" s="18"/>
      <c r="BD150" s="54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3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6"/>
        <v>X</v>
      </c>
      <c r="G151" s="7">
        <f t="shared" si="27"/>
        <v>5.0199999999999996</v>
      </c>
      <c r="H151" s="16">
        <f t="shared" si="28"/>
        <v>5.0199999999999996</v>
      </c>
      <c r="I151" s="11" t="str">
        <f t="shared" si="29"/>
        <v>X</v>
      </c>
      <c r="J151" s="39" t="str">
        <f t="shared" si="30"/>
        <v>X</v>
      </c>
      <c r="K151" s="39" t="str">
        <f t="shared" si="23"/>
        <v>X</v>
      </c>
      <c r="L151" s="39" t="str">
        <f t="shared" si="24"/>
        <v>X</v>
      </c>
      <c r="M151" s="39" t="str">
        <f t="shared" si="31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32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5"/>
        <v>3.2973227142053028</v>
      </c>
      <c r="BB151" s="18"/>
      <c r="BD151" s="54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3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6"/>
        <v>X</v>
      </c>
      <c r="G152" s="7">
        <f t="shared" si="27"/>
        <v>5.62</v>
      </c>
      <c r="H152" s="16">
        <f t="shared" si="28"/>
        <v>5.62</v>
      </c>
      <c r="I152" s="11" t="str">
        <f t="shared" si="29"/>
        <v>X</v>
      </c>
      <c r="J152" s="39" t="str">
        <f t="shared" si="30"/>
        <v>X</v>
      </c>
      <c r="K152" s="39" t="str">
        <f t="shared" si="23"/>
        <v>X</v>
      </c>
      <c r="L152" s="39" t="str">
        <f t="shared" si="24"/>
        <v>X</v>
      </c>
      <c r="M152" s="39" t="str">
        <f t="shared" si="31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32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5"/>
        <v>3.2981978671098151</v>
      </c>
      <c r="BB152" s="18"/>
      <c r="BD152" s="54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3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6"/>
        <v>X</v>
      </c>
      <c r="G153" s="7">
        <f t="shared" si="27"/>
        <v>6.2</v>
      </c>
      <c r="H153" s="16">
        <f t="shared" si="28"/>
        <v>6.2</v>
      </c>
      <c r="I153" s="11" t="str">
        <f t="shared" si="29"/>
        <v>X</v>
      </c>
      <c r="J153" s="39" t="str">
        <f t="shared" si="30"/>
        <v>X</v>
      </c>
      <c r="K153" s="39" t="str">
        <f t="shared" si="23"/>
        <v>X</v>
      </c>
      <c r="L153" s="39" t="str">
        <f t="shared" si="24"/>
        <v>X</v>
      </c>
      <c r="M153" s="39" t="str">
        <f t="shared" si="31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32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5"/>
        <v>3.2990712600274095</v>
      </c>
      <c r="BB153" s="18"/>
      <c r="BD153" s="54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3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6"/>
        <v>X</v>
      </c>
      <c r="G154" s="7">
        <f t="shared" si="27"/>
        <v>5.82</v>
      </c>
      <c r="H154" s="16">
        <f t="shared" si="28"/>
        <v>5.82</v>
      </c>
      <c r="I154" s="11" t="str">
        <f t="shared" si="29"/>
        <v>X</v>
      </c>
      <c r="J154" s="39" t="str">
        <f t="shared" si="30"/>
        <v>X</v>
      </c>
      <c r="K154" s="39" t="str">
        <f t="shared" si="23"/>
        <v>X</v>
      </c>
      <c r="L154" s="39" t="str">
        <f t="shared" si="24"/>
        <v>X</v>
      </c>
      <c r="M154" s="39" t="str">
        <f t="shared" si="31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32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5"/>
        <v>3.2997251539756367</v>
      </c>
      <c r="BB154" s="18"/>
      <c r="BD154" s="54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3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6"/>
        <v>X</v>
      </c>
      <c r="G155" s="7">
        <f t="shared" si="27"/>
        <v>5.71</v>
      </c>
      <c r="H155" s="16">
        <f t="shared" si="28"/>
        <v>5.71</v>
      </c>
      <c r="I155" s="11" t="str">
        <f t="shared" si="29"/>
        <v>X</v>
      </c>
      <c r="J155" s="39" t="str">
        <f t="shared" si="30"/>
        <v>X</v>
      </c>
      <c r="K155" s="39" t="str">
        <f t="shared" si="23"/>
        <v>X</v>
      </c>
      <c r="L155" s="39" t="str">
        <f t="shared" si="24"/>
        <v>X</v>
      </c>
      <c r="M155" s="39" t="str">
        <f t="shared" si="31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32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5"/>
        <v>3.2964457942063961</v>
      </c>
      <c r="BB155" s="18"/>
      <c r="BD155" s="54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3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6"/>
        <v>X</v>
      </c>
      <c r="G156" s="7">
        <f t="shared" si="27"/>
        <v>6.79</v>
      </c>
      <c r="H156" s="16">
        <f t="shared" si="28"/>
        <v>6.79</v>
      </c>
      <c r="I156" s="11" t="str">
        <f t="shared" si="29"/>
        <v>X</v>
      </c>
      <c r="J156" s="39" t="str">
        <f t="shared" si="30"/>
        <v>X</v>
      </c>
      <c r="K156" s="39" t="str">
        <f t="shared" si="23"/>
        <v>X</v>
      </c>
      <c r="L156" s="39" t="str">
        <f t="shared" si="24"/>
        <v>X</v>
      </c>
      <c r="M156" s="39" t="str">
        <f t="shared" si="31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32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5"/>
        <v>3.2973227142053028</v>
      </c>
      <c r="BB156" s="18"/>
      <c r="BD156" s="54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3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6"/>
        <v>X</v>
      </c>
      <c r="G157" s="7">
        <f t="shared" si="27"/>
        <v>6.63</v>
      </c>
      <c r="H157" s="16">
        <f t="shared" si="28"/>
        <v>6.63</v>
      </c>
      <c r="I157" s="11" t="str">
        <f t="shared" si="29"/>
        <v>X</v>
      </c>
      <c r="J157" s="39" t="str">
        <f t="shared" si="30"/>
        <v>X</v>
      </c>
      <c r="K157" s="39" t="str">
        <f t="shared" si="23"/>
        <v>X</v>
      </c>
      <c r="L157" s="39" t="str">
        <f t="shared" si="24"/>
        <v>X</v>
      </c>
      <c r="M157" s="39" t="str">
        <f t="shared" si="31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32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5"/>
        <v>3.2981978671098151</v>
      </c>
      <c r="BB157" s="18"/>
      <c r="BD157" s="54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3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6"/>
        <v>X</v>
      </c>
      <c r="G158" s="7">
        <f t="shared" si="27"/>
        <v>7.94</v>
      </c>
      <c r="H158" s="16">
        <f t="shared" si="28"/>
        <v>7.94</v>
      </c>
      <c r="I158" s="11" t="str">
        <f t="shared" si="29"/>
        <v>X</v>
      </c>
      <c r="J158" s="39" t="str">
        <f t="shared" si="30"/>
        <v>X</v>
      </c>
      <c r="K158" s="39" t="str">
        <f t="shared" si="23"/>
        <v>X</v>
      </c>
      <c r="L158" s="39" t="str">
        <f t="shared" si="24"/>
        <v>X</v>
      </c>
      <c r="M158" s="39" t="str">
        <f t="shared" si="31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32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5"/>
        <v>3.2990712600274095</v>
      </c>
      <c r="BB158" s="18"/>
      <c r="BD158" s="54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3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6"/>
        <v>X</v>
      </c>
      <c r="G159" s="7">
        <f t="shared" si="27"/>
        <v>8.2200000000000006</v>
      </c>
      <c r="H159" s="16">
        <f t="shared" si="28"/>
        <v>8.2200000000000006</v>
      </c>
      <c r="I159" s="11" t="str">
        <f t="shared" si="29"/>
        <v>X</v>
      </c>
      <c r="J159" s="39" t="str">
        <f t="shared" si="30"/>
        <v>X</v>
      </c>
      <c r="K159" s="39" t="str">
        <f t="shared" si="23"/>
        <v>X</v>
      </c>
      <c r="L159" s="39" t="str">
        <f t="shared" si="24"/>
        <v>X</v>
      </c>
      <c r="M159" s="39" t="str">
        <f t="shared" si="31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32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5"/>
        <v>3.2997251539756367</v>
      </c>
      <c r="BB159" s="18"/>
      <c r="BD159" s="54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3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6"/>
        <v>X</v>
      </c>
      <c r="G160" s="7">
        <f t="shared" si="27"/>
        <v>4.8</v>
      </c>
      <c r="H160" s="16">
        <f t="shared" si="28"/>
        <v>4.8</v>
      </c>
      <c r="I160" s="11" t="str">
        <f t="shared" si="29"/>
        <v>X</v>
      </c>
      <c r="J160" s="39" t="str">
        <f t="shared" si="30"/>
        <v>X</v>
      </c>
      <c r="K160" s="39" t="str">
        <f t="shared" si="23"/>
        <v>X</v>
      </c>
      <c r="L160" s="39" t="str">
        <f t="shared" si="24"/>
        <v>X</v>
      </c>
      <c r="M160" s="39" t="str">
        <f t="shared" si="31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32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5"/>
        <v>3.2997251539756367</v>
      </c>
      <c r="BB160" s="18"/>
      <c r="BD160" s="54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3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6"/>
        <v>X</v>
      </c>
      <c r="G161" s="7">
        <f t="shared" si="27"/>
        <v>4.5</v>
      </c>
      <c r="H161" s="16">
        <f t="shared" si="28"/>
        <v>4.5</v>
      </c>
      <c r="I161" s="11" t="str">
        <f t="shared" si="29"/>
        <v>X</v>
      </c>
      <c r="J161" s="39" t="str">
        <f t="shared" si="30"/>
        <v>X</v>
      </c>
      <c r="K161" s="39" t="str">
        <f t="shared" si="23"/>
        <v>X</v>
      </c>
      <c r="L161" s="39" t="str">
        <f t="shared" si="24"/>
        <v>X</v>
      </c>
      <c r="M161" s="39" t="str">
        <f t="shared" si="31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32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5"/>
        <v>3.2960066693136723</v>
      </c>
      <c r="BB161" s="18"/>
      <c r="BD161" s="54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3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6"/>
        <v>X</v>
      </c>
      <c r="G162" s="7">
        <f t="shared" si="27"/>
        <v>5.46</v>
      </c>
      <c r="H162" s="16">
        <f t="shared" si="28"/>
        <v>5.46</v>
      </c>
      <c r="I162" s="11" t="str">
        <f t="shared" si="29"/>
        <v>X</v>
      </c>
      <c r="J162" s="39" t="str">
        <f t="shared" si="30"/>
        <v>X</v>
      </c>
      <c r="K162" s="39" t="str">
        <f t="shared" si="23"/>
        <v>X</v>
      </c>
      <c r="L162" s="39" t="str">
        <f t="shared" si="24"/>
        <v>X</v>
      </c>
      <c r="M162" s="39" t="str">
        <f t="shared" si="31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32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5"/>
        <v>3.2973227142053028</v>
      </c>
      <c r="BB162" s="18"/>
      <c r="BD162" s="54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3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6"/>
        <v>X</v>
      </c>
      <c r="G163" s="7">
        <f t="shared" si="27"/>
        <v>4.5</v>
      </c>
      <c r="H163" s="16">
        <f t="shared" si="28"/>
        <v>4.5</v>
      </c>
      <c r="I163" s="11" t="str">
        <f t="shared" si="29"/>
        <v>X</v>
      </c>
      <c r="J163" s="39" t="str">
        <f t="shared" si="30"/>
        <v>X</v>
      </c>
      <c r="K163" s="39" t="str">
        <f t="shared" si="23"/>
        <v>X</v>
      </c>
      <c r="L163" s="39" t="str">
        <f t="shared" si="24"/>
        <v>X</v>
      </c>
      <c r="M163" s="39" t="str">
        <f t="shared" si="31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32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5"/>
        <v>3.2977605110991339</v>
      </c>
      <c r="BB163" s="18"/>
      <c r="BD163" s="54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3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6"/>
        <v>X</v>
      </c>
      <c r="G164" s="7">
        <f t="shared" si="27"/>
        <v>4.62</v>
      </c>
      <c r="H164" s="16">
        <f t="shared" si="28"/>
        <v>4.62</v>
      </c>
      <c r="I164" s="11" t="str">
        <f t="shared" si="29"/>
        <v>X</v>
      </c>
      <c r="J164" s="39" t="str">
        <f t="shared" si="30"/>
        <v>X</v>
      </c>
      <c r="K164" s="39" t="str">
        <f t="shared" si="23"/>
        <v>X</v>
      </c>
      <c r="L164" s="39" t="str">
        <f t="shared" si="24"/>
        <v>X</v>
      </c>
      <c r="M164" s="39" t="str">
        <f t="shared" si="31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32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5"/>
        <v>3.2979792441593623</v>
      </c>
      <c r="BB164" s="18"/>
      <c r="BD164" s="54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3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6"/>
        <v>X</v>
      </c>
      <c r="G165" s="7">
        <f t="shared" si="27"/>
        <v>2.7</v>
      </c>
      <c r="H165" s="16">
        <f t="shared" si="28"/>
        <v>2.7</v>
      </c>
      <c r="I165" s="11" t="str">
        <f t="shared" si="29"/>
        <v>X</v>
      </c>
      <c r="J165" s="39" t="str">
        <f t="shared" si="30"/>
        <v>X</v>
      </c>
      <c r="K165" s="39" t="str">
        <f t="shared" si="23"/>
        <v>X</v>
      </c>
      <c r="L165" s="39" t="str">
        <f t="shared" si="24"/>
        <v>X</v>
      </c>
      <c r="M165" s="39" t="str">
        <f t="shared" si="31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32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5"/>
        <v>3.2981978671098151</v>
      </c>
      <c r="BB165" s="18"/>
      <c r="BD165" s="54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3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6"/>
        <v>X</v>
      </c>
      <c r="G166" s="7">
        <f t="shared" si="27"/>
        <v>3.3</v>
      </c>
      <c r="H166" s="16">
        <f t="shared" si="28"/>
        <v>3.3</v>
      </c>
      <c r="I166" s="11" t="str">
        <f t="shared" si="29"/>
        <v>X</v>
      </c>
      <c r="J166" s="39" t="str">
        <f t="shared" si="30"/>
        <v>X</v>
      </c>
      <c r="K166" s="39" t="str">
        <f t="shared" si="23"/>
        <v>X</v>
      </c>
      <c r="L166" s="39" t="str">
        <f t="shared" si="24"/>
        <v>X</v>
      </c>
      <c r="M166" s="39" t="str">
        <f t="shared" si="31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32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5"/>
        <v>3.2960066693136723</v>
      </c>
      <c r="BB166" s="18"/>
      <c r="BD166" s="54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3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6"/>
        <v>X</v>
      </c>
      <c r="G167" s="7">
        <f t="shared" si="27"/>
        <v>2.7</v>
      </c>
      <c r="H167" s="16">
        <f t="shared" si="28"/>
        <v>2.7</v>
      </c>
      <c r="I167" s="11" t="str">
        <f t="shared" si="29"/>
        <v>X</v>
      </c>
      <c r="J167" s="39" t="str">
        <f t="shared" si="30"/>
        <v>X</v>
      </c>
      <c r="K167" s="39" t="str">
        <f t="shared" si="23"/>
        <v>X</v>
      </c>
      <c r="L167" s="39" t="str">
        <f t="shared" si="24"/>
        <v>X</v>
      </c>
      <c r="M167" s="39" t="str">
        <f t="shared" si="31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32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5"/>
        <v>3.2962262872611605</v>
      </c>
      <c r="BB167" s="18"/>
      <c r="BD167" s="54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3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6"/>
        <v>X</v>
      </c>
      <c r="G168" s="7">
        <f t="shared" si="27"/>
        <v>2.4</v>
      </c>
      <c r="H168" s="16">
        <f t="shared" si="28"/>
        <v>2.4</v>
      </c>
      <c r="I168" s="11" t="str">
        <f t="shared" si="29"/>
        <v>X</v>
      </c>
      <c r="J168" s="39" t="str">
        <f t="shared" si="30"/>
        <v>X</v>
      </c>
      <c r="K168" s="39" t="str">
        <f t="shared" si="23"/>
        <v>X</v>
      </c>
      <c r="L168" s="39" t="str">
        <f t="shared" si="24"/>
        <v>X</v>
      </c>
      <c r="M168" s="39" t="str">
        <f t="shared" si="31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32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5"/>
        <v>3.2964457942063961</v>
      </c>
      <c r="BB168" s="18"/>
      <c r="BD168" s="54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3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6"/>
        <v>X</v>
      </c>
      <c r="G169" s="7">
        <f t="shared" si="27"/>
        <v>2.9</v>
      </c>
      <c r="H169" s="16">
        <f t="shared" si="28"/>
        <v>2.9</v>
      </c>
      <c r="I169" s="11" t="str">
        <f t="shared" si="29"/>
        <v>X</v>
      </c>
      <c r="J169" s="39" t="str">
        <f t="shared" si="30"/>
        <v>X</v>
      </c>
      <c r="K169" s="39" t="str">
        <f t="shared" si="23"/>
        <v>X</v>
      </c>
      <c r="L169" s="39" t="str">
        <f t="shared" si="24"/>
        <v>X</v>
      </c>
      <c r="M169" s="39" t="str">
        <f t="shared" si="31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32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5"/>
        <v>3.2966651902615309</v>
      </c>
      <c r="BB169" s="18"/>
      <c r="BD169" s="54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3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6"/>
        <v>X</v>
      </c>
      <c r="G170" s="7">
        <f t="shared" si="27"/>
        <v>2.4</v>
      </c>
      <c r="H170" s="16">
        <f t="shared" si="28"/>
        <v>2.4</v>
      </c>
      <c r="I170" s="11" t="str">
        <f t="shared" si="29"/>
        <v>X</v>
      </c>
      <c r="J170" s="39" t="str">
        <f t="shared" si="30"/>
        <v>X</v>
      </c>
      <c r="K170" s="39" t="str">
        <f t="shared" si="23"/>
        <v>X</v>
      </c>
      <c r="L170" s="39" t="str">
        <f t="shared" si="24"/>
        <v>X</v>
      </c>
      <c r="M170" s="39" t="str">
        <f t="shared" si="31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32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5"/>
        <v>3.2968844755385471</v>
      </c>
      <c r="BB170" s="18"/>
      <c r="BD170" s="54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3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6"/>
        <v>X</v>
      </c>
      <c r="G171" s="7">
        <f t="shared" si="27"/>
        <v>2.8</v>
      </c>
      <c r="H171" s="16">
        <f t="shared" si="28"/>
        <v>2.8</v>
      </c>
      <c r="I171" s="11" t="str">
        <f t="shared" si="29"/>
        <v>X</v>
      </c>
      <c r="J171" s="39" t="str">
        <f t="shared" si="30"/>
        <v>X</v>
      </c>
      <c r="K171" s="39" t="str">
        <f t="shared" si="23"/>
        <v>X</v>
      </c>
      <c r="L171" s="39" t="str">
        <f t="shared" si="24"/>
        <v>X</v>
      </c>
      <c r="M171" s="39" t="str">
        <f t="shared" si="31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32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5"/>
        <v>3.2971036501492565</v>
      </c>
      <c r="BB171" s="18"/>
      <c r="BD171" s="54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3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6"/>
        <v>X</v>
      </c>
      <c r="G172" s="7">
        <f t="shared" si="27"/>
        <v>6</v>
      </c>
      <c r="H172" s="16">
        <f t="shared" si="28"/>
        <v>6</v>
      </c>
      <c r="I172" s="11" t="str">
        <f t="shared" si="29"/>
        <v>X</v>
      </c>
      <c r="J172" s="39" t="str">
        <f t="shared" si="30"/>
        <v>X</v>
      </c>
      <c r="K172" s="39" t="str">
        <f t="shared" si="23"/>
        <v>X</v>
      </c>
      <c r="L172" s="39" t="str">
        <f t="shared" si="24"/>
        <v>X</v>
      </c>
      <c r="M172" s="39" t="str">
        <f t="shared" si="31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32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5"/>
        <v>3.2973227142053028</v>
      </c>
      <c r="BB172" s="18"/>
      <c r="BD172" s="54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3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6"/>
        <v>X</v>
      </c>
      <c r="G173" s="7">
        <f t="shared" si="27"/>
        <v>2.8</v>
      </c>
      <c r="H173" s="16">
        <f t="shared" si="28"/>
        <v>2.8</v>
      </c>
      <c r="I173" s="11" t="str">
        <f t="shared" si="29"/>
        <v>X</v>
      </c>
      <c r="J173" s="39" t="str">
        <f t="shared" si="30"/>
        <v>X</v>
      </c>
      <c r="K173" s="39" t="str">
        <f t="shared" si="23"/>
        <v>X</v>
      </c>
      <c r="L173" s="39" t="str">
        <f t="shared" si="24"/>
        <v>X</v>
      </c>
      <c r="M173" s="39" t="str">
        <f t="shared" si="31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32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5"/>
        <v>3.2975416678181597</v>
      </c>
      <c r="BB173" s="18"/>
      <c r="BD173" s="54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3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6"/>
        <v>X</v>
      </c>
      <c r="G174" s="7">
        <f t="shared" si="27"/>
        <v>3.55</v>
      </c>
      <c r="H174" s="16">
        <f t="shared" si="28"/>
        <v>3.55</v>
      </c>
      <c r="I174" s="11" t="str">
        <f t="shared" si="29"/>
        <v>X</v>
      </c>
      <c r="J174" s="39" t="str">
        <f t="shared" si="30"/>
        <v>X</v>
      </c>
      <c r="K174" s="39" t="str">
        <f t="shared" si="23"/>
        <v>X</v>
      </c>
      <c r="L174" s="39" t="str">
        <f t="shared" si="24"/>
        <v>X</v>
      </c>
      <c r="M174" s="39" t="str">
        <f t="shared" si="31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32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5"/>
        <v>3.2977605110991339</v>
      </c>
      <c r="BB174" s="18"/>
      <c r="BD174" s="54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3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6"/>
        <v>X</v>
      </c>
      <c r="G175" s="7">
        <f t="shared" si="27"/>
        <v>2.9</v>
      </c>
      <c r="H175" s="16">
        <f t="shared" si="28"/>
        <v>2.9</v>
      </c>
      <c r="I175" s="11" t="str">
        <f t="shared" si="29"/>
        <v>X</v>
      </c>
      <c r="J175" s="39" t="str">
        <f t="shared" si="30"/>
        <v>X</v>
      </c>
      <c r="K175" s="39" t="str">
        <f t="shared" si="23"/>
        <v>X</v>
      </c>
      <c r="L175" s="39" t="str">
        <f t="shared" si="24"/>
        <v>X</v>
      </c>
      <c r="M175" s="39" t="str">
        <f t="shared" si="31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32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5"/>
        <v>3.2979792441593623</v>
      </c>
      <c r="BB175" s="18"/>
      <c r="BD175" s="54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3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6"/>
        <v>X</v>
      </c>
      <c r="G176" s="7">
        <f t="shared" si="27"/>
        <v>3.7</v>
      </c>
      <c r="H176" s="16">
        <f t="shared" si="28"/>
        <v>3.7</v>
      </c>
      <c r="I176" s="11" t="str">
        <f t="shared" si="29"/>
        <v>X</v>
      </c>
      <c r="J176" s="39" t="str">
        <f t="shared" si="30"/>
        <v>X</v>
      </c>
      <c r="K176" s="39" t="str">
        <f t="shared" si="23"/>
        <v>X</v>
      </c>
      <c r="L176" s="39" t="str">
        <f t="shared" si="24"/>
        <v>X</v>
      </c>
      <c r="M176" s="39" t="str">
        <f t="shared" si="31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32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5"/>
        <v>3.2981978671098151</v>
      </c>
      <c r="BB176" s="18"/>
      <c r="BD176" s="54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3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6"/>
        <v>X</v>
      </c>
      <c r="G177" s="7">
        <f t="shared" si="27"/>
        <v>3.2</v>
      </c>
      <c r="H177" s="16">
        <f t="shared" si="28"/>
        <v>3.2</v>
      </c>
      <c r="I177" s="11" t="str">
        <f t="shared" si="29"/>
        <v>X</v>
      </c>
      <c r="J177" s="39" t="str">
        <f t="shared" si="30"/>
        <v>X</v>
      </c>
      <c r="K177" s="39" t="str">
        <f t="shared" si="23"/>
        <v>X</v>
      </c>
      <c r="L177" s="39" t="str">
        <f t="shared" si="24"/>
        <v>X</v>
      </c>
      <c r="M177" s="39" t="str">
        <f t="shared" si="31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32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5"/>
        <v>3.2986347831244354</v>
      </c>
      <c r="BB177" s="18"/>
      <c r="BD177" s="54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3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6"/>
        <v>X</v>
      </c>
      <c r="G178" s="7">
        <f t="shared" si="27"/>
        <v>3.5</v>
      </c>
      <c r="H178" s="16">
        <f t="shared" si="28"/>
        <v>3.5</v>
      </c>
      <c r="I178" s="11" t="str">
        <f t="shared" si="29"/>
        <v>X</v>
      </c>
      <c r="J178" s="39" t="str">
        <f t="shared" si="30"/>
        <v>X</v>
      </c>
      <c r="K178" s="39" t="str">
        <f t="shared" si="23"/>
        <v>X</v>
      </c>
      <c r="L178" s="39" t="str">
        <f t="shared" si="24"/>
        <v>X</v>
      </c>
      <c r="M178" s="39" t="str">
        <f t="shared" si="31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32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5"/>
        <v>3.2990712600274095</v>
      </c>
      <c r="BB178" s="18"/>
      <c r="BD178" s="54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3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6"/>
        <v>X</v>
      </c>
      <c r="G179" s="7">
        <f t="shared" si="27"/>
        <v>4.7</v>
      </c>
      <c r="H179" s="16">
        <f t="shared" si="28"/>
        <v>4.7</v>
      </c>
      <c r="I179" s="11" t="str">
        <f t="shared" si="29"/>
        <v>X</v>
      </c>
      <c r="J179" s="39" t="str">
        <f t="shared" si="30"/>
        <v>X</v>
      </c>
      <c r="K179" s="39" t="str">
        <f t="shared" si="23"/>
        <v>X</v>
      </c>
      <c r="L179" s="39" t="str">
        <f t="shared" si="24"/>
        <v>X</v>
      </c>
      <c r="M179" s="39" t="str">
        <f t="shared" si="31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32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5"/>
        <v>3.2995072987004876</v>
      </c>
      <c r="BB179" s="18"/>
      <c r="BD179" s="54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3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6"/>
        <v>X</v>
      </c>
      <c r="G180" s="7">
        <f t="shared" si="27"/>
        <v>4.5999999999999996</v>
      </c>
      <c r="H180" s="16">
        <f t="shared" si="28"/>
        <v>4.5999999999999996</v>
      </c>
      <c r="I180" s="11" t="str">
        <f t="shared" si="29"/>
        <v>X</v>
      </c>
      <c r="J180" s="39" t="str">
        <f t="shared" si="30"/>
        <v>X</v>
      </c>
      <c r="K180" s="39" t="str">
        <f t="shared" si="23"/>
        <v>X</v>
      </c>
      <c r="L180" s="39" t="str">
        <f t="shared" si="24"/>
        <v>X</v>
      </c>
      <c r="M180" s="39" t="str">
        <f t="shared" si="31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32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5"/>
        <v>3.2999429000227671</v>
      </c>
      <c r="BB180" s="18"/>
      <c r="BD180" s="54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3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6"/>
        <v>X</v>
      </c>
      <c r="G181" s="7">
        <f t="shared" si="27"/>
        <v>5</v>
      </c>
      <c r="H181" s="16">
        <f t="shared" si="28"/>
        <v>5</v>
      </c>
      <c r="I181" s="11" t="str">
        <f t="shared" si="29"/>
        <v>X</v>
      </c>
      <c r="J181" s="39" t="str">
        <f t="shared" si="30"/>
        <v>X</v>
      </c>
      <c r="K181" s="39" t="str">
        <f t="shared" si="23"/>
        <v>X</v>
      </c>
      <c r="L181" s="39" t="str">
        <f t="shared" si="24"/>
        <v>X</v>
      </c>
      <c r="M181" s="39" t="str">
        <f t="shared" si="31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32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5"/>
        <v>3.2960066693136723</v>
      </c>
      <c r="BB181" s="18"/>
      <c r="BD181" s="54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3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6"/>
        <v>X</v>
      </c>
      <c r="G182" s="7">
        <f t="shared" si="27"/>
        <v>4.4000000000000004</v>
      </c>
      <c r="H182" s="16">
        <f t="shared" si="28"/>
        <v>4.4000000000000004</v>
      </c>
      <c r="I182" s="11" t="str">
        <f t="shared" si="29"/>
        <v>X</v>
      </c>
      <c r="J182" s="39" t="str">
        <f t="shared" si="30"/>
        <v>X</v>
      </c>
      <c r="K182" s="39" t="str">
        <f t="shared" si="23"/>
        <v>X</v>
      </c>
      <c r="L182" s="39" t="str">
        <f t="shared" si="24"/>
        <v>X</v>
      </c>
      <c r="M182" s="39" t="str">
        <f t="shared" si="31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32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5"/>
        <v>3.2962262872611605</v>
      </c>
      <c r="BB182" s="18"/>
      <c r="BD182" s="54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3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6"/>
        <v>X</v>
      </c>
      <c r="G183" s="7">
        <f t="shared" si="27"/>
        <v>4.4000000000000004</v>
      </c>
      <c r="H183" s="16">
        <f t="shared" si="28"/>
        <v>4.4000000000000004</v>
      </c>
      <c r="I183" s="11" t="str">
        <f t="shared" si="29"/>
        <v>X</v>
      </c>
      <c r="J183" s="39" t="str">
        <f t="shared" si="30"/>
        <v>X</v>
      </c>
      <c r="K183" s="39" t="str">
        <f t="shared" si="23"/>
        <v>X</v>
      </c>
      <c r="L183" s="39" t="str">
        <f t="shared" si="24"/>
        <v>X</v>
      </c>
      <c r="M183" s="39" t="str">
        <f t="shared" si="31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32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5"/>
        <v>3.2964457942063961</v>
      </c>
      <c r="BB183" s="18"/>
      <c r="BD183" s="54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3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6"/>
        <v>X</v>
      </c>
      <c r="G184" s="7">
        <f t="shared" si="27"/>
        <v>4.5</v>
      </c>
      <c r="H184" s="16">
        <f t="shared" si="28"/>
        <v>4.5</v>
      </c>
      <c r="I184" s="11" t="str">
        <f t="shared" si="29"/>
        <v>X</v>
      </c>
      <c r="J184" s="39" t="str">
        <f t="shared" si="30"/>
        <v>X</v>
      </c>
      <c r="K184" s="39" t="str">
        <f t="shared" si="23"/>
        <v>X</v>
      </c>
      <c r="L184" s="39" t="str">
        <f t="shared" si="24"/>
        <v>X</v>
      </c>
      <c r="M184" s="39" t="str">
        <f t="shared" si="31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32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5"/>
        <v>3.2966651902615309</v>
      </c>
      <c r="BB184" s="18"/>
      <c r="BD184" s="54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3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6"/>
        <v>X</v>
      </c>
      <c r="G185" s="7">
        <f t="shared" si="27"/>
        <v>4.2</v>
      </c>
      <c r="H185" s="16">
        <f t="shared" si="28"/>
        <v>4.2</v>
      </c>
      <c r="I185" s="11" t="str">
        <f t="shared" si="29"/>
        <v>X</v>
      </c>
      <c r="J185" s="39" t="str">
        <f t="shared" si="30"/>
        <v>X</v>
      </c>
      <c r="K185" s="39" t="str">
        <f t="shared" si="23"/>
        <v>X</v>
      </c>
      <c r="L185" s="39" t="str">
        <f t="shared" si="24"/>
        <v>X</v>
      </c>
      <c r="M185" s="39" t="str">
        <f t="shared" si="31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32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5"/>
        <v>3.2968844755385471</v>
      </c>
      <c r="BB185" s="18"/>
      <c r="BD185" s="54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3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6"/>
        <v>X</v>
      </c>
      <c r="G186" s="7">
        <f t="shared" si="27"/>
        <v>4</v>
      </c>
      <c r="H186" s="16">
        <f t="shared" si="28"/>
        <v>4</v>
      </c>
      <c r="I186" s="11" t="str">
        <f t="shared" si="29"/>
        <v>X</v>
      </c>
      <c r="J186" s="39" t="str">
        <f t="shared" si="30"/>
        <v>X</v>
      </c>
      <c r="K186" s="39" t="str">
        <f t="shared" si="23"/>
        <v>X</v>
      </c>
      <c r="L186" s="39" t="str">
        <f t="shared" si="24"/>
        <v>X</v>
      </c>
      <c r="M186" s="39" t="str">
        <f t="shared" si="31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32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5"/>
        <v>3.2971036501492565</v>
      </c>
      <c r="BB186" s="18"/>
      <c r="BD186" s="54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3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6"/>
        <v>X</v>
      </c>
      <c r="G187" s="7">
        <f t="shared" si="27"/>
        <v>3.52</v>
      </c>
      <c r="H187" s="16">
        <f t="shared" si="28"/>
        <v>3.52</v>
      </c>
      <c r="I187" s="11" t="str">
        <f t="shared" si="29"/>
        <v>X</v>
      </c>
      <c r="J187" s="39" t="str">
        <f t="shared" si="30"/>
        <v>X</v>
      </c>
      <c r="K187" s="39" t="str">
        <f t="shared" si="23"/>
        <v>X</v>
      </c>
      <c r="L187" s="39" t="str">
        <f t="shared" si="24"/>
        <v>X</v>
      </c>
      <c r="M187" s="39" t="str">
        <f t="shared" si="31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32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5"/>
        <v>3.2973227142053028</v>
      </c>
      <c r="BB187" s="18"/>
      <c r="BD187" s="54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3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6"/>
        <v>X</v>
      </c>
      <c r="G188" s="7">
        <f t="shared" si="27"/>
        <v>3.7</v>
      </c>
      <c r="H188" s="16">
        <f t="shared" si="28"/>
        <v>3.7</v>
      </c>
      <c r="I188" s="11" t="str">
        <f t="shared" si="29"/>
        <v>X</v>
      </c>
      <c r="J188" s="39" t="str">
        <f t="shared" si="30"/>
        <v>X</v>
      </c>
      <c r="K188" s="39" t="str">
        <f t="shared" si="23"/>
        <v>X</v>
      </c>
      <c r="L188" s="39" t="str">
        <f t="shared" si="24"/>
        <v>X</v>
      </c>
      <c r="M188" s="39" t="str">
        <f t="shared" si="31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32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5"/>
        <v>3.2975416678181597</v>
      </c>
      <c r="BB188" s="18"/>
      <c r="BD188" s="54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3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6"/>
        <v>X</v>
      </c>
      <c r="G189" s="7">
        <f t="shared" si="27"/>
        <v>3.92</v>
      </c>
      <c r="H189" s="16">
        <f t="shared" si="28"/>
        <v>3.92</v>
      </c>
      <c r="I189" s="11" t="str">
        <f t="shared" si="29"/>
        <v>X</v>
      </c>
      <c r="J189" s="39" t="str">
        <f t="shared" si="30"/>
        <v>X</v>
      </c>
      <c r="K189" s="39" t="str">
        <f t="shared" si="23"/>
        <v>X</v>
      </c>
      <c r="L189" s="39" t="str">
        <f t="shared" si="24"/>
        <v>X</v>
      </c>
      <c r="M189" s="39" t="str">
        <f t="shared" si="31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32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5"/>
        <v>3.2977605110991339</v>
      </c>
      <c r="BB189" s="18"/>
      <c r="BD189" s="54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3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6"/>
        <v>X</v>
      </c>
      <c r="G190" s="7">
        <f t="shared" si="27"/>
        <v>3.8</v>
      </c>
      <c r="H190" s="16">
        <f t="shared" si="28"/>
        <v>3.8</v>
      </c>
      <c r="I190" s="11" t="str">
        <f t="shared" si="29"/>
        <v>X</v>
      </c>
      <c r="J190" s="39" t="str">
        <f t="shared" si="30"/>
        <v>X</v>
      </c>
      <c r="K190" s="39" t="str">
        <f t="shared" si="23"/>
        <v>X</v>
      </c>
      <c r="L190" s="39" t="str">
        <f t="shared" si="24"/>
        <v>X</v>
      </c>
      <c r="M190" s="39" t="str">
        <f t="shared" si="31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32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5"/>
        <v>3.2979792441593623</v>
      </c>
      <c r="BB190" s="18"/>
      <c r="BD190" s="54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3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6"/>
        <v>X</v>
      </c>
      <c r="G191" s="7">
        <f t="shared" si="27"/>
        <v>4</v>
      </c>
      <c r="H191" s="16">
        <f t="shared" si="28"/>
        <v>4</v>
      </c>
      <c r="I191" s="11" t="str">
        <f t="shared" si="29"/>
        <v>X</v>
      </c>
      <c r="J191" s="39" t="str">
        <f t="shared" si="30"/>
        <v>X</v>
      </c>
      <c r="K191" s="39" t="str">
        <f t="shared" si="23"/>
        <v>X</v>
      </c>
      <c r="L191" s="39" t="str">
        <f t="shared" si="24"/>
        <v>X</v>
      </c>
      <c r="M191" s="39" t="str">
        <f t="shared" si="31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32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5"/>
        <v>3.2981978671098151</v>
      </c>
      <c r="BB191" s="18"/>
      <c r="BD191" s="54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3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6"/>
        <v>X</v>
      </c>
      <c r="G192" s="7">
        <f t="shared" si="27"/>
        <v>3.6</v>
      </c>
      <c r="H192" s="16">
        <f t="shared" si="28"/>
        <v>3.6</v>
      </c>
      <c r="I192" s="11" t="str">
        <f t="shared" si="29"/>
        <v>X</v>
      </c>
      <c r="J192" s="39" t="str">
        <f t="shared" si="30"/>
        <v>X</v>
      </c>
      <c r="K192" s="39" t="str">
        <f t="shared" si="23"/>
        <v>X</v>
      </c>
      <c r="L192" s="39" t="str">
        <f t="shared" si="24"/>
        <v>X</v>
      </c>
      <c r="M192" s="39" t="str">
        <f t="shared" si="31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32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5"/>
        <v>3.2986347831244354</v>
      </c>
      <c r="BB192" s="18"/>
      <c r="BD192" s="54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3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6"/>
        <v>X</v>
      </c>
      <c r="G193" s="7">
        <f t="shared" si="27"/>
        <v>4.5990000000000002</v>
      </c>
      <c r="H193" s="16">
        <f t="shared" si="28"/>
        <v>4.5990000000000002</v>
      </c>
      <c r="I193" s="11" t="str">
        <f t="shared" si="29"/>
        <v>X</v>
      </c>
      <c r="J193" s="39" t="str">
        <f t="shared" si="30"/>
        <v>X</v>
      </c>
      <c r="K193" s="39" t="str">
        <f t="shared" si="23"/>
        <v>X</v>
      </c>
      <c r="L193" s="39" t="str">
        <f t="shared" si="24"/>
        <v>X</v>
      </c>
      <c r="M193" s="39" t="str">
        <f t="shared" si="31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32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5"/>
        <v>3.2990712600274095</v>
      </c>
      <c r="BB193" s="18"/>
      <c r="BD193" s="54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3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6"/>
        <v>X</v>
      </c>
      <c r="G194" s="7">
        <f t="shared" si="27"/>
        <v>6.9</v>
      </c>
      <c r="H194" s="16">
        <f t="shared" si="28"/>
        <v>6.9</v>
      </c>
      <c r="I194" s="11" t="str">
        <f t="shared" si="29"/>
        <v>X</v>
      </c>
      <c r="J194" s="39" t="str">
        <f t="shared" si="30"/>
        <v>X</v>
      </c>
      <c r="K194" s="39" t="str">
        <f t="shared" si="23"/>
        <v>X</v>
      </c>
      <c r="L194" s="39" t="str">
        <f t="shared" si="24"/>
        <v>X</v>
      </c>
      <c r="M194" s="39" t="str">
        <f t="shared" si="31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32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5"/>
        <v>3.2995072987004876</v>
      </c>
      <c r="BB194" s="18"/>
      <c r="BD194" s="54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3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6"/>
        <v>X</v>
      </c>
      <c r="G195" s="7">
        <f t="shared" si="27"/>
        <v>6.1</v>
      </c>
      <c r="H195" s="16">
        <f t="shared" si="28"/>
        <v>6.1</v>
      </c>
      <c r="I195" s="11" t="str">
        <f t="shared" si="29"/>
        <v>X</v>
      </c>
      <c r="J195" s="39" t="str">
        <f t="shared" si="30"/>
        <v>X</v>
      </c>
      <c r="K195" s="39" t="str">
        <f t="shared" si="23"/>
        <v>X</v>
      </c>
      <c r="L195" s="39" t="str">
        <f t="shared" si="24"/>
        <v>X</v>
      </c>
      <c r="M195" s="39" t="str">
        <f t="shared" si="31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32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5"/>
        <v>3.2999429000227671</v>
      </c>
      <c r="BB195" s="18"/>
      <c r="BD195" s="54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3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6"/>
        <v>X</v>
      </c>
      <c r="G196" s="7">
        <f t="shared" si="27"/>
        <v>10.7</v>
      </c>
      <c r="H196" s="16">
        <f t="shared" si="28"/>
        <v>10.7</v>
      </c>
      <c r="I196" s="11" t="str">
        <f t="shared" si="29"/>
        <v>X</v>
      </c>
      <c r="J196" s="39" t="str">
        <f t="shared" si="30"/>
        <v>X</v>
      </c>
      <c r="K196" s="39" t="str">
        <f t="shared" si="23"/>
        <v>X</v>
      </c>
      <c r="L196" s="39" t="str">
        <f t="shared" si="24"/>
        <v>X</v>
      </c>
      <c r="M196" s="39" t="str">
        <f t="shared" si="31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32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5"/>
        <v>3.301897717195208</v>
      </c>
      <c r="BB196" s="18"/>
      <c r="BD196" s="54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3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6"/>
        <v>X</v>
      </c>
      <c r="G197" s="7">
        <f t="shared" si="27"/>
        <v>8.1</v>
      </c>
      <c r="H197" s="16">
        <f t="shared" si="28"/>
        <v>8.1</v>
      </c>
      <c r="I197" s="11" t="str">
        <f t="shared" si="29"/>
        <v>X</v>
      </c>
      <c r="J197" s="39" t="str">
        <f t="shared" si="30"/>
        <v>X</v>
      </c>
      <c r="K197" s="39" t="str">
        <f t="shared" si="23"/>
        <v>X</v>
      </c>
      <c r="L197" s="39" t="str">
        <f t="shared" si="24"/>
        <v>X</v>
      </c>
      <c r="M197" s="39" t="str">
        <f t="shared" si="31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32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5"/>
        <v>3.3023309286843991</v>
      </c>
      <c r="BB197" s="18"/>
      <c r="BD197" s="54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3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6"/>
        <v>X</v>
      </c>
      <c r="G198" s="7">
        <f t="shared" si="27"/>
        <v>15</v>
      </c>
      <c r="H198" s="16">
        <f t="shared" si="28"/>
        <v>15</v>
      </c>
      <c r="I198" s="11" t="str">
        <f t="shared" si="29"/>
        <v>X</v>
      </c>
      <c r="J198" s="39" t="str">
        <f t="shared" si="30"/>
        <v>X</v>
      </c>
      <c r="K198" s="39" t="str">
        <f t="shared" si="23"/>
        <v>X</v>
      </c>
      <c r="L198" s="39" t="str">
        <f t="shared" si="24"/>
        <v>X</v>
      </c>
      <c r="M198" s="39" t="str">
        <f t="shared" si="31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32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5"/>
        <v>3.2929202996000062</v>
      </c>
      <c r="BB198" s="18"/>
      <c r="BD198" s="54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3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6"/>
        <v>X</v>
      </c>
      <c r="G199" s="7">
        <f t="shared" si="27"/>
        <v>10</v>
      </c>
      <c r="H199" s="16">
        <f t="shared" si="28"/>
        <v>10</v>
      </c>
      <c r="I199" s="11" t="str">
        <f t="shared" si="29"/>
        <v>X</v>
      </c>
      <c r="J199" s="39" t="str">
        <f t="shared" si="30"/>
        <v>X</v>
      </c>
      <c r="K199" s="39" t="str">
        <f t="shared" si="23"/>
        <v>X</v>
      </c>
      <c r="L199" s="39" t="str">
        <f t="shared" si="24"/>
        <v>X</v>
      </c>
      <c r="M199" s="39" t="str">
        <f t="shared" si="31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32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5"/>
        <v>3.3021143769562009</v>
      </c>
      <c r="BB199" s="18"/>
      <c r="BD199" s="54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3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6"/>
        <v>X</v>
      </c>
      <c r="G200" s="7">
        <f t="shared" si="27"/>
        <v>9.6999999999999993</v>
      </c>
      <c r="H200" s="16">
        <f t="shared" si="28"/>
        <v>9.6999999999999993</v>
      </c>
      <c r="I200" s="11" t="str">
        <f t="shared" si="29"/>
        <v>X</v>
      </c>
      <c r="J200" s="39" t="str">
        <f t="shared" si="30"/>
        <v>X</v>
      </c>
      <c r="K200" s="39" t="str">
        <f t="shared" si="23"/>
        <v>X</v>
      </c>
      <c r="L200" s="39" t="str">
        <f t="shared" si="24"/>
        <v>X</v>
      </c>
      <c r="M200" s="39" t="str">
        <f t="shared" si="31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32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5"/>
        <v>3.3021143769562009</v>
      </c>
      <c r="BB200" s="18"/>
      <c r="BD200" s="54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3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6"/>
        <v>X</v>
      </c>
      <c r="G201" s="7">
        <f t="shared" si="27"/>
        <v>11.35</v>
      </c>
      <c r="H201" s="16">
        <f t="shared" si="28"/>
        <v>11.35</v>
      </c>
      <c r="I201" s="11" t="str">
        <f t="shared" si="29"/>
        <v>X</v>
      </c>
      <c r="J201" s="39" t="str">
        <f t="shared" si="30"/>
        <v>X</v>
      </c>
      <c r="K201" s="39" t="str">
        <f t="shared" si="23"/>
        <v>X</v>
      </c>
      <c r="L201" s="39" t="str">
        <f t="shared" si="24"/>
        <v>X</v>
      </c>
      <c r="M201" s="39" t="str">
        <f t="shared" si="31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32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5"/>
        <v>3.3021143769562009</v>
      </c>
      <c r="BB201" s="18"/>
      <c r="BD201" s="54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3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6"/>
        <v>X</v>
      </c>
      <c r="G202" s="7">
        <f t="shared" si="27"/>
        <v>11.3</v>
      </c>
      <c r="H202" s="16">
        <f t="shared" si="28"/>
        <v>11.3</v>
      </c>
      <c r="I202" s="11" t="str">
        <f t="shared" si="29"/>
        <v>X</v>
      </c>
      <c r="J202" s="39" t="str">
        <f t="shared" si="30"/>
        <v>X</v>
      </c>
      <c r="K202" s="39" t="str">
        <f t="shared" ref="K202:K264" si="33">IFERROR(1/J202, "X")</f>
        <v>X</v>
      </c>
      <c r="L202" s="39" t="str">
        <f t="shared" ref="L202:L264" si="34">IFERROR(I202-J202, "X")</f>
        <v>X</v>
      </c>
      <c r="M202" s="39" t="str">
        <f t="shared" si="31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32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5">LOG(AU202)</f>
        <v>3.2971036501492565</v>
      </c>
      <c r="BB202" s="18"/>
      <c r="BD202" s="54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3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6"/>
        <v>X</v>
      </c>
      <c r="G203" s="7">
        <f t="shared" si="27"/>
        <v>11.3</v>
      </c>
      <c r="H203" s="16">
        <f t="shared" si="28"/>
        <v>11.3</v>
      </c>
      <c r="I203" s="11" t="str">
        <f t="shared" si="29"/>
        <v>X</v>
      </c>
      <c r="J203" s="39" t="str">
        <f t="shared" si="30"/>
        <v>X</v>
      </c>
      <c r="K203" s="39" t="str">
        <f t="shared" si="33"/>
        <v>X</v>
      </c>
      <c r="L203" s="39" t="str">
        <f t="shared" si="34"/>
        <v>X</v>
      </c>
      <c r="M203" s="39" t="str">
        <f t="shared" si="31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32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5"/>
        <v>3.2971036501492565</v>
      </c>
      <c r="BB203" s="18"/>
      <c r="BD203" s="54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3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6"/>
        <v>X</v>
      </c>
      <c r="G204" s="7">
        <f t="shared" si="27"/>
        <v>8.9</v>
      </c>
      <c r="H204" s="16">
        <f t="shared" si="28"/>
        <v>8.9</v>
      </c>
      <c r="I204" s="11" t="str">
        <f t="shared" si="29"/>
        <v>X</v>
      </c>
      <c r="J204" s="39" t="str">
        <f t="shared" si="30"/>
        <v>X</v>
      </c>
      <c r="K204" s="39" t="str">
        <f t="shared" si="33"/>
        <v>X</v>
      </c>
      <c r="L204" s="39" t="str">
        <f t="shared" si="34"/>
        <v>X</v>
      </c>
      <c r="M204" s="39" t="str">
        <f t="shared" si="31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32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5"/>
        <v>3.2971036501492565</v>
      </c>
      <c r="BB204" s="18"/>
      <c r="BD204" s="54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3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6"/>
        <v>X</v>
      </c>
      <c r="G205" s="7">
        <f t="shared" si="27"/>
        <v>2.6</v>
      </c>
      <c r="H205" s="16">
        <f t="shared" si="28"/>
        <v>2.6</v>
      </c>
      <c r="I205" s="11" t="str">
        <f t="shared" si="29"/>
        <v>X</v>
      </c>
      <c r="J205" s="39" t="str">
        <f t="shared" si="30"/>
        <v>X</v>
      </c>
      <c r="K205" s="39" t="str">
        <f t="shared" si="33"/>
        <v>X</v>
      </c>
      <c r="L205" s="39" t="str">
        <f t="shared" si="34"/>
        <v>X</v>
      </c>
      <c r="M205" s="39" t="str">
        <f t="shared" si="31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32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5"/>
        <v>3.2975416678181597</v>
      </c>
      <c r="BB205" s="18"/>
      <c r="BD205" s="54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3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6"/>
        <v>X</v>
      </c>
      <c r="G206" s="7">
        <f t="shared" si="27"/>
        <v>4.49</v>
      </c>
      <c r="H206" s="16">
        <f t="shared" si="28"/>
        <v>4.49</v>
      </c>
      <c r="I206" s="11" t="str">
        <f t="shared" si="29"/>
        <v>X</v>
      </c>
      <c r="J206" s="39" t="str">
        <f t="shared" si="30"/>
        <v>X</v>
      </c>
      <c r="K206" s="39" t="str">
        <f t="shared" si="33"/>
        <v>X</v>
      </c>
      <c r="L206" s="39" t="str">
        <f t="shared" si="34"/>
        <v>X</v>
      </c>
      <c r="M206" s="39" t="str">
        <f t="shared" si="31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32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5"/>
        <v>3.2988530764097068</v>
      </c>
      <c r="BB206" s="18"/>
      <c r="BD206" s="54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3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6">IFERROR(D207/E207, "X")</f>
        <v>X</v>
      </c>
      <c r="G207" s="7">
        <f t="shared" ref="G207:G270" si="37">D207-E207</f>
        <v>5.08</v>
      </c>
      <c r="H207" s="16">
        <f t="shared" ref="H207:H270" si="38">D207+E207</f>
        <v>5.08</v>
      </c>
      <c r="I207" s="11" t="str">
        <f t="shared" ref="I207:I270" si="39">IFERROR(F207/SQRT(F207^2+AJ207), "X")</f>
        <v>X</v>
      </c>
      <c r="J207" s="39" t="str">
        <f t="shared" ref="J207:J270" si="40">IFERROR(SQRT((1-I207^2)/AJ207), "X")</f>
        <v>X</v>
      </c>
      <c r="K207" s="39" t="str">
        <f t="shared" si="33"/>
        <v>X</v>
      </c>
      <c r="L207" s="39" t="str">
        <f t="shared" si="34"/>
        <v>X</v>
      </c>
      <c r="M207" s="39" t="str">
        <f t="shared" ref="M207:M270" si="41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42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5"/>
        <v>3.2988530764097068</v>
      </c>
      <c r="BB207" s="18"/>
      <c r="BD207" s="54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3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6"/>
        <v>X</v>
      </c>
      <c r="G208" s="7">
        <f t="shared" si="37"/>
        <v>3.42</v>
      </c>
      <c r="H208" s="16">
        <f t="shared" si="38"/>
        <v>3.42</v>
      </c>
      <c r="I208" s="11" t="str">
        <f t="shared" si="39"/>
        <v>X</v>
      </c>
      <c r="J208" s="39" t="str">
        <f t="shared" si="40"/>
        <v>X</v>
      </c>
      <c r="K208" s="39" t="str">
        <f t="shared" si="33"/>
        <v>X</v>
      </c>
      <c r="L208" s="39" t="str">
        <f t="shared" si="34"/>
        <v>X</v>
      </c>
      <c r="M208" s="39" t="str">
        <f t="shared" si="41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42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5"/>
        <v>3.2988530764097068</v>
      </c>
      <c r="BB208" s="18"/>
      <c r="BD208" s="54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3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6"/>
        <v>X</v>
      </c>
      <c r="G209" s="7">
        <f t="shared" si="37"/>
        <v>7</v>
      </c>
      <c r="H209" s="16">
        <f t="shared" si="38"/>
        <v>7</v>
      </c>
      <c r="I209" s="11" t="str">
        <f t="shared" si="39"/>
        <v>X</v>
      </c>
      <c r="J209" s="39" t="str">
        <f t="shared" si="40"/>
        <v>X</v>
      </c>
      <c r="K209" s="39" t="str">
        <f t="shared" si="33"/>
        <v>X</v>
      </c>
      <c r="L209" s="39" t="str">
        <f t="shared" si="34"/>
        <v>X</v>
      </c>
      <c r="M209" s="39" t="str">
        <f t="shared" si="41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42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5"/>
        <v>3.2990712600274095</v>
      </c>
      <c r="BB209" s="18"/>
      <c r="BD209" s="54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3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6"/>
        <v>X</v>
      </c>
      <c r="G210" s="7">
        <f t="shared" si="37"/>
        <v>15.1</v>
      </c>
      <c r="H210" s="16">
        <f t="shared" si="38"/>
        <v>15.1</v>
      </c>
      <c r="I210" s="11" t="str">
        <f t="shared" si="39"/>
        <v>X</v>
      </c>
      <c r="J210" s="39" t="str">
        <f t="shared" si="40"/>
        <v>X</v>
      </c>
      <c r="K210" s="39" t="str">
        <f t="shared" si="33"/>
        <v>X</v>
      </c>
      <c r="L210" s="39" t="str">
        <f t="shared" si="34"/>
        <v>X</v>
      </c>
      <c r="M210" s="39" t="str">
        <f t="shared" si="41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42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5"/>
        <v>3.2995072987004876</v>
      </c>
      <c r="BB210" s="18"/>
      <c r="BD210" s="54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3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6"/>
        <v>X</v>
      </c>
      <c r="G211" s="7">
        <f t="shared" si="37"/>
        <v>10</v>
      </c>
      <c r="H211" s="16">
        <f t="shared" si="38"/>
        <v>10</v>
      </c>
      <c r="I211" s="11" t="str">
        <f t="shared" si="39"/>
        <v>X</v>
      </c>
      <c r="J211" s="39" t="str">
        <f t="shared" si="40"/>
        <v>X</v>
      </c>
      <c r="K211" s="39" t="str">
        <f t="shared" si="33"/>
        <v>X</v>
      </c>
      <c r="L211" s="39" t="str">
        <f t="shared" si="34"/>
        <v>X</v>
      </c>
      <c r="M211" s="39" t="str">
        <f t="shared" si="41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42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5"/>
        <v>3.2992893340876801</v>
      </c>
      <c r="BB211" s="18"/>
      <c r="BD211" s="54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3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6"/>
        <v>X</v>
      </c>
      <c r="G212" s="7">
        <f t="shared" si="37"/>
        <v>10</v>
      </c>
      <c r="H212" s="16">
        <f t="shared" si="38"/>
        <v>10</v>
      </c>
      <c r="I212" s="11" t="str">
        <f t="shared" si="39"/>
        <v>X</v>
      </c>
      <c r="J212" s="39" t="str">
        <f t="shared" si="40"/>
        <v>X</v>
      </c>
      <c r="K212" s="39" t="str">
        <f t="shared" si="33"/>
        <v>X</v>
      </c>
      <c r="L212" s="39" t="str">
        <f t="shared" si="34"/>
        <v>X</v>
      </c>
      <c r="M212" s="39" t="str">
        <f t="shared" si="41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42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5"/>
        <v>3.2995072987004876</v>
      </c>
      <c r="BB212" s="18"/>
      <c r="BD212" s="54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3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6"/>
        <v>X</v>
      </c>
      <c r="G213" s="7">
        <f t="shared" si="37"/>
        <v>9.3000000000000007</v>
      </c>
      <c r="H213" s="16">
        <f t="shared" si="38"/>
        <v>9.3000000000000007</v>
      </c>
      <c r="I213" s="11" t="str">
        <f t="shared" si="39"/>
        <v>X</v>
      </c>
      <c r="J213" s="39" t="str">
        <f t="shared" si="40"/>
        <v>X</v>
      </c>
      <c r="K213" s="39" t="str">
        <f t="shared" si="33"/>
        <v>X</v>
      </c>
      <c r="L213" s="39" t="str">
        <f t="shared" si="34"/>
        <v>X</v>
      </c>
      <c r="M213" s="39" t="str">
        <f t="shared" si="41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42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5"/>
        <v>3.2986347831244354</v>
      </c>
      <c r="BB213" s="18"/>
      <c r="BD213" s="54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3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6"/>
        <v>X</v>
      </c>
      <c r="G214" s="7">
        <f t="shared" si="37"/>
        <v>8</v>
      </c>
      <c r="H214" s="16">
        <f t="shared" si="38"/>
        <v>8</v>
      </c>
      <c r="I214" s="11" t="str">
        <f t="shared" si="39"/>
        <v>X</v>
      </c>
      <c r="J214" s="39" t="str">
        <f t="shared" si="40"/>
        <v>X</v>
      </c>
      <c r="K214" s="39" t="str">
        <f t="shared" si="33"/>
        <v>X</v>
      </c>
      <c r="L214" s="39" t="str">
        <f t="shared" si="34"/>
        <v>X</v>
      </c>
      <c r="M214" s="39" t="str">
        <f t="shared" si="41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42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5"/>
        <v>3.2986347831244354</v>
      </c>
      <c r="BB214" s="18"/>
      <c r="BD214" s="54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3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6"/>
        <v>X</v>
      </c>
      <c r="G215" s="7">
        <f t="shared" si="37"/>
        <v>7.7</v>
      </c>
      <c r="H215" s="16">
        <f t="shared" si="38"/>
        <v>7.7</v>
      </c>
      <c r="I215" s="11" t="str">
        <f t="shared" si="39"/>
        <v>X</v>
      </c>
      <c r="J215" s="39" t="str">
        <f t="shared" si="40"/>
        <v>X</v>
      </c>
      <c r="K215" s="39" t="str">
        <f t="shared" si="33"/>
        <v>X</v>
      </c>
      <c r="L215" s="39" t="str">
        <f t="shared" si="34"/>
        <v>X</v>
      </c>
      <c r="M215" s="39" t="str">
        <f t="shared" si="41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42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5"/>
        <v>3.2984163800612945</v>
      </c>
      <c r="BB215" s="18"/>
      <c r="BD215" s="54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3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6"/>
        <v>X</v>
      </c>
      <c r="G216" s="7">
        <f t="shared" si="37"/>
        <v>7.9</v>
      </c>
      <c r="H216" s="16">
        <f t="shared" si="38"/>
        <v>7.9</v>
      </c>
      <c r="I216" s="11" t="str">
        <f t="shared" si="39"/>
        <v>X</v>
      </c>
      <c r="J216" s="39" t="str">
        <f t="shared" si="40"/>
        <v>X</v>
      </c>
      <c r="K216" s="39" t="str">
        <f t="shared" si="33"/>
        <v>X</v>
      </c>
      <c r="L216" s="39" t="str">
        <f t="shared" si="34"/>
        <v>X</v>
      </c>
      <c r="M216" s="39" t="str">
        <f t="shared" si="41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42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5"/>
        <v>3.2977605110991339</v>
      </c>
      <c r="BB216" s="18"/>
      <c r="BD216" s="54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3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6"/>
        <v>X</v>
      </c>
      <c r="G217" s="7">
        <f t="shared" si="37"/>
        <v>4.4000000000000004</v>
      </c>
      <c r="H217" s="16">
        <f t="shared" si="38"/>
        <v>4.4000000000000004</v>
      </c>
      <c r="I217" s="11" t="str">
        <f t="shared" si="39"/>
        <v>X</v>
      </c>
      <c r="J217" s="39" t="str">
        <f t="shared" si="40"/>
        <v>X</v>
      </c>
      <c r="K217" s="39" t="str">
        <f t="shared" si="33"/>
        <v>X</v>
      </c>
      <c r="L217" s="39" t="str">
        <f t="shared" si="34"/>
        <v>X</v>
      </c>
      <c r="M217" s="39" t="str">
        <f t="shared" si="41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42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5"/>
        <v>3.2962262872611605</v>
      </c>
      <c r="BB217" s="18"/>
      <c r="BD217" s="54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3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6"/>
        <v>X</v>
      </c>
      <c r="G218" s="7">
        <f t="shared" si="37"/>
        <v>13.2</v>
      </c>
      <c r="H218" s="16">
        <f t="shared" si="38"/>
        <v>13.2</v>
      </c>
      <c r="I218" s="11" t="str">
        <f t="shared" si="39"/>
        <v>X</v>
      </c>
      <c r="J218" s="39" t="str">
        <f t="shared" si="40"/>
        <v>X</v>
      </c>
      <c r="K218" s="39" t="str">
        <f t="shared" si="33"/>
        <v>X</v>
      </c>
      <c r="L218" s="39" t="str">
        <f t="shared" si="34"/>
        <v>X</v>
      </c>
      <c r="M218" s="39" t="str">
        <f t="shared" si="41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42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5"/>
        <v>3.2984163800612945</v>
      </c>
      <c r="BB218" s="18"/>
      <c r="BD218" s="54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3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6"/>
        <v>X</v>
      </c>
      <c r="G219" s="7">
        <f t="shared" si="37"/>
        <v>5.7</v>
      </c>
      <c r="H219" s="16">
        <f t="shared" si="38"/>
        <v>5.7</v>
      </c>
      <c r="I219" s="11" t="str">
        <f t="shared" si="39"/>
        <v>X</v>
      </c>
      <c r="J219" s="39" t="str">
        <f t="shared" si="40"/>
        <v>X</v>
      </c>
      <c r="K219" s="39" t="str">
        <f t="shared" si="33"/>
        <v>X</v>
      </c>
      <c r="L219" s="39" t="str">
        <f t="shared" si="34"/>
        <v>X</v>
      </c>
      <c r="M219" s="39" t="str">
        <f t="shared" si="41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42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5"/>
        <v>3.2984163800612945</v>
      </c>
      <c r="BB219" s="18"/>
      <c r="BD219" s="54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3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6"/>
        <v>X</v>
      </c>
      <c r="G220" s="7">
        <f t="shared" si="37"/>
        <v>7.7</v>
      </c>
      <c r="H220" s="16">
        <f t="shared" si="38"/>
        <v>7.7</v>
      </c>
      <c r="I220" s="11" t="str">
        <f t="shared" si="39"/>
        <v>X</v>
      </c>
      <c r="J220" s="39" t="str">
        <f t="shared" si="40"/>
        <v>X</v>
      </c>
      <c r="K220" s="39" t="str">
        <f t="shared" si="33"/>
        <v>X</v>
      </c>
      <c r="L220" s="39" t="str">
        <f t="shared" si="34"/>
        <v>X</v>
      </c>
      <c r="M220" s="39" t="str">
        <f t="shared" si="41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42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5"/>
        <v>3.2977605110991339</v>
      </c>
      <c r="BB220" s="18"/>
      <c r="BD220" s="54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3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6"/>
        <v>X</v>
      </c>
      <c r="G221" s="7">
        <f t="shared" si="37"/>
        <v>7.2</v>
      </c>
      <c r="H221" s="16">
        <f t="shared" si="38"/>
        <v>7.2</v>
      </c>
      <c r="I221" s="11" t="str">
        <f t="shared" si="39"/>
        <v>X</v>
      </c>
      <c r="J221" s="39" t="str">
        <f t="shared" si="40"/>
        <v>X</v>
      </c>
      <c r="K221" s="39" t="str">
        <f t="shared" si="33"/>
        <v>X</v>
      </c>
      <c r="L221" s="39" t="str">
        <f t="shared" si="34"/>
        <v>X</v>
      </c>
      <c r="M221" s="39" t="str">
        <f t="shared" si="41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42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5"/>
        <v>3.3016809492935764</v>
      </c>
      <c r="BB221" s="18"/>
      <c r="BD221" s="54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3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6"/>
        <v>X</v>
      </c>
      <c r="G222" s="7">
        <f t="shared" si="37"/>
        <v>5.8</v>
      </c>
      <c r="H222" s="16">
        <f t="shared" si="38"/>
        <v>5.8</v>
      </c>
      <c r="I222" s="11" t="str">
        <f t="shared" si="39"/>
        <v>X</v>
      </c>
      <c r="J222" s="39" t="str">
        <f t="shared" si="40"/>
        <v>X</v>
      </c>
      <c r="K222" s="39" t="str">
        <f t="shared" si="33"/>
        <v>X</v>
      </c>
      <c r="L222" s="39" t="str">
        <f t="shared" si="34"/>
        <v>X</v>
      </c>
      <c r="M222" s="39" t="str">
        <f t="shared" si="41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42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5"/>
        <v>3.3023309286843991</v>
      </c>
      <c r="BB222" s="18"/>
      <c r="BD222" s="54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3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6"/>
        <v>X</v>
      </c>
      <c r="G223" s="7">
        <f t="shared" si="37"/>
        <v>1.4</v>
      </c>
      <c r="H223" s="16">
        <f t="shared" si="38"/>
        <v>1.4</v>
      </c>
      <c r="I223" s="11" t="str">
        <f t="shared" si="39"/>
        <v>X</v>
      </c>
      <c r="J223" s="39" t="str">
        <f t="shared" si="40"/>
        <v>X</v>
      </c>
      <c r="K223" s="39" t="str">
        <f t="shared" si="33"/>
        <v>X</v>
      </c>
      <c r="L223" s="39" t="str">
        <f t="shared" si="34"/>
        <v>X</v>
      </c>
      <c r="M223" s="39" t="str">
        <f t="shared" si="41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42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5"/>
        <v>3.3016809492935764</v>
      </c>
      <c r="BB223" s="18"/>
      <c r="BD223" s="54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3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6"/>
        <v>X</v>
      </c>
      <c r="G224" s="7">
        <f t="shared" si="37"/>
        <v>3.5</v>
      </c>
      <c r="H224" s="16">
        <f t="shared" si="38"/>
        <v>3.5</v>
      </c>
      <c r="I224" s="11" t="str">
        <f t="shared" si="39"/>
        <v>X</v>
      </c>
      <c r="J224" s="39" t="str">
        <f t="shared" si="40"/>
        <v>X</v>
      </c>
      <c r="K224" s="39" t="str">
        <f t="shared" si="33"/>
        <v>X</v>
      </c>
      <c r="L224" s="39" t="str">
        <f t="shared" si="34"/>
        <v>X</v>
      </c>
      <c r="M224" s="39" t="str">
        <f t="shared" si="41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42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5"/>
        <v>3.3023309286843991</v>
      </c>
      <c r="BB224" s="18"/>
      <c r="BD224" s="54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3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6"/>
        <v>X</v>
      </c>
      <c r="G225" s="7">
        <f t="shared" si="37"/>
        <v>10.6</v>
      </c>
      <c r="H225" s="16">
        <f t="shared" si="38"/>
        <v>10.6</v>
      </c>
      <c r="I225" s="11" t="str">
        <f t="shared" si="39"/>
        <v>X</v>
      </c>
      <c r="J225" s="39" t="str">
        <f t="shared" si="40"/>
        <v>X</v>
      </c>
      <c r="K225" s="39" t="str">
        <f t="shared" si="33"/>
        <v>X</v>
      </c>
      <c r="L225" s="39" t="str">
        <f t="shared" si="34"/>
        <v>X</v>
      </c>
      <c r="M225" s="39" t="str">
        <f t="shared" si="41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42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5"/>
        <v>3.3016809492935764</v>
      </c>
      <c r="BB225" s="18"/>
      <c r="BD225" s="54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3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6"/>
        <v>X</v>
      </c>
      <c r="G226" s="7">
        <f t="shared" si="37"/>
        <v>8.4</v>
      </c>
      <c r="H226" s="16">
        <f t="shared" si="38"/>
        <v>8.4</v>
      </c>
      <c r="I226" s="11" t="str">
        <f t="shared" si="39"/>
        <v>X</v>
      </c>
      <c r="J226" s="39" t="str">
        <f t="shared" si="40"/>
        <v>X</v>
      </c>
      <c r="K226" s="39" t="str">
        <f t="shared" si="33"/>
        <v>X</v>
      </c>
      <c r="L226" s="39" t="str">
        <f t="shared" si="34"/>
        <v>X</v>
      </c>
      <c r="M226" s="39" t="str">
        <f t="shared" si="41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42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5"/>
        <v>3.3023309286843991</v>
      </c>
      <c r="BB226" s="18"/>
      <c r="BD226" s="54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3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6"/>
        <v>X</v>
      </c>
      <c r="G227" s="7">
        <f t="shared" si="37"/>
        <v>21.8</v>
      </c>
      <c r="H227" s="16">
        <f t="shared" si="38"/>
        <v>21.8</v>
      </c>
      <c r="I227" s="11" t="str">
        <f t="shared" si="39"/>
        <v>X</v>
      </c>
      <c r="J227" s="39" t="str">
        <f t="shared" si="40"/>
        <v>X</v>
      </c>
      <c r="K227" s="39" t="str">
        <f t="shared" si="33"/>
        <v>X</v>
      </c>
      <c r="L227" s="39" t="str">
        <f t="shared" si="34"/>
        <v>X</v>
      </c>
      <c r="M227" s="39" t="str">
        <f t="shared" si="41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42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5"/>
        <v>3.3016809492935764</v>
      </c>
      <c r="BB227" s="18"/>
      <c r="BD227" s="54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3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6"/>
        <v>X</v>
      </c>
      <c r="G228" s="7">
        <f t="shared" si="37"/>
        <v>15.1</v>
      </c>
      <c r="H228" s="16">
        <f t="shared" si="38"/>
        <v>15.1</v>
      </c>
      <c r="I228" s="11" t="str">
        <f t="shared" si="39"/>
        <v>X</v>
      </c>
      <c r="J228" s="39" t="str">
        <f t="shared" si="40"/>
        <v>X</v>
      </c>
      <c r="K228" s="39" t="str">
        <f t="shared" si="33"/>
        <v>X</v>
      </c>
      <c r="L228" s="39" t="str">
        <f t="shared" si="34"/>
        <v>X</v>
      </c>
      <c r="M228" s="39" t="str">
        <f t="shared" si="41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42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5"/>
        <v>3.3023309286843991</v>
      </c>
      <c r="BB228" s="18"/>
      <c r="BD228" s="54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3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6"/>
        <v>X</v>
      </c>
      <c r="G229" s="7">
        <f t="shared" si="37"/>
        <v>1.7</v>
      </c>
      <c r="H229" s="16">
        <f t="shared" si="38"/>
        <v>1.7</v>
      </c>
      <c r="I229" s="11" t="str">
        <f t="shared" si="39"/>
        <v>X</v>
      </c>
      <c r="J229" s="39" t="str">
        <f t="shared" si="40"/>
        <v>X</v>
      </c>
      <c r="K229" s="39" t="str">
        <f t="shared" si="33"/>
        <v>X</v>
      </c>
      <c r="L229" s="39" t="str">
        <f t="shared" si="34"/>
        <v>X</v>
      </c>
      <c r="M229" s="39" t="str">
        <f t="shared" si="41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42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5"/>
        <v>3.2990712600274095</v>
      </c>
      <c r="BB229" s="18"/>
      <c r="BD229" s="54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3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6"/>
        <v>X</v>
      </c>
      <c r="G230" s="7">
        <f t="shared" si="37"/>
        <v>2.8</v>
      </c>
      <c r="H230" s="16">
        <f t="shared" si="38"/>
        <v>2.8</v>
      </c>
      <c r="I230" s="11" t="str">
        <f t="shared" si="39"/>
        <v>X</v>
      </c>
      <c r="J230" s="39" t="str">
        <f t="shared" si="40"/>
        <v>X</v>
      </c>
      <c r="K230" s="39" t="str">
        <f t="shared" si="33"/>
        <v>X</v>
      </c>
      <c r="L230" s="39" t="str">
        <f t="shared" si="34"/>
        <v>X</v>
      </c>
      <c r="M230" s="39" t="str">
        <f t="shared" si="41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42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5"/>
        <v>3.3008127941181171</v>
      </c>
      <c r="BB230" s="18"/>
      <c r="BD230" s="54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3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6"/>
        <v>X</v>
      </c>
      <c r="G231" s="7">
        <f t="shared" si="37"/>
        <v>2.6</v>
      </c>
      <c r="H231" s="16">
        <f t="shared" si="38"/>
        <v>2.6</v>
      </c>
      <c r="I231" s="11" t="str">
        <f t="shared" si="39"/>
        <v>X</v>
      </c>
      <c r="J231" s="39" t="str">
        <f t="shared" si="40"/>
        <v>X</v>
      </c>
      <c r="K231" s="39" t="str">
        <f t="shared" si="33"/>
        <v>X</v>
      </c>
      <c r="L231" s="39" t="str">
        <f t="shared" si="34"/>
        <v>X</v>
      </c>
      <c r="M231" s="39" t="str">
        <f t="shared" si="41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42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5"/>
        <v>3.3012470886362113</v>
      </c>
      <c r="BB231" s="18"/>
      <c r="BD231" s="54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3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6"/>
        <v>X</v>
      </c>
      <c r="G232" s="7">
        <f t="shared" si="37"/>
        <v>1.4</v>
      </c>
      <c r="H232" s="16">
        <f t="shared" si="38"/>
        <v>1.4</v>
      </c>
      <c r="I232" s="11" t="str">
        <f t="shared" si="39"/>
        <v>X</v>
      </c>
      <c r="J232" s="39" t="str">
        <f t="shared" si="40"/>
        <v>X</v>
      </c>
      <c r="K232" s="39" t="str">
        <f t="shared" si="33"/>
        <v>X</v>
      </c>
      <c r="L232" s="39" t="str">
        <f t="shared" si="34"/>
        <v>X</v>
      </c>
      <c r="M232" s="39" t="str">
        <f t="shared" si="41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42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5"/>
        <v>3.3008127941181171</v>
      </c>
      <c r="BB232" s="18"/>
      <c r="BD232" s="54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3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6"/>
        <v>X</v>
      </c>
      <c r="G233" s="7">
        <f t="shared" si="37"/>
        <v>2.7</v>
      </c>
      <c r="H233" s="16">
        <f t="shared" si="38"/>
        <v>2.7</v>
      </c>
      <c r="I233" s="11" t="str">
        <f t="shared" si="39"/>
        <v>X</v>
      </c>
      <c r="J233" s="39" t="str">
        <f t="shared" si="40"/>
        <v>X</v>
      </c>
      <c r="K233" s="39" t="str">
        <f t="shared" si="33"/>
        <v>X</v>
      </c>
      <c r="L233" s="39" t="str">
        <f t="shared" si="34"/>
        <v>X</v>
      </c>
      <c r="M233" s="39" t="str">
        <f t="shared" si="41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42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5"/>
        <v>3.3012470886362113</v>
      </c>
      <c r="BB233" s="18"/>
      <c r="BD233" s="54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3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6"/>
        <v>X</v>
      </c>
      <c r="G234" s="7">
        <f t="shared" si="37"/>
        <v>0.6</v>
      </c>
      <c r="H234" s="16">
        <f t="shared" si="38"/>
        <v>0.6</v>
      </c>
      <c r="I234" s="11" t="str">
        <f t="shared" si="39"/>
        <v>X</v>
      </c>
      <c r="J234" s="39" t="str">
        <f t="shared" si="40"/>
        <v>X</v>
      </c>
      <c r="K234" s="39" t="str">
        <f t="shared" si="33"/>
        <v>X</v>
      </c>
      <c r="L234" s="39" t="str">
        <f t="shared" si="34"/>
        <v>X</v>
      </c>
      <c r="M234" s="39" t="str">
        <f t="shared" si="41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42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5"/>
        <v>3.3008127941181171</v>
      </c>
      <c r="BB234" s="18"/>
      <c r="BD234" s="54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3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6"/>
        <v>X</v>
      </c>
      <c r="G235" s="7">
        <f t="shared" si="37"/>
        <v>0</v>
      </c>
      <c r="H235" s="16">
        <f t="shared" si="38"/>
        <v>0</v>
      </c>
      <c r="I235" s="11" t="str">
        <f t="shared" si="39"/>
        <v>X</v>
      </c>
      <c r="J235" s="39" t="str">
        <f t="shared" si="40"/>
        <v>X</v>
      </c>
      <c r="K235" s="39" t="str">
        <f t="shared" si="33"/>
        <v>X</v>
      </c>
      <c r="L235" s="39" t="str">
        <f t="shared" si="34"/>
        <v>X</v>
      </c>
      <c r="M235" s="39" t="str">
        <f t="shared" si="41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42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5"/>
        <v>3.3012470886362113</v>
      </c>
      <c r="BB235" s="18"/>
      <c r="BD235" s="54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3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6"/>
        <v>X</v>
      </c>
      <c r="G236" s="7">
        <f t="shared" si="37"/>
        <v>2.9</v>
      </c>
      <c r="H236" s="16">
        <f t="shared" si="38"/>
        <v>2.9</v>
      </c>
      <c r="I236" s="11" t="str">
        <f t="shared" si="39"/>
        <v>X</v>
      </c>
      <c r="J236" s="39" t="str">
        <f t="shared" si="40"/>
        <v>X</v>
      </c>
      <c r="K236" s="39" t="str">
        <f t="shared" si="33"/>
        <v>X</v>
      </c>
      <c r="L236" s="39" t="str">
        <f t="shared" si="34"/>
        <v>X</v>
      </c>
      <c r="M236" s="39" t="str">
        <f t="shared" si="41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42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5"/>
        <v>3.3005954838899636</v>
      </c>
      <c r="BB236" s="18"/>
      <c r="BD236" s="54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3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6"/>
        <v>X</v>
      </c>
      <c r="G237" s="7">
        <f t="shared" si="37"/>
        <v>7.6</v>
      </c>
      <c r="H237" s="16">
        <f t="shared" si="38"/>
        <v>7.6</v>
      </c>
      <c r="I237" s="11" t="str">
        <f t="shared" si="39"/>
        <v>X</v>
      </c>
      <c r="J237" s="39" t="str">
        <f t="shared" si="40"/>
        <v>X</v>
      </c>
      <c r="K237" s="39" t="str">
        <f t="shared" si="33"/>
        <v>X</v>
      </c>
      <c r="L237" s="39" t="str">
        <f t="shared" si="34"/>
        <v>X</v>
      </c>
      <c r="M237" s="39" t="str">
        <f t="shared" si="41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42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5"/>
        <v>3.3014640731433</v>
      </c>
      <c r="BB237" s="18"/>
      <c r="BD237" s="54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3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6"/>
        <v>X</v>
      </c>
      <c r="G238" s="7">
        <f t="shared" si="37"/>
        <v>8.4</v>
      </c>
      <c r="H238" s="16">
        <f t="shared" si="38"/>
        <v>8.4</v>
      </c>
      <c r="I238" s="11" t="str">
        <f t="shared" si="39"/>
        <v>X</v>
      </c>
      <c r="J238" s="39" t="str">
        <f t="shared" si="40"/>
        <v>X</v>
      </c>
      <c r="K238" s="39" t="str">
        <f t="shared" si="33"/>
        <v>X</v>
      </c>
      <c r="L238" s="39" t="str">
        <f t="shared" si="34"/>
        <v>X</v>
      </c>
      <c r="M238" s="39" t="str">
        <f t="shared" si="41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42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5"/>
        <v>3.301897717195208</v>
      </c>
      <c r="BB238" s="18"/>
      <c r="BD238" s="54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3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6"/>
        <v>X</v>
      </c>
      <c r="G239" s="7">
        <f t="shared" si="37"/>
        <v>8.8000000000000007</v>
      </c>
      <c r="H239" s="16">
        <f t="shared" si="38"/>
        <v>8.8000000000000007</v>
      </c>
      <c r="I239" s="11" t="str">
        <f t="shared" si="39"/>
        <v>X</v>
      </c>
      <c r="J239" s="39" t="str">
        <f t="shared" si="40"/>
        <v>X</v>
      </c>
      <c r="K239" s="39" t="str">
        <f t="shared" si="33"/>
        <v>X</v>
      </c>
      <c r="L239" s="39" t="str">
        <f t="shared" si="34"/>
        <v>X</v>
      </c>
      <c r="M239" s="39" t="str">
        <f t="shared" si="41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42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5"/>
        <v>3.3023309286843991</v>
      </c>
      <c r="BB239" s="18"/>
      <c r="BD239" s="54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3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6"/>
        <v>X</v>
      </c>
      <c r="G240" s="7">
        <f t="shared" si="37"/>
        <v>9.5</v>
      </c>
      <c r="H240" s="16">
        <f t="shared" si="38"/>
        <v>9.5</v>
      </c>
      <c r="I240" s="11" t="str">
        <f t="shared" si="39"/>
        <v>X</v>
      </c>
      <c r="J240" s="39" t="str">
        <f t="shared" si="40"/>
        <v>X</v>
      </c>
      <c r="K240" s="39" t="str">
        <f t="shared" si="33"/>
        <v>X</v>
      </c>
      <c r="L240" s="39" t="str">
        <f t="shared" si="34"/>
        <v>X</v>
      </c>
      <c r="M240" s="39" t="str">
        <f t="shared" si="41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42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5"/>
        <v>3.3027637084729817</v>
      </c>
      <c r="BB240" s="18"/>
      <c r="BD240" s="54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3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6"/>
        <v>X</v>
      </c>
      <c r="G241" s="7">
        <f t="shared" si="37"/>
        <v>7.2</v>
      </c>
      <c r="H241" s="16">
        <f t="shared" si="38"/>
        <v>7.2</v>
      </c>
      <c r="I241" s="11" t="str">
        <f t="shared" si="39"/>
        <v>X</v>
      </c>
      <c r="J241" s="39" t="str">
        <f t="shared" si="40"/>
        <v>X</v>
      </c>
      <c r="K241" s="39" t="str">
        <f t="shared" si="33"/>
        <v>X</v>
      </c>
      <c r="L241" s="39" t="str">
        <f t="shared" si="34"/>
        <v>X</v>
      </c>
      <c r="M241" s="39" t="str">
        <f t="shared" si="41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42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5"/>
        <v>3.3031960574204891</v>
      </c>
      <c r="BB241" s="18"/>
      <c r="BD241" s="54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3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6"/>
        <v>X</v>
      </c>
      <c r="G242" s="7">
        <f t="shared" si="37"/>
        <v>6</v>
      </c>
      <c r="H242" s="16">
        <f t="shared" si="38"/>
        <v>6</v>
      </c>
      <c r="I242" s="11" t="str">
        <f t="shared" si="39"/>
        <v>X</v>
      </c>
      <c r="J242" s="39" t="str">
        <f t="shared" si="40"/>
        <v>X</v>
      </c>
      <c r="K242" s="39" t="str">
        <f t="shared" si="33"/>
        <v>X</v>
      </c>
      <c r="L242" s="39" t="str">
        <f t="shared" si="34"/>
        <v>X</v>
      </c>
      <c r="M242" s="39" t="str">
        <f t="shared" si="41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42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5"/>
        <v>3.3036279763838898</v>
      </c>
      <c r="BB242" s="18"/>
      <c r="BD242" s="54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3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6"/>
        <v>X</v>
      </c>
      <c r="G243" s="7">
        <f t="shared" si="37"/>
        <v>5.7</v>
      </c>
      <c r="H243" s="16">
        <f t="shared" si="38"/>
        <v>5.7</v>
      </c>
      <c r="I243" s="11" t="str">
        <f t="shared" si="39"/>
        <v>X</v>
      </c>
      <c r="J243" s="39" t="str">
        <f t="shared" si="40"/>
        <v>X</v>
      </c>
      <c r="K243" s="39" t="str">
        <f t="shared" si="33"/>
        <v>X</v>
      </c>
      <c r="L243" s="39" t="str">
        <f t="shared" si="34"/>
        <v>X</v>
      </c>
      <c r="M243" s="39" t="str">
        <f t="shared" si="41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42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5"/>
        <v>3.3040594662175993</v>
      </c>
      <c r="BB243" s="18"/>
      <c r="BD243" s="54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3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6"/>
        <v>X</v>
      </c>
      <c r="G244" s="7">
        <f t="shared" si="37"/>
        <v>5.45</v>
      </c>
      <c r="H244" s="16">
        <f t="shared" si="38"/>
        <v>5.45</v>
      </c>
      <c r="I244" s="11" t="str">
        <f t="shared" si="39"/>
        <v>X</v>
      </c>
      <c r="J244" s="39" t="str">
        <f t="shared" si="40"/>
        <v>X</v>
      </c>
      <c r="K244" s="39" t="str">
        <f t="shared" si="33"/>
        <v>X</v>
      </c>
      <c r="L244" s="39" t="str">
        <f t="shared" si="34"/>
        <v>X</v>
      </c>
      <c r="M244" s="39" t="str">
        <f t="shared" si="41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42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5"/>
        <v>3.3005954838899636</v>
      </c>
      <c r="BB244" s="18"/>
      <c r="BD244" s="54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3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6"/>
        <v>X</v>
      </c>
      <c r="G245" s="7">
        <f t="shared" si="37"/>
        <v>7.7050000000000001</v>
      </c>
      <c r="H245" s="16">
        <f t="shared" si="38"/>
        <v>7.7050000000000001</v>
      </c>
      <c r="I245" s="11" t="str">
        <f t="shared" si="39"/>
        <v>X</v>
      </c>
      <c r="J245" s="39" t="str">
        <f t="shared" si="40"/>
        <v>X</v>
      </c>
      <c r="K245" s="39" t="str">
        <f t="shared" si="33"/>
        <v>X</v>
      </c>
      <c r="L245" s="39" t="str">
        <f t="shared" si="34"/>
        <v>X</v>
      </c>
      <c r="M245" s="39" t="str">
        <f t="shared" si="41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42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5"/>
        <v>3.3014640731433</v>
      </c>
      <c r="BB245" s="18"/>
      <c r="BD245" s="54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3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6"/>
        <v>X</v>
      </c>
      <c r="G246" s="7">
        <f t="shared" si="37"/>
        <v>6.0449999999999999</v>
      </c>
      <c r="H246" s="16">
        <f t="shared" si="38"/>
        <v>6.0449999999999999</v>
      </c>
      <c r="I246" s="11" t="str">
        <f t="shared" si="39"/>
        <v>X</v>
      </c>
      <c r="J246" s="39" t="str">
        <f t="shared" si="40"/>
        <v>X</v>
      </c>
      <c r="K246" s="39" t="str">
        <f t="shared" si="33"/>
        <v>X</v>
      </c>
      <c r="L246" s="39" t="str">
        <f t="shared" si="34"/>
        <v>X</v>
      </c>
      <c r="M246" s="39" t="str">
        <f t="shared" si="41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42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5"/>
        <v>3.301897717195208</v>
      </c>
      <c r="BB246" s="18"/>
      <c r="BD246" s="54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3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6"/>
        <v>X</v>
      </c>
      <c r="G247" s="7">
        <f t="shared" si="37"/>
        <v>3.19</v>
      </c>
      <c r="H247" s="16">
        <f t="shared" si="38"/>
        <v>3.19</v>
      </c>
      <c r="I247" s="11" t="str">
        <f t="shared" si="39"/>
        <v>X</v>
      </c>
      <c r="J247" s="39" t="str">
        <f t="shared" si="40"/>
        <v>X</v>
      </c>
      <c r="K247" s="39" t="str">
        <f t="shared" si="33"/>
        <v>X</v>
      </c>
      <c r="L247" s="39" t="str">
        <f t="shared" si="34"/>
        <v>X</v>
      </c>
      <c r="M247" s="39" t="str">
        <f t="shared" si="41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42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5"/>
        <v>3.3023309286843991</v>
      </c>
      <c r="BB247" s="18"/>
      <c r="BD247" s="54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3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6"/>
        <v>X</v>
      </c>
      <c r="G248" s="7">
        <f t="shared" si="37"/>
        <v>-16.835000000000001</v>
      </c>
      <c r="H248" s="16">
        <f t="shared" si="38"/>
        <v>-16.835000000000001</v>
      </c>
      <c r="I248" s="11" t="str">
        <f t="shared" si="39"/>
        <v>X</v>
      </c>
      <c r="J248" s="39" t="str">
        <f t="shared" si="40"/>
        <v>X</v>
      </c>
      <c r="K248" s="39" t="str">
        <f t="shared" si="33"/>
        <v>X</v>
      </c>
      <c r="L248" s="39" t="str">
        <f t="shared" si="34"/>
        <v>X</v>
      </c>
      <c r="M248" s="39" t="str">
        <f t="shared" si="41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42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5"/>
        <v>3.3027637084729817</v>
      </c>
      <c r="BB248" s="18"/>
      <c r="BD248" s="54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3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6"/>
        <v>X</v>
      </c>
      <c r="G249" s="7">
        <f t="shared" si="37"/>
        <v>4.5</v>
      </c>
      <c r="H249" s="16">
        <f t="shared" si="38"/>
        <v>4.5</v>
      </c>
      <c r="I249" s="11" t="str">
        <f t="shared" si="39"/>
        <v>X</v>
      </c>
      <c r="J249" s="39" t="str">
        <f t="shared" si="40"/>
        <v>X</v>
      </c>
      <c r="K249" s="39" t="str">
        <f t="shared" si="33"/>
        <v>X</v>
      </c>
      <c r="L249" s="39" t="str">
        <f t="shared" si="34"/>
        <v>X</v>
      </c>
      <c r="M249" s="39" t="str">
        <f t="shared" si="41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42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5"/>
        <v>3.3031960574204891</v>
      </c>
      <c r="BB249" s="18"/>
      <c r="BD249" s="54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3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6"/>
        <v>X</v>
      </c>
      <c r="G250" s="7">
        <f t="shared" si="37"/>
        <v>9.0399999999999991</v>
      </c>
      <c r="H250" s="16">
        <f t="shared" si="38"/>
        <v>9.0399999999999991</v>
      </c>
      <c r="I250" s="11" t="str">
        <f t="shared" si="39"/>
        <v>X</v>
      </c>
      <c r="J250" s="39" t="str">
        <f t="shared" si="40"/>
        <v>X</v>
      </c>
      <c r="K250" s="39" t="str">
        <f t="shared" si="33"/>
        <v>X</v>
      </c>
      <c r="L250" s="39" t="str">
        <f t="shared" si="34"/>
        <v>X</v>
      </c>
      <c r="M250" s="39" t="str">
        <f t="shared" si="41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42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5"/>
        <v>3.3036279763838898</v>
      </c>
      <c r="BB250" s="18"/>
      <c r="BD250" s="54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3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6"/>
        <v>X</v>
      </c>
      <c r="G251" s="7">
        <f t="shared" si="37"/>
        <v>7.16</v>
      </c>
      <c r="H251" s="16">
        <f t="shared" si="38"/>
        <v>7.16</v>
      </c>
      <c r="I251" s="11" t="str">
        <f t="shared" si="39"/>
        <v>X</v>
      </c>
      <c r="J251" s="39" t="str">
        <f t="shared" si="40"/>
        <v>X</v>
      </c>
      <c r="K251" s="39" t="str">
        <f t="shared" si="33"/>
        <v>X</v>
      </c>
      <c r="L251" s="39" t="str">
        <f t="shared" si="34"/>
        <v>X</v>
      </c>
      <c r="M251" s="39" t="str">
        <f t="shared" si="41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42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5"/>
        <v>3.3040594662175993</v>
      </c>
      <c r="BB251" s="18"/>
      <c r="BD251" s="54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3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6"/>
        <v>X</v>
      </c>
      <c r="G252" s="7">
        <f t="shared" si="37"/>
        <v>3.2666666666666671</v>
      </c>
      <c r="H252" s="16">
        <f t="shared" si="38"/>
        <v>3.2666666666666671</v>
      </c>
      <c r="I252" s="11" t="str">
        <f t="shared" si="39"/>
        <v>X</v>
      </c>
      <c r="J252" s="39" t="str">
        <f t="shared" si="40"/>
        <v>X</v>
      </c>
      <c r="K252" s="39" t="str">
        <f t="shared" si="33"/>
        <v>X</v>
      </c>
      <c r="L252" s="39" t="str">
        <f t="shared" si="34"/>
        <v>X</v>
      </c>
      <c r="M252" s="39" t="str">
        <f t="shared" si="41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42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5"/>
        <v>3.3005954838899636</v>
      </c>
      <c r="BB252" s="18"/>
      <c r="BD252" s="54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3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6"/>
        <v>X</v>
      </c>
      <c r="G253" s="7">
        <f t="shared" si="37"/>
        <v>7.1116666666666664</v>
      </c>
      <c r="H253" s="16">
        <f t="shared" si="38"/>
        <v>7.1116666666666664</v>
      </c>
      <c r="I253" s="11" t="str">
        <f t="shared" si="39"/>
        <v>X</v>
      </c>
      <c r="J253" s="39" t="str">
        <f t="shared" si="40"/>
        <v>X</v>
      </c>
      <c r="K253" s="39" t="str">
        <f t="shared" si="33"/>
        <v>X</v>
      </c>
      <c r="L253" s="39" t="str">
        <f t="shared" si="34"/>
        <v>X</v>
      </c>
      <c r="M253" s="39" t="str">
        <f t="shared" si="41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42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5"/>
        <v>3.3014640731433</v>
      </c>
      <c r="BB253" s="18"/>
      <c r="BD253" s="54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3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6"/>
        <v>X</v>
      </c>
      <c r="G254" s="7">
        <f t="shared" si="37"/>
        <v>6.2333333333333334</v>
      </c>
      <c r="H254" s="16">
        <f t="shared" si="38"/>
        <v>6.2333333333333334</v>
      </c>
      <c r="I254" s="11" t="str">
        <f t="shared" si="39"/>
        <v>X</v>
      </c>
      <c r="J254" s="39" t="str">
        <f t="shared" si="40"/>
        <v>X</v>
      </c>
      <c r="K254" s="39" t="str">
        <f t="shared" si="33"/>
        <v>X</v>
      </c>
      <c r="L254" s="39" t="str">
        <f t="shared" si="34"/>
        <v>X</v>
      </c>
      <c r="M254" s="39" t="str">
        <f t="shared" si="41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42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5"/>
        <v>3.301897717195208</v>
      </c>
      <c r="BB254" s="18"/>
      <c r="BD254" s="54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3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6"/>
        <v>X</v>
      </c>
      <c r="G255" s="7">
        <f t="shared" si="37"/>
        <v>5.5333333333333341</v>
      </c>
      <c r="H255" s="16">
        <f t="shared" si="38"/>
        <v>5.5333333333333341</v>
      </c>
      <c r="I255" s="11" t="str">
        <f t="shared" si="39"/>
        <v>X</v>
      </c>
      <c r="J255" s="39" t="str">
        <f t="shared" si="40"/>
        <v>X</v>
      </c>
      <c r="K255" s="39" t="str">
        <f t="shared" si="33"/>
        <v>X</v>
      </c>
      <c r="L255" s="39" t="str">
        <f t="shared" si="34"/>
        <v>X</v>
      </c>
      <c r="M255" s="39" t="str">
        <f t="shared" si="41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42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5"/>
        <v>3.3023309286843991</v>
      </c>
      <c r="BB255" s="18"/>
      <c r="BD255" s="54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3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6"/>
        <v>X</v>
      </c>
      <c r="G256" s="7">
        <f t="shared" si="37"/>
        <v>5.6683333333333339</v>
      </c>
      <c r="H256" s="16">
        <f t="shared" si="38"/>
        <v>5.6683333333333339</v>
      </c>
      <c r="I256" s="11" t="str">
        <f t="shared" si="39"/>
        <v>X</v>
      </c>
      <c r="J256" s="39" t="str">
        <f t="shared" si="40"/>
        <v>X</v>
      </c>
      <c r="K256" s="39" t="str">
        <f t="shared" si="33"/>
        <v>X</v>
      </c>
      <c r="L256" s="39" t="str">
        <f t="shared" si="34"/>
        <v>X</v>
      </c>
      <c r="M256" s="39" t="str">
        <f t="shared" si="41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42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5"/>
        <v>3.3027637084729817</v>
      </c>
      <c r="BB256" s="18"/>
      <c r="BD256" s="54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3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6"/>
        <v>X</v>
      </c>
      <c r="G257" s="7">
        <f t="shared" si="37"/>
        <v>2.890000000000001</v>
      </c>
      <c r="H257" s="16">
        <f t="shared" si="38"/>
        <v>2.890000000000001</v>
      </c>
      <c r="I257" s="11" t="str">
        <f t="shared" si="39"/>
        <v>X</v>
      </c>
      <c r="J257" s="39" t="str">
        <f t="shared" si="40"/>
        <v>X</v>
      </c>
      <c r="K257" s="39" t="str">
        <f t="shared" si="33"/>
        <v>X</v>
      </c>
      <c r="L257" s="39" t="str">
        <f t="shared" si="34"/>
        <v>X</v>
      </c>
      <c r="M257" s="39" t="str">
        <f t="shared" si="41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42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5"/>
        <v>3.3031960574204891</v>
      </c>
      <c r="BB257" s="18"/>
      <c r="BD257" s="54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3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6"/>
        <v>X</v>
      </c>
      <c r="G258" s="7">
        <f t="shared" si="37"/>
        <v>4.041666666666667</v>
      </c>
      <c r="H258" s="16">
        <f t="shared" si="38"/>
        <v>4.041666666666667</v>
      </c>
      <c r="I258" s="11" t="str">
        <f t="shared" si="39"/>
        <v>X</v>
      </c>
      <c r="J258" s="39" t="str">
        <f t="shared" si="40"/>
        <v>X</v>
      </c>
      <c r="K258" s="39" t="str">
        <f t="shared" si="33"/>
        <v>X</v>
      </c>
      <c r="L258" s="39" t="str">
        <f t="shared" si="34"/>
        <v>X</v>
      </c>
      <c r="M258" s="39" t="str">
        <f t="shared" si="41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42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5"/>
        <v>3.3036279763838898</v>
      </c>
      <c r="BB258" s="18"/>
      <c r="BD258" s="54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3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6"/>
        <v>X</v>
      </c>
      <c r="G259" s="7">
        <f t="shared" si="37"/>
        <v>5.0333333333333332</v>
      </c>
      <c r="H259" s="16">
        <f t="shared" si="38"/>
        <v>5.0333333333333332</v>
      </c>
      <c r="I259" s="11" t="str">
        <f t="shared" si="39"/>
        <v>X</v>
      </c>
      <c r="J259" s="39" t="str">
        <f t="shared" si="40"/>
        <v>X</v>
      </c>
      <c r="K259" s="39" t="str">
        <f t="shared" si="33"/>
        <v>X</v>
      </c>
      <c r="L259" s="39" t="str">
        <f t="shared" si="34"/>
        <v>X</v>
      </c>
      <c r="M259" s="39" t="str">
        <f t="shared" si="41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42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5"/>
        <v>3.3040594662175993</v>
      </c>
      <c r="BB259" s="18"/>
      <c r="BD259" s="54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3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6"/>
        <v>X</v>
      </c>
      <c r="G260" s="7">
        <f t="shared" si="37"/>
        <v>13.8</v>
      </c>
      <c r="H260" s="16">
        <f t="shared" si="38"/>
        <v>13.8</v>
      </c>
      <c r="I260" s="11" t="str">
        <f t="shared" si="39"/>
        <v>X</v>
      </c>
      <c r="J260" s="39" t="str">
        <f t="shared" si="40"/>
        <v>X</v>
      </c>
      <c r="K260" s="39" t="str">
        <f t="shared" si="33"/>
        <v>X</v>
      </c>
      <c r="L260" s="39" t="str">
        <f t="shared" si="34"/>
        <v>X</v>
      </c>
      <c r="M260" s="39" t="str">
        <f t="shared" si="41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42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5"/>
        <v>3.3005954838899636</v>
      </c>
      <c r="BB260" s="18"/>
      <c r="BD260" s="54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3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6"/>
        <v>X</v>
      </c>
      <c r="G261" s="7">
        <f t="shared" si="37"/>
        <v>20.862500000000001</v>
      </c>
      <c r="H261" s="16">
        <f t="shared" si="38"/>
        <v>20.862500000000001</v>
      </c>
      <c r="I261" s="11" t="str">
        <f t="shared" si="39"/>
        <v>X</v>
      </c>
      <c r="J261" s="39" t="str">
        <f t="shared" si="40"/>
        <v>X</v>
      </c>
      <c r="K261" s="39" t="str">
        <f t="shared" si="33"/>
        <v>X</v>
      </c>
      <c r="L261" s="39" t="str">
        <f t="shared" si="34"/>
        <v>X</v>
      </c>
      <c r="M261" s="39" t="str">
        <f t="shared" si="41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42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5"/>
        <v>3.3014640731433</v>
      </c>
      <c r="BB261" s="18"/>
      <c r="BD261" s="54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3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6"/>
        <v>X</v>
      </c>
      <c r="G262" s="7">
        <f t="shared" si="37"/>
        <v>21.122499999999999</v>
      </c>
      <c r="H262" s="16">
        <f t="shared" si="38"/>
        <v>21.122499999999999</v>
      </c>
      <c r="I262" s="11" t="str">
        <f t="shared" si="39"/>
        <v>X</v>
      </c>
      <c r="J262" s="39" t="str">
        <f t="shared" si="40"/>
        <v>X</v>
      </c>
      <c r="K262" s="39" t="str">
        <f t="shared" si="33"/>
        <v>X</v>
      </c>
      <c r="L262" s="39" t="str">
        <f t="shared" si="34"/>
        <v>X</v>
      </c>
      <c r="M262" s="39" t="str">
        <f t="shared" si="41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42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5"/>
        <v>3.301897717195208</v>
      </c>
      <c r="BB262" s="18"/>
      <c r="BD262" s="54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3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6"/>
        <v>X</v>
      </c>
      <c r="G263" s="7">
        <f t="shared" si="37"/>
        <v>23.85</v>
      </c>
      <c r="H263" s="16">
        <f t="shared" si="38"/>
        <v>23.85</v>
      </c>
      <c r="I263" s="11" t="str">
        <f t="shared" si="39"/>
        <v>X</v>
      </c>
      <c r="J263" s="39" t="str">
        <f t="shared" si="40"/>
        <v>X</v>
      </c>
      <c r="K263" s="39" t="str">
        <f t="shared" si="33"/>
        <v>X</v>
      </c>
      <c r="L263" s="39" t="str">
        <f t="shared" si="34"/>
        <v>X</v>
      </c>
      <c r="M263" s="39" t="str">
        <f t="shared" si="41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42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5"/>
        <v>3.3023309286843991</v>
      </c>
      <c r="BB263" s="18"/>
      <c r="BD263" s="54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3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6"/>
        <v>X</v>
      </c>
      <c r="G264" s="7">
        <f t="shared" si="37"/>
        <v>24.372499999999999</v>
      </c>
      <c r="H264" s="16">
        <f t="shared" si="38"/>
        <v>24.372499999999999</v>
      </c>
      <c r="I264" s="11" t="str">
        <f t="shared" si="39"/>
        <v>X</v>
      </c>
      <c r="J264" s="39" t="str">
        <f t="shared" si="40"/>
        <v>X</v>
      </c>
      <c r="K264" s="39" t="str">
        <f t="shared" si="33"/>
        <v>X</v>
      </c>
      <c r="L264" s="39" t="str">
        <f t="shared" si="34"/>
        <v>X</v>
      </c>
      <c r="M264" s="39" t="str">
        <f t="shared" si="41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42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5"/>
        <v>3.3027637084729817</v>
      </c>
      <c r="BB264" s="18"/>
      <c r="BD264" s="54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3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6"/>
        <v>X</v>
      </c>
      <c r="G265" s="7">
        <f t="shared" si="37"/>
        <v>23.977499999999999</v>
      </c>
      <c r="H265" s="16">
        <f t="shared" si="38"/>
        <v>23.977499999999999</v>
      </c>
      <c r="I265" s="11" t="str">
        <f t="shared" si="39"/>
        <v>X</v>
      </c>
      <c r="J265" s="39" t="str">
        <f t="shared" si="40"/>
        <v>X</v>
      </c>
      <c r="K265" s="39" t="str">
        <f t="shared" ref="K265:K328" si="43">IFERROR(1/J265, "X")</f>
        <v>X</v>
      </c>
      <c r="L265" s="39" t="str">
        <f t="shared" ref="L265:L328" si="44">IFERROR(I265-J265, "X")</f>
        <v>X</v>
      </c>
      <c r="M265" s="39" t="str">
        <f t="shared" si="41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42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5">LOG(AU265)</f>
        <v>3.3031960574204891</v>
      </c>
      <c r="BB265" s="18"/>
      <c r="BD265" s="54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3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6"/>
        <v>X</v>
      </c>
      <c r="G266" s="7">
        <f t="shared" si="37"/>
        <v>18.5075</v>
      </c>
      <c r="H266" s="16">
        <f t="shared" si="38"/>
        <v>18.5075</v>
      </c>
      <c r="I266" s="11" t="str">
        <f t="shared" si="39"/>
        <v>X</v>
      </c>
      <c r="J266" s="39" t="str">
        <f t="shared" si="40"/>
        <v>X</v>
      </c>
      <c r="K266" s="39" t="str">
        <f t="shared" si="43"/>
        <v>X</v>
      </c>
      <c r="L266" s="39" t="str">
        <f t="shared" si="44"/>
        <v>X</v>
      </c>
      <c r="M266" s="39" t="str">
        <f t="shared" si="41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42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5"/>
        <v>3.3036279763838898</v>
      </c>
      <c r="BB266" s="18"/>
      <c r="BD266" s="54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3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6"/>
        <v>X</v>
      </c>
      <c r="G267" s="7">
        <f t="shared" si="37"/>
        <v>14.0425</v>
      </c>
      <c r="H267" s="16">
        <f t="shared" si="38"/>
        <v>14.0425</v>
      </c>
      <c r="I267" s="11" t="str">
        <f t="shared" si="39"/>
        <v>X</v>
      </c>
      <c r="J267" s="39" t="str">
        <f t="shared" si="40"/>
        <v>X</v>
      </c>
      <c r="K267" s="39" t="str">
        <f t="shared" si="43"/>
        <v>X</v>
      </c>
      <c r="L267" s="39" t="str">
        <f t="shared" si="44"/>
        <v>X</v>
      </c>
      <c r="M267" s="39" t="str">
        <f t="shared" si="41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42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5"/>
        <v>3.3040594662175993</v>
      </c>
      <c r="BB267" s="18"/>
      <c r="BD267" s="54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3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6"/>
        <v>X</v>
      </c>
      <c r="G268" s="7">
        <f t="shared" si="37"/>
        <v>7.8</v>
      </c>
      <c r="H268" s="16">
        <f t="shared" si="38"/>
        <v>7.8</v>
      </c>
      <c r="I268" s="11" t="str">
        <f t="shared" si="39"/>
        <v>X</v>
      </c>
      <c r="J268" s="39" t="str">
        <f t="shared" si="40"/>
        <v>X</v>
      </c>
      <c r="K268" s="39" t="str">
        <f t="shared" si="43"/>
        <v>X</v>
      </c>
      <c r="L268" s="39" t="str">
        <f t="shared" si="44"/>
        <v>X</v>
      </c>
      <c r="M268" s="39" t="str">
        <f t="shared" si="41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42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5"/>
        <v>3.2999429000227671</v>
      </c>
      <c r="BB268" s="18"/>
      <c r="BD268" s="54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3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6"/>
        <v>X</v>
      </c>
      <c r="G269" s="7">
        <f t="shared" si="37"/>
        <v>11.4</v>
      </c>
      <c r="H269" s="16">
        <f t="shared" si="38"/>
        <v>11.4</v>
      </c>
      <c r="I269" s="11" t="str">
        <f t="shared" si="39"/>
        <v>X</v>
      </c>
      <c r="J269" s="39" t="str">
        <f t="shared" si="40"/>
        <v>X</v>
      </c>
      <c r="K269" s="39" t="str">
        <f t="shared" si="43"/>
        <v>X</v>
      </c>
      <c r="L269" s="39" t="str">
        <f t="shared" si="44"/>
        <v>X</v>
      </c>
      <c r="M269" s="39" t="str">
        <f t="shared" si="41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42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5"/>
        <v>3.3016809492935764</v>
      </c>
      <c r="BB269" s="18"/>
      <c r="BD269" s="54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3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6"/>
        <v>X</v>
      </c>
      <c r="G270" s="7">
        <f t="shared" si="37"/>
        <v>5.3</v>
      </c>
      <c r="H270" s="16">
        <f t="shared" si="38"/>
        <v>5.3</v>
      </c>
      <c r="I270" s="11" t="str">
        <f t="shared" si="39"/>
        <v>X</v>
      </c>
      <c r="J270" s="39" t="str">
        <f t="shared" si="40"/>
        <v>X</v>
      </c>
      <c r="K270" s="39" t="str">
        <f t="shared" si="43"/>
        <v>X</v>
      </c>
      <c r="L270" s="39" t="str">
        <f t="shared" si="44"/>
        <v>X</v>
      </c>
      <c r="M270" s="39" t="str">
        <f t="shared" si="41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42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5"/>
        <v>3.3021143769562009</v>
      </c>
      <c r="BB270" s="18"/>
      <c r="BD270" s="54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3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6">IFERROR(D271/E271, "X")</f>
        <v>X</v>
      </c>
      <c r="G271" s="7">
        <f t="shared" ref="G271:G334" si="47">D271-E271</f>
        <v>9.1</v>
      </c>
      <c r="H271" s="16">
        <f t="shared" ref="H271:H334" si="48">D271+E271</f>
        <v>9.1</v>
      </c>
      <c r="I271" s="11" t="str">
        <f t="shared" ref="I271:I334" si="49">IFERROR(F271/SQRT(F271^2+AJ271), "X")</f>
        <v>X</v>
      </c>
      <c r="J271" s="39" t="str">
        <f t="shared" ref="J271:J334" si="50">IFERROR(SQRT((1-I271^2)/AJ271), "X")</f>
        <v>X</v>
      </c>
      <c r="K271" s="39" t="str">
        <f t="shared" si="43"/>
        <v>X</v>
      </c>
      <c r="L271" s="39" t="str">
        <f t="shared" si="44"/>
        <v>X</v>
      </c>
      <c r="M271" s="39" t="str">
        <f t="shared" ref="M271:M334" si="51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52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5"/>
        <v>3.3023309286843991</v>
      </c>
      <c r="BB271" s="18"/>
      <c r="BD271" s="54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3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6"/>
        <v>X</v>
      </c>
      <c r="G272" s="7">
        <f t="shared" si="47"/>
        <v>8.6999999999999993</v>
      </c>
      <c r="H272" s="16">
        <f t="shared" si="48"/>
        <v>8.6999999999999993</v>
      </c>
      <c r="I272" s="11" t="str">
        <f t="shared" si="49"/>
        <v>X</v>
      </c>
      <c r="J272" s="39" t="str">
        <f t="shared" si="50"/>
        <v>X</v>
      </c>
      <c r="K272" s="39" t="str">
        <f t="shared" si="43"/>
        <v>X</v>
      </c>
      <c r="L272" s="39" t="str">
        <f t="shared" si="44"/>
        <v>X</v>
      </c>
      <c r="M272" s="39" t="str">
        <f t="shared" si="51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52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5"/>
        <v>3.3023309286843991</v>
      </c>
      <c r="BB272" s="18"/>
      <c r="BD272" s="54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3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6"/>
        <v>X</v>
      </c>
      <c r="G273" s="7">
        <f t="shared" si="47"/>
        <v>8.6</v>
      </c>
      <c r="H273" s="16">
        <f t="shared" si="48"/>
        <v>8.6</v>
      </c>
      <c r="I273" s="11" t="str">
        <f t="shared" si="49"/>
        <v>X</v>
      </c>
      <c r="J273" s="39" t="str">
        <f t="shared" si="50"/>
        <v>X</v>
      </c>
      <c r="K273" s="39" t="str">
        <f t="shared" si="43"/>
        <v>X</v>
      </c>
      <c r="L273" s="39" t="str">
        <f t="shared" si="44"/>
        <v>X</v>
      </c>
      <c r="M273" s="39" t="str">
        <f t="shared" si="51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52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5"/>
        <v>3.3023309286843991</v>
      </c>
      <c r="BB273" s="18"/>
      <c r="BD273" s="54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3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6"/>
        <v>X</v>
      </c>
      <c r="G274" s="7">
        <f t="shared" si="47"/>
        <v>9.4</v>
      </c>
      <c r="H274" s="16">
        <f t="shared" si="48"/>
        <v>9.4</v>
      </c>
      <c r="I274" s="11" t="str">
        <f t="shared" si="49"/>
        <v>X</v>
      </c>
      <c r="J274" s="39" t="str">
        <f t="shared" si="50"/>
        <v>X</v>
      </c>
      <c r="K274" s="39" t="str">
        <f t="shared" si="43"/>
        <v>X</v>
      </c>
      <c r="L274" s="39" t="str">
        <f t="shared" si="44"/>
        <v>X</v>
      </c>
      <c r="M274" s="39" t="str">
        <f t="shared" si="51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52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5"/>
        <v>3.2968844755385471</v>
      </c>
      <c r="BB274" s="18"/>
      <c r="BD274" s="54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3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6"/>
        <v>X</v>
      </c>
      <c r="G275" s="7">
        <f t="shared" si="47"/>
        <v>8.9</v>
      </c>
      <c r="H275" s="16">
        <f t="shared" si="48"/>
        <v>8.9</v>
      </c>
      <c r="I275" s="11" t="str">
        <f t="shared" si="49"/>
        <v>X</v>
      </c>
      <c r="J275" s="39" t="str">
        <f t="shared" si="50"/>
        <v>X</v>
      </c>
      <c r="K275" s="39" t="str">
        <f t="shared" si="43"/>
        <v>X</v>
      </c>
      <c r="L275" s="39" t="str">
        <f t="shared" si="44"/>
        <v>X</v>
      </c>
      <c r="M275" s="39" t="str">
        <f t="shared" si="51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52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5"/>
        <v>3.2973227142053028</v>
      </c>
      <c r="BB275" s="18"/>
      <c r="BD275" s="54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3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6"/>
        <v>X</v>
      </c>
      <c r="G276" s="7">
        <f t="shared" si="47"/>
        <v>8</v>
      </c>
      <c r="H276" s="16">
        <f t="shared" si="48"/>
        <v>8</v>
      </c>
      <c r="I276" s="11" t="str">
        <f t="shared" si="49"/>
        <v>X</v>
      </c>
      <c r="J276" s="39" t="str">
        <f t="shared" si="50"/>
        <v>X</v>
      </c>
      <c r="K276" s="39" t="str">
        <f t="shared" si="43"/>
        <v>X</v>
      </c>
      <c r="L276" s="39" t="str">
        <f t="shared" si="44"/>
        <v>X</v>
      </c>
      <c r="M276" s="39" t="str">
        <f t="shared" si="51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52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5"/>
        <v>3.2981978671098151</v>
      </c>
      <c r="BB276" s="18"/>
      <c r="BD276" s="54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3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6"/>
        <v>X</v>
      </c>
      <c r="G277" s="7">
        <f t="shared" si="47"/>
        <v>8.3000000000000007</v>
      </c>
      <c r="H277" s="16">
        <f t="shared" si="48"/>
        <v>8.3000000000000007</v>
      </c>
      <c r="I277" s="11" t="str">
        <f t="shared" si="49"/>
        <v>X</v>
      </c>
      <c r="J277" s="39" t="str">
        <f t="shared" si="50"/>
        <v>X</v>
      </c>
      <c r="K277" s="39" t="str">
        <f t="shared" si="43"/>
        <v>X</v>
      </c>
      <c r="L277" s="39" t="str">
        <f t="shared" si="44"/>
        <v>X</v>
      </c>
      <c r="M277" s="39" t="str">
        <f t="shared" si="51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52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5"/>
        <v>3.2986347831244354</v>
      </c>
      <c r="BB277" s="18"/>
      <c r="BD277" s="54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3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6"/>
        <v>X</v>
      </c>
      <c r="G278" s="7">
        <f t="shared" si="47"/>
        <v>7.7</v>
      </c>
      <c r="H278" s="16">
        <f t="shared" si="48"/>
        <v>7.7</v>
      </c>
      <c r="I278" s="11" t="str">
        <f t="shared" si="49"/>
        <v>X</v>
      </c>
      <c r="J278" s="39" t="str">
        <f t="shared" si="50"/>
        <v>X</v>
      </c>
      <c r="K278" s="39" t="str">
        <f t="shared" si="43"/>
        <v>X</v>
      </c>
      <c r="L278" s="39" t="str">
        <f t="shared" si="44"/>
        <v>X</v>
      </c>
      <c r="M278" s="39" t="str">
        <f t="shared" si="51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52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5"/>
        <v>3.2990712600274095</v>
      </c>
      <c r="BB278" s="18"/>
      <c r="BD278" s="54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3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6"/>
        <v>X</v>
      </c>
      <c r="G279" s="7">
        <f t="shared" si="47"/>
        <v>6.6</v>
      </c>
      <c r="H279" s="16">
        <f t="shared" si="48"/>
        <v>6.6</v>
      </c>
      <c r="I279" s="11" t="str">
        <f t="shared" si="49"/>
        <v>X</v>
      </c>
      <c r="J279" s="39" t="str">
        <f t="shared" si="50"/>
        <v>X</v>
      </c>
      <c r="K279" s="39" t="str">
        <f t="shared" si="43"/>
        <v>X</v>
      </c>
      <c r="L279" s="39" t="str">
        <f t="shared" si="44"/>
        <v>X</v>
      </c>
      <c r="M279" s="39" t="str">
        <f t="shared" si="51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52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5"/>
        <v>3.3003780648707024</v>
      </c>
      <c r="BB279" s="18"/>
      <c r="BD279" s="54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3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6"/>
        <v>X</v>
      </c>
      <c r="G280" s="7">
        <f t="shared" si="47"/>
        <v>11.3</v>
      </c>
      <c r="H280" s="16">
        <f t="shared" si="48"/>
        <v>11.3</v>
      </c>
      <c r="I280" s="11" t="str">
        <f t="shared" si="49"/>
        <v>X</v>
      </c>
      <c r="J280" s="39" t="str">
        <f t="shared" si="50"/>
        <v>X</v>
      </c>
      <c r="K280" s="39" t="str">
        <f t="shared" si="43"/>
        <v>X</v>
      </c>
      <c r="L280" s="39" t="str">
        <f t="shared" si="44"/>
        <v>X</v>
      </c>
      <c r="M280" s="39" t="str">
        <f t="shared" si="51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52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5"/>
        <v>3.2968844755385471</v>
      </c>
      <c r="BB280" s="18"/>
      <c r="BD280" s="54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3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6"/>
        <v>X</v>
      </c>
      <c r="G281" s="7">
        <f t="shared" si="47"/>
        <v>10.6</v>
      </c>
      <c r="H281" s="16">
        <f t="shared" si="48"/>
        <v>10.6</v>
      </c>
      <c r="I281" s="11" t="str">
        <f t="shared" si="49"/>
        <v>X</v>
      </c>
      <c r="J281" s="39" t="str">
        <f t="shared" si="50"/>
        <v>X</v>
      </c>
      <c r="K281" s="39" t="str">
        <f t="shared" si="43"/>
        <v>X</v>
      </c>
      <c r="L281" s="39" t="str">
        <f t="shared" si="44"/>
        <v>X</v>
      </c>
      <c r="M281" s="39" t="str">
        <f t="shared" si="51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52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5"/>
        <v>3.2973227142053028</v>
      </c>
      <c r="BB281" s="18"/>
      <c r="BD281" s="54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3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6"/>
        <v>X</v>
      </c>
      <c r="G282" s="7">
        <f t="shared" si="47"/>
        <v>7.6</v>
      </c>
      <c r="H282" s="16">
        <f t="shared" si="48"/>
        <v>7.6</v>
      </c>
      <c r="I282" s="11" t="str">
        <f t="shared" si="49"/>
        <v>X</v>
      </c>
      <c r="J282" s="39" t="str">
        <f t="shared" si="50"/>
        <v>X</v>
      </c>
      <c r="K282" s="39" t="str">
        <f t="shared" si="43"/>
        <v>X</v>
      </c>
      <c r="L282" s="39" t="str">
        <f t="shared" si="44"/>
        <v>X</v>
      </c>
      <c r="M282" s="39" t="str">
        <f t="shared" si="51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52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5"/>
        <v>3.2981978671098151</v>
      </c>
      <c r="BB282" s="18"/>
      <c r="BD282" s="54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3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6"/>
        <v>X</v>
      </c>
      <c r="G283" s="7">
        <f t="shared" si="47"/>
        <v>8.5</v>
      </c>
      <c r="H283" s="16">
        <f t="shared" si="48"/>
        <v>8.5</v>
      </c>
      <c r="I283" s="11" t="str">
        <f t="shared" si="49"/>
        <v>X</v>
      </c>
      <c r="J283" s="39" t="str">
        <f t="shared" si="50"/>
        <v>X</v>
      </c>
      <c r="K283" s="39" t="str">
        <f t="shared" si="43"/>
        <v>X</v>
      </c>
      <c r="L283" s="39" t="str">
        <f t="shared" si="44"/>
        <v>X</v>
      </c>
      <c r="M283" s="39" t="str">
        <f t="shared" si="51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52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5"/>
        <v>3.2986347831244354</v>
      </c>
      <c r="BB283" s="18"/>
      <c r="BD283" s="54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3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6"/>
        <v>X</v>
      </c>
      <c r="G284" s="7">
        <f t="shared" si="47"/>
        <v>7.9</v>
      </c>
      <c r="H284" s="16">
        <f t="shared" si="48"/>
        <v>7.9</v>
      </c>
      <c r="I284" s="11" t="str">
        <f t="shared" si="49"/>
        <v>X</v>
      </c>
      <c r="J284" s="39" t="str">
        <f t="shared" si="50"/>
        <v>X</v>
      </c>
      <c r="K284" s="39" t="str">
        <f t="shared" si="43"/>
        <v>X</v>
      </c>
      <c r="L284" s="39" t="str">
        <f t="shared" si="44"/>
        <v>X</v>
      </c>
      <c r="M284" s="39" t="str">
        <f t="shared" si="51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52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5"/>
        <v>3.2990712600274095</v>
      </c>
      <c r="BB284" s="18"/>
      <c r="BD284" s="54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3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6"/>
        <v>X</v>
      </c>
      <c r="G285" s="7">
        <f t="shared" si="47"/>
        <v>6.6</v>
      </c>
      <c r="H285" s="16">
        <f t="shared" si="48"/>
        <v>6.6</v>
      </c>
      <c r="I285" s="11" t="str">
        <f t="shared" si="49"/>
        <v>X</v>
      </c>
      <c r="J285" s="39" t="str">
        <f t="shared" si="50"/>
        <v>X</v>
      </c>
      <c r="K285" s="39" t="str">
        <f t="shared" si="43"/>
        <v>X</v>
      </c>
      <c r="L285" s="39" t="str">
        <f t="shared" si="44"/>
        <v>X</v>
      </c>
      <c r="M285" s="39" t="str">
        <f t="shared" si="51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52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5"/>
        <v>3.3003780648707024</v>
      </c>
      <c r="BB285" s="18"/>
      <c r="BD285" s="54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3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6"/>
        <v>X</v>
      </c>
      <c r="G286" s="7">
        <f t="shared" si="47"/>
        <v>7.4</v>
      </c>
      <c r="H286" s="16">
        <f t="shared" si="48"/>
        <v>7.4</v>
      </c>
      <c r="I286" s="11" t="str">
        <f t="shared" si="49"/>
        <v>X</v>
      </c>
      <c r="J286" s="39" t="str">
        <f t="shared" si="50"/>
        <v>X</v>
      </c>
      <c r="K286" s="39" t="str">
        <f t="shared" si="43"/>
        <v>X</v>
      </c>
      <c r="L286" s="39" t="str">
        <f t="shared" si="44"/>
        <v>X</v>
      </c>
      <c r="M286" s="39" t="str">
        <f t="shared" si="51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52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5"/>
        <v>3.2977605110991339</v>
      </c>
      <c r="BB286" s="18"/>
      <c r="BD286" s="54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3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6"/>
        <v>X</v>
      </c>
      <c r="G287" s="7">
        <f t="shared" si="47"/>
        <v>7.2</v>
      </c>
      <c r="H287" s="16">
        <f t="shared" si="48"/>
        <v>7.2</v>
      </c>
      <c r="I287" s="11" t="str">
        <f t="shared" si="49"/>
        <v>X</v>
      </c>
      <c r="J287" s="39" t="str">
        <f t="shared" si="50"/>
        <v>X</v>
      </c>
      <c r="K287" s="39" t="str">
        <f t="shared" si="43"/>
        <v>X</v>
      </c>
      <c r="L287" s="39" t="str">
        <f t="shared" si="44"/>
        <v>X</v>
      </c>
      <c r="M287" s="39" t="str">
        <f t="shared" si="51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52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5"/>
        <v>3.2999429000227671</v>
      </c>
      <c r="BB287" s="18"/>
      <c r="BD287" s="54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3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6"/>
        <v>X</v>
      </c>
      <c r="G288" s="7">
        <f t="shared" si="47"/>
        <v>8.5</v>
      </c>
      <c r="H288" s="16">
        <f t="shared" si="48"/>
        <v>8.5</v>
      </c>
      <c r="I288" s="11" t="str">
        <f t="shared" si="49"/>
        <v>X</v>
      </c>
      <c r="J288" s="39" t="str">
        <f t="shared" si="50"/>
        <v>X</v>
      </c>
      <c r="K288" s="39" t="str">
        <f t="shared" si="43"/>
        <v>X</v>
      </c>
      <c r="L288" s="39" t="str">
        <f t="shared" si="44"/>
        <v>X</v>
      </c>
      <c r="M288" s="39" t="str">
        <f t="shared" si="51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52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5"/>
        <v>3.2977605110991339</v>
      </c>
      <c r="BB288" s="18"/>
      <c r="BD288" s="54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3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6"/>
        <v>X</v>
      </c>
      <c r="G289" s="7">
        <f t="shared" si="47"/>
        <v>6.9</v>
      </c>
      <c r="H289" s="16">
        <f t="shared" si="48"/>
        <v>6.9</v>
      </c>
      <c r="I289" s="11" t="str">
        <f t="shared" si="49"/>
        <v>X</v>
      </c>
      <c r="J289" s="39" t="str">
        <f t="shared" si="50"/>
        <v>X</v>
      </c>
      <c r="K289" s="39" t="str">
        <f t="shared" si="43"/>
        <v>X</v>
      </c>
      <c r="L289" s="39" t="str">
        <f t="shared" si="44"/>
        <v>X</v>
      </c>
      <c r="M289" s="39" t="str">
        <f t="shared" si="51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52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5"/>
        <v>3.2999429000227671</v>
      </c>
      <c r="BB289" s="18"/>
      <c r="BD289" s="54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3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6"/>
        <v>X</v>
      </c>
      <c r="G290" s="7">
        <f t="shared" si="47"/>
        <v>8.8000000000000007</v>
      </c>
      <c r="H290" s="16">
        <f t="shared" si="48"/>
        <v>8.8000000000000007</v>
      </c>
      <c r="I290" s="11" t="str">
        <f t="shared" si="49"/>
        <v>X</v>
      </c>
      <c r="J290" s="39" t="str">
        <f t="shared" si="50"/>
        <v>X</v>
      </c>
      <c r="K290" s="39" t="str">
        <f t="shared" si="43"/>
        <v>X</v>
      </c>
      <c r="L290" s="39" t="str">
        <f t="shared" si="44"/>
        <v>X</v>
      </c>
      <c r="M290" s="39" t="str">
        <f t="shared" si="51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52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5"/>
        <v>3.2977605110991339</v>
      </c>
      <c r="BB290" s="18"/>
      <c r="BD290" s="54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3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6"/>
        <v>X</v>
      </c>
      <c r="G291" s="7">
        <f t="shared" si="47"/>
        <v>6.7</v>
      </c>
      <c r="H291" s="16">
        <f t="shared" si="48"/>
        <v>6.7</v>
      </c>
      <c r="I291" s="11" t="str">
        <f t="shared" si="49"/>
        <v>X</v>
      </c>
      <c r="J291" s="39" t="str">
        <f t="shared" si="50"/>
        <v>X</v>
      </c>
      <c r="K291" s="39" t="str">
        <f t="shared" si="43"/>
        <v>X</v>
      </c>
      <c r="L291" s="39" t="str">
        <f t="shared" si="44"/>
        <v>X</v>
      </c>
      <c r="M291" s="39" t="str">
        <f t="shared" si="51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52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5"/>
        <v>3.2999429000227671</v>
      </c>
      <c r="BB291" s="18"/>
      <c r="BD291" s="54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3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6"/>
        <v>X</v>
      </c>
      <c r="G292" s="7">
        <f t="shared" si="47"/>
        <v>9.6999999999999993</v>
      </c>
      <c r="H292" s="16">
        <f t="shared" si="48"/>
        <v>9.6999999999999993</v>
      </c>
      <c r="I292" s="11" t="str">
        <f t="shared" si="49"/>
        <v>X</v>
      </c>
      <c r="J292" s="39" t="str">
        <f t="shared" si="50"/>
        <v>X</v>
      </c>
      <c r="K292" s="39" t="str">
        <f t="shared" si="43"/>
        <v>X</v>
      </c>
      <c r="L292" s="39" t="str">
        <f t="shared" si="44"/>
        <v>X</v>
      </c>
      <c r="M292" s="39" t="str">
        <f t="shared" si="51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52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5"/>
        <v>3.2995072987004876</v>
      </c>
      <c r="BB292" s="18"/>
      <c r="BD292" s="54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3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6"/>
        <v>X</v>
      </c>
      <c r="G293" s="7">
        <f t="shared" si="47"/>
        <v>8</v>
      </c>
      <c r="H293" s="16">
        <f t="shared" si="48"/>
        <v>8</v>
      </c>
      <c r="I293" s="11" t="str">
        <f t="shared" si="49"/>
        <v>X</v>
      </c>
      <c r="J293" s="39" t="str">
        <f t="shared" si="50"/>
        <v>X</v>
      </c>
      <c r="K293" s="39" t="str">
        <f t="shared" si="43"/>
        <v>X</v>
      </c>
      <c r="L293" s="39" t="str">
        <f t="shared" si="44"/>
        <v>X</v>
      </c>
      <c r="M293" s="39" t="str">
        <f t="shared" si="51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52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5"/>
        <v>3.2995072987004876</v>
      </c>
      <c r="BB293" s="18"/>
      <c r="BD293" s="54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3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6"/>
        <v>X</v>
      </c>
      <c r="G294" s="7">
        <f t="shared" si="47"/>
        <v>7.3</v>
      </c>
      <c r="H294" s="16">
        <f t="shared" si="48"/>
        <v>7.3</v>
      </c>
      <c r="I294" s="11" t="str">
        <f t="shared" si="49"/>
        <v>X</v>
      </c>
      <c r="J294" s="39" t="str">
        <f t="shared" si="50"/>
        <v>X</v>
      </c>
      <c r="K294" s="39" t="str">
        <f t="shared" si="43"/>
        <v>X</v>
      </c>
      <c r="L294" s="39" t="str">
        <f t="shared" si="44"/>
        <v>X</v>
      </c>
      <c r="M294" s="39" t="str">
        <f t="shared" si="51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52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5"/>
        <v>3.2995072987004876</v>
      </c>
      <c r="BB294" s="18"/>
      <c r="BD294" s="54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3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6"/>
        <v>X</v>
      </c>
      <c r="G295" s="7">
        <f t="shared" si="47"/>
        <v>10.725</v>
      </c>
      <c r="H295" s="16">
        <f t="shared" si="48"/>
        <v>10.725</v>
      </c>
      <c r="I295" s="11" t="str">
        <f t="shared" si="49"/>
        <v>X</v>
      </c>
      <c r="J295" s="39" t="str">
        <f t="shared" si="50"/>
        <v>X</v>
      </c>
      <c r="K295" s="39" t="str">
        <f t="shared" si="43"/>
        <v>X</v>
      </c>
      <c r="L295" s="39" t="str">
        <f t="shared" si="44"/>
        <v>X</v>
      </c>
      <c r="M295" s="39" t="str">
        <f t="shared" si="51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52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5"/>
        <v>3.2999429000227671</v>
      </c>
      <c r="BB295" s="18"/>
      <c r="BD295" s="54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3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6"/>
        <v>X</v>
      </c>
      <c r="G296" s="7">
        <f t="shared" si="47"/>
        <v>11.05</v>
      </c>
      <c r="H296" s="16">
        <f t="shared" si="48"/>
        <v>11.05</v>
      </c>
      <c r="I296" s="11" t="str">
        <f t="shared" si="49"/>
        <v>X</v>
      </c>
      <c r="J296" s="39" t="str">
        <f t="shared" si="50"/>
        <v>X</v>
      </c>
      <c r="K296" s="39" t="str">
        <f t="shared" si="43"/>
        <v>X</v>
      </c>
      <c r="L296" s="39" t="str">
        <f t="shared" si="44"/>
        <v>X</v>
      </c>
      <c r="M296" s="39" t="str">
        <f t="shared" si="51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52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5"/>
        <v>3.3003780648707024</v>
      </c>
      <c r="BB296" s="18"/>
      <c r="BD296" s="54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3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6"/>
        <v>X</v>
      </c>
      <c r="G297" s="7">
        <f t="shared" si="47"/>
        <v>8.1</v>
      </c>
      <c r="H297" s="16">
        <f t="shared" si="48"/>
        <v>8.1</v>
      </c>
      <c r="I297" s="11" t="str">
        <f t="shared" si="49"/>
        <v>X</v>
      </c>
      <c r="J297" s="39" t="str">
        <f t="shared" si="50"/>
        <v>X</v>
      </c>
      <c r="K297" s="39" t="str">
        <f t="shared" si="43"/>
        <v>X</v>
      </c>
      <c r="L297" s="39" t="str">
        <f t="shared" si="44"/>
        <v>X</v>
      </c>
      <c r="M297" s="39" t="str">
        <f t="shared" si="51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52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5"/>
        <v>3.2999429000227671</v>
      </c>
      <c r="BB297" s="18"/>
      <c r="BD297" s="54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3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6"/>
        <v>X</v>
      </c>
      <c r="G298" s="7">
        <f t="shared" si="47"/>
        <v>8.5</v>
      </c>
      <c r="H298" s="16">
        <f t="shared" si="48"/>
        <v>8.5</v>
      </c>
      <c r="I298" s="11" t="str">
        <f t="shared" si="49"/>
        <v>X</v>
      </c>
      <c r="J298" s="39" t="str">
        <f t="shared" si="50"/>
        <v>X</v>
      </c>
      <c r="K298" s="39" t="str">
        <f t="shared" si="43"/>
        <v>X</v>
      </c>
      <c r="L298" s="39" t="str">
        <f t="shared" si="44"/>
        <v>X</v>
      </c>
      <c r="M298" s="39" t="str">
        <f t="shared" si="51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52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5"/>
        <v>3.3001605369513523</v>
      </c>
      <c r="BB298" s="18"/>
      <c r="BD298" s="54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3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6"/>
        <v>X</v>
      </c>
      <c r="G299" s="7">
        <f t="shared" si="47"/>
        <v>9</v>
      </c>
      <c r="H299" s="16">
        <f t="shared" si="48"/>
        <v>9</v>
      </c>
      <c r="I299" s="11" t="str">
        <f t="shared" si="49"/>
        <v>X</v>
      </c>
      <c r="J299" s="39" t="str">
        <f t="shared" si="50"/>
        <v>X</v>
      </c>
      <c r="K299" s="39" t="str">
        <f t="shared" si="43"/>
        <v>X</v>
      </c>
      <c r="L299" s="39" t="str">
        <f t="shared" si="44"/>
        <v>X</v>
      </c>
      <c r="M299" s="39" t="str">
        <f t="shared" si="51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52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5"/>
        <v>3.3003780648707024</v>
      </c>
      <c r="BB299" s="18"/>
      <c r="BD299" s="54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3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6"/>
        <v>X</v>
      </c>
      <c r="G300" s="7">
        <f t="shared" si="47"/>
        <v>9.5</v>
      </c>
      <c r="H300" s="16">
        <f t="shared" si="48"/>
        <v>9.5</v>
      </c>
      <c r="I300" s="11" t="str">
        <f t="shared" si="49"/>
        <v>X</v>
      </c>
      <c r="J300" s="39" t="str">
        <f t="shared" si="50"/>
        <v>X</v>
      </c>
      <c r="K300" s="39" t="str">
        <f t="shared" si="43"/>
        <v>X</v>
      </c>
      <c r="L300" s="39" t="str">
        <f t="shared" si="44"/>
        <v>X</v>
      </c>
      <c r="M300" s="39" t="str">
        <f t="shared" si="51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52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5"/>
        <v>3.2999429000227671</v>
      </c>
      <c r="BB300" s="18"/>
      <c r="BD300" s="54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3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6"/>
        <v>X</v>
      </c>
      <c r="G301" s="7">
        <f t="shared" si="47"/>
        <v>10.625</v>
      </c>
      <c r="H301" s="16">
        <f t="shared" si="48"/>
        <v>10.625</v>
      </c>
      <c r="I301" s="11" t="str">
        <f t="shared" si="49"/>
        <v>X</v>
      </c>
      <c r="J301" s="39" t="str">
        <f t="shared" si="50"/>
        <v>X</v>
      </c>
      <c r="K301" s="39" t="str">
        <f t="shared" si="43"/>
        <v>X</v>
      </c>
      <c r="L301" s="39" t="str">
        <f t="shared" si="44"/>
        <v>X</v>
      </c>
      <c r="M301" s="39" t="str">
        <f t="shared" si="51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52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5"/>
        <v>3.3001605369513523</v>
      </c>
      <c r="BB301" s="18"/>
      <c r="BD301" s="54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3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6"/>
        <v>X</v>
      </c>
      <c r="G302" s="7">
        <f t="shared" si="47"/>
        <v>11.125</v>
      </c>
      <c r="H302" s="16">
        <f t="shared" si="48"/>
        <v>11.125</v>
      </c>
      <c r="I302" s="11" t="str">
        <f t="shared" si="49"/>
        <v>X</v>
      </c>
      <c r="J302" s="39" t="str">
        <f t="shared" si="50"/>
        <v>X</v>
      </c>
      <c r="K302" s="39" t="str">
        <f t="shared" si="43"/>
        <v>X</v>
      </c>
      <c r="L302" s="39" t="str">
        <f t="shared" si="44"/>
        <v>X</v>
      </c>
      <c r="M302" s="39" t="str">
        <f t="shared" si="51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52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5"/>
        <v>3.3003780648707024</v>
      </c>
      <c r="BB302" s="18"/>
      <c r="BD302" s="54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3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6"/>
        <v>X</v>
      </c>
      <c r="G303" s="7">
        <f t="shared" si="47"/>
        <v>6.3</v>
      </c>
      <c r="H303" s="16">
        <f t="shared" si="48"/>
        <v>6.3</v>
      </c>
      <c r="I303" s="11" t="str">
        <f t="shared" si="49"/>
        <v>X</v>
      </c>
      <c r="J303" s="39" t="str">
        <f t="shared" si="50"/>
        <v>X</v>
      </c>
      <c r="K303" s="39" t="str">
        <f t="shared" si="43"/>
        <v>X</v>
      </c>
      <c r="L303" s="39" t="str">
        <f t="shared" si="44"/>
        <v>X</v>
      </c>
      <c r="M303" s="39" t="str">
        <f t="shared" si="51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52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5"/>
        <v>3.2999429000227671</v>
      </c>
      <c r="BB303" s="18"/>
      <c r="BD303" s="54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3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6"/>
        <v>X</v>
      </c>
      <c r="G304" s="7">
        <f t="shared" si="47"/>
        <v>7.4</v>
      </c>
      <c r="H304" s="16">
        <f t="shared" si="48"/>
        <v>7.4</v>
      </c>
      <c r="I304" s="11" t="str">
        <f t="shared" si="49"/>
        <v>X</v>
      </c>
      <c r="J304" s="39" t="str">
        <f t="shared" si="50"/>
        <v>X</v>
      </c>
      <c r="K304" s="39" t="str">
        <f t="shared" si="43"/>
        <v>X</v>
      </c>
      <c r="L304" s="39" t="str">
        <f t="shared" si="44"/>
        <v>X</v>
      </c>
      <c r="M304" s="39" t="str">
        <f t="shared" si="51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52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5"/>
        <v>3.3001605369513523</v>
      </c>
      <c r="BB304" s="18"/>
      <c r="BD304" s="54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3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6"/>
        <v>X</v>
      </c>
      <c r="G305" s="7">
        <f t="shared" si="47"/>
        <v>8.1</v>
      </c>
      <c r="H305" s="16">
        <f t="shared" si="48"/>
        <v>8.1</v>
      </c>
      <c r="I305" s="11" t="str">
        <f t="shared" si="49"/>
        <v>X</v>
      </c>
      <c r="J305" s="39" t="str">
        <f t="shared" si="50"/>
        <v>X</v>
      </c>
      <c r="K305" s="39" t="str">
        <f t="shared" si="43"/>
        <v>X</v>
      </c>
      <c r="L305" s="39" t="str">
        <f t="shared" si="44"/>
        <v>X</v>
      </c>
      <c r="M305" s="39" t="str">
        <f t="shared" si="51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52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5"/>
        <v>3.3003780648707024</v>
      </c>
      <c r="BB305" s="18"/>
      <c r="BD305" s="54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3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6"/>
        <v>X</v>
      </c>
      <c r="G306" s="7">
        <f t="shared" si="47"/>
        <v>5.2</v>
      </c>
      <c r="H306" s="16">
        <f t="shared" si="48"/>
        <v>5.2</v>
      </c>
      <c r="I306" s="11" t="str">
        <f t="shared" si="49"/>
        <v>X</v>
      </c>
      <c r="J306" s="39" t="str">
        <f t="shared" si="50"/>
        <v>X</v>
      </c>
      <c r="K306" s="39" t="str">
        <f t="shared" si="43"/>
        <v>X</v>
      </c>
      <c r="L306" s="39" t="str">
        <f t="shared" si="44"/>
        <v>X</v>
      </c>
      <c r="M306" s="39" t="str">
        <f t="shared" si="51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52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5"/>
        <v>3.2995072987004876</v>
      </c>
      <c r="BB306" s="18"/>
      <c r="BD306" s="54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3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6"/>
        <v>X</v>
      </c>
      <c r="G307" s="7">
        <f t="shared" si="47"/>
        <v>4.5</v>
      </c>
      <c r="H307" s="16">
        <f t="shared" si="48"/>
        <v>4.5</v>
      </c>
      <c r="I307" s="11" t="str">
        <f t="shared" si="49"/>
        <v>X</v>
      </c>
      <c r="J307" s="39" t="str">
        <f t="shared" si="50"/>
        <v>X</v>
      </c>
      <c r="K307" s="39" t="str">
        <f t="shared" si="43"/>
        <v>X</v>
      </c>
      <c r="L307" s="39" t="str">
        <f t="shared" si="44"/>
        <v>X</v>
      </c>
      <c r="M307" s="39" t="str">
        <f t="shared" si="51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52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5"/>
        <v>3.2999429000227671</v>
      </c>
      <c r="BB307" s="18"/>
      <c r="BD307" s="54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3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6"/>
        <v>X</v>
      </c>
      <c r="G308" s="7">
        <f t="shared" si="47"/>
        <v>5</v>
      </c>
      <c r="H308" s="16">
        <f t="shared" si="48"/>
        <v>5</v>
      </c>
      <c r="I308" s="11" t="str">
        <f t="shared" si="49"/>
        <v>X</v>
      </c>
      <c r="J308" s="39" t="str">
        <f t="shared" si="50"/>
        <v>X</v>
      </c>
      <c r="K308" s="39" t="str">
        <f t="shared" si="43"/>
        <v>X</v>
      </c>
      <c r="L308" s="39" t="str">
        <f t="shared" si="44"/>
        <v>X</v>
      </c>
      <c r="M308" s="39" t="str">
        <f t="shared" si="51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52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5"/>
        <v>3.3008127941181171</v>
      </c>
      <c r="BB308" s="18"/>
      <c r="BD308" s="54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3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6"/>
        <v>X</v>
      </c>
      <c r="G309" s="7">
        <f t="shared" si="47"/>
        <v>4.9000000000000004</v>
      </c>
      <c r="H309" s="16">
        <f t="shared" si="48"/>
        <v>4.9000000000000004</v>
      </c>
      <c r="I309" s="11" t="str">
        <f t="shared" si="49"/>
        <v>X</v>
      </c>
      <c r="J309" s="39" t="str">
        <f t="shared" si="50"/>
        <v>X</v>
      </c>
      <c r="K309" s="39" t="str">
        <f t="shared" si="43"/>
        <v>X</v>
      </c>
      <c r="L309" s="39" t="str">
        <f t="shared" si="44"/>
        <v>X</v>
      </c>
      <c r="M309" s="39" t="str">
        <f t="shared" si="51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52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5"/>
        <v>3.3010299956639813</v>
      </c>
      <c r="BB309" s="18"/>
      <c r="BD309" s="54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3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6"/>
        <v>X</v>
      </c>
      <c r="G310" s="7">
        <f t="shared" si="47"/>
        <v>7.2</v>
      </c>
      <c r="H310" s="16">
        <f t="shared" si="48"/>
        <v>7.2</v>
      </c>
      <c r="I310" s="11" t="str">
        <f t="shared" si="49"/>
        <v>X</v>
      </c>
      <c r="J310" s="39" t="str">
        <f t="shared" si="50"/>
        <v>X</v>
      </c>
      <c r="K310" s="39" t="str">
        <f t="shared" si="43"/>
        <v>X</v>
      </c>
      <c r="L310" s="39" t="str">
        <f t="shared" si="44"/>
        <v>X</v>
      </c>
      <c r="M310" s="39" t="str">
        <f t="shared" si="51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52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5"/>
        <v>3.3014640731433</v>
      </c>
      <c r="BB310" s="18"/>
      <c r="BD310" s="54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3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6"/>
        <v>X</v>
      </c>
      <c r="G311" s="7">
        <f t="shared" si="47"/>
        <v>3.6</v>
      </c>
      <c r="H311" s="16">
        <f t="shared" si="48"/>
        <v>3.6</v>
      </c>
      <c r="I311" s="11" t="str">
        <f t="shared" si="49"/>
        <v>X</v>
      </c>
      <c r="J311" s="39" t="str">
        <f t="shared" si="50"/>
        <v>X</v>
      </c>
      <c r="K311" s="39" t="str">
        <f t="shared" si="43"/>
        <v>X</v>
      </c>
      <c r="L311" s="39" t="str">
        <f t="shared" si="44"/>
        <v>X</v>
      </c>
      <c r="M311" s="39" t="str">
        <f t="shared" si="51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52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5"/>
        <v>3.2997251539756367</v>
      </c>
      <c r="BB311" s="18"/>
      <c r="BD311" s="54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3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6"/>
        <v>X</v>
      </c>
      <c r="G312" s="7">
        <f t="shared" si="47"/>
        <v>4.4000000000000004</v>
      </c>
      <c r="H312" s="16">
        <f t="shared" si="48"/>
        <v>4.4000000000000004</v>
      </c>
      <c r="I312" s="11" t="str">
        <f t="shared" si="49"/>
        <v>X</v>
      </c>
      <c r="J312" s="39" t="str">
        <f t="shared" si="50"/>
        <v>X</v>
      </c>
      <c r="K312" s="39" t="str">
        <f t="shared" si="43"/>
        <v>X</v>
      </c>
      <c r="L312" s="39" t="str">
        <f t="shared" si="44"/>
        <v>X</v>
      </c>
      <c r="M312" s="39" t="str">
        <f t="shared" si="51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52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5"/>
        <v>3.2999429000227671</v>
      </c>
      <c r="BB312" s="18"/>
      <c r="BD312" s="54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3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6"/>
        <v>X</v>
      </c>
      <c r="G313" s="7">
        <f t="shared" si="47"/>
        <v>7.6</v>
      </c>
      <c r="H313" s="16">
        <f t="shared" si="48"/>
        <v>7.6</v>
      </c>
      <c r="I313" s="11" t="str">
        <f t="shared" si="49"/>
        <v>X</v>
      </c>
      <c r="J313" s="39" t="str">
        <f t="shared" si="50"/>
        <v>X</v>
      </c>
      <c r="K313" s="39" t="str">
        <f t="shared" si="43"/>
        <v>X</v>
      </c>
      <c r="L313" s="39" t="str">
        <f t="shared" si="44"/>
        <v>X</v>
      </c>
      <c r="M313" s="39" t="str">
        <f t="shared" si="51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52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5"/>
        <v>3.3003780648707024</v>
      </c>
      <c r="BB313" s="18"/>
      <c r="BD313" s="54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3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6"/>
        <v>X</v>
      </c>
      <c r="G314" s="7">
        <f t="shared" si="47"/>
        <v>5.4</v>
      </c>
      <c r="H314" s="16">
        <f t="shared" si="48"/>
        <v>5.4</v>
      </c>
      <c r="I314" s="11" t="str">
        <f t="shared" si="49"/>
        <v>X</v>
      </c>
      <c r="J314" s="39" t="str">
        <f t="shared" si="50"/>
        <v>X</v>
      </c>
      <c r="K314" s="39" t="str">
        <f t="shared" si="43"/>
        <v>X</v>
      </c>
      <c r="L314" s="39" t="str">
        <f t="shared" si="44"/>
        <v>X</v>
      </c>
      <c r="M314" s="39" t="str">
        <f t="shared" si="51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52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5"/>
        <v>3.3008127941181171</v>
      </c>
      <c r="BB314" s="18"/>
      <c r="BD314" s="54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3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6"/>
        <v>X</v>
      </c>
      <c r="G315" s="7">
        <f t="shared" si="47"/>
        <v>8.6999999999999993</v>
      </c>
      <c r="H315" s="16">
        <f t="shared" si="48"/>
        <v>8.6999999999999993</v>
      </c>
      <c r="I315" s="11" t="str">
        <f t="shared" si="49"/>
        <v>X</v>
      </c>
      <c r="J315" s="39" t="str">
        <f t="shared" si="50"/>
        <v>X</v>
      </c>
      <c r="K315" s="39" t="str">
        <f t="shared" si="43"/>
        <v>X</v>
      </c>
      <c r="L315" s="39" t="str">
        <f t="shared" si="44"/>
        <v>X</v>
      </c>
      <c r="M315" s="39" t="str">
        <f t="shared" si="51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52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5"/>
        <v>3.3012470886362113</v>
      </c>
      <c r="BB315" s="18"/>
      <c r="BD315" s="54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3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6"/>
        <v>X</v>
      </c>
      <c r="G316" s="7">
        <f t="shared" si="47"/>
        <v>6.6</v>
      </c>
      <c r="H316" s="16">
        <f t="shared" si="48"/>
        <v>6.6</v>
      </c>
      <c r="I316" s="11" t="str">
        <f t="shared" si="49"/>
        <v>X</v>
      </c>
      <c r="J316" s="39" t="str">
        <f t="shared" si="50"/>
        <v>X</v>
      </c>
      <c r="K316" s="39" t="str">
        <f t="shared" si="43"/>
        <v>X</v>
      </c>
      <c r="L316" s="39" t="str">
        <f t="shared" si="44"/>
        <v>X</v>
      </c>
      <c r="M316" s="39" t="str">
        <f t="shared" si="51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52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5"/>
        <v>3.3014640731433</v>
      </c>
      <c r="BB316" s="18"/>
      <c r="BD316" s="54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3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6"/>
        <v>X</v>
      </c>
      <c r="G317" s="7">
        <f t="shared" si="47"/>
        <v>5.6</v>
      </c>
      <c r="H317" s="16">
        <f t="shared" si="48"/>
        <v>5.6</v>
      </c>
      <c r="I317" s="11" t="str">
        <f t="shared" si="49"/>
        <v>X</v>
      </c>
      <c r="J317" s="39" t="str">
        <f t="shared" si="50"/>
        <v>X</v>
      </c>
      <c r="K317" s="39" t="str">
        <f t="shared" si="43"/>
        <v>X</v>
      </c>
      <c r="L317" s="39" t="str">
        <f t="shared" si="44"/>
        <v>X</v>
      </c>
      <c r="M317" s="39" t="str">
        <f t="shared" si="51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52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5"/>
        <v>3.2979792441593623</v>
      </c>
      <c r="BB317" s="18"/>
      <c r="BD317" s="54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3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6"/>
        <v>X</v>
      </c>
      <c r="G318" s="7">
        <f t="shared" si="47"/>
        <v>5.4</v>
      </c>
      <c r="H318" s="16">
        <f t="shared" si="48"/>
        <v>5.4</v>
      </c>
      <c r="I318" s="11" t="str">
        <f t="shared" si="49"/>
        <v>X</v>
      </c>
      <c r="J318" s="39" t="str">
        <f t="shared" si="50"/>
        <v>X</v>
      </c>
      <c r="K318" s="39" t="str">
        <f t="shared" si="43"/>
        <v>X</v>
      </c>
      <c r="L318" s="39" t="str">
        <f t="shared" si="44"/>
        <v>X</v>
      </c>
      <c r="M318" s="39" t="str">
        <f t="shared" si="51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52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5"/>
        <v>3.2981978671098151</v>
      </c>
      <c r="BB318" s="18"/>
      <c r="BD318" s="54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3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6"/>
        <v>X</v>
      </c>
      <c r="G319" s="7">
        <f t="shared" si="47"/>
        <v>6</v>
      </c>
      <c r="H319" s="16">
        <f t="shared" si="48"/>
        <v>6</v>
      </c>
      <c r="I319" s="11" t="str">
        <f t="shared" si="49"/>
        <v>X</v>
      </c>
      <c r="J319" s="39" t="str">
        <f t="shared" si="50"/>
        <v>X</v>
      </c>
      <c r="K319" s="39" t="str">
        <f t="shared" si="43"/>
        <v>X</v>
      </c>
      <c r="L319" s="39" t="str">
        <f t="shared" si="44"/>
        <v>X</v>
      </c>
      <c r="M319" s="39" t="str">
        <f t="shared" si="51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52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5"/>
        <v>3.2984163800612945</v>
      </c>
      <c r="BB319" s="18"/>
      <c r="BD319" s="54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3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6"/>
        <v>X</v>
      </c>
      <c r="G320" s="7">
        <f t="shared" si="47"/>
        <v>7.2</v>
      </c>
      <c r="H320" s="16">
        <f t="shared" si="48"/>
        <v>7.2</v>
      </c>
      <c r="I320" s="11" t="str">
        <f t="shared" si="49"/>
        <v>X</v>
      </c>
      <c r="J320" s="39" t="str">
        <f t="shared" si="50"/>
        <v>X</v>
      </c>
      <c r="K320" s="39" t="str">
        <f t="shared" si="43"/>
        <v>X</v>
      </c>
      <c r="L320" s="39" t="str">
        <f t="shared" si="44"/>
        <v>X</v>
      </c>
      <c r="M320" s="39" t="str">
        <f t="shared" si="51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52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5"/>
        <v>3.2986347831244354</v>
      </c>
      <c r="BB320" s="18"/>
      <c r="BD320" s="54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3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6"/>
        <v>X</v>
      </c>
      <c r="G321" s="7">
        <f t="shared" si="47"/>
        <v>5.7</v>
      </c>
      <c r="H321" s="16">
        <f t="shared" si="48"/>
        <v>5.7</v>
      </c>
      <c r="I321" s="11" t="str">
        <f t="shared" si="49"/>
        <v>X</v>
      </c>
      <c r="J321" s="39" t="str">
        <f t="shared" si="50"/>
        <v>X</v>
      </c>
      <c r="K321" s="39" t="str">
        <f t="shared" si="43"/>
        <v>X</v>
      </c>
      <c r="L321" s="39" t="str">
        <f t="shared" si="44"/>
        <v>X</v>
      </c>
      <c r="M321" s="39" t="str">
        <f t="shared" si="51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52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5"/>
        <v>3.2988530764097068</v>
      </c>
      <c r="BB321" s="18"/>
      <c r="BD321" s="54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3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6"/>
        <v>X</v>
      </c>
      <c r="G322" s="7">
        <f t="shared" si="47"/>
        <v>7.5</v>
      </c>
      <c r="H322" s="16">
        <f t="shared" si="48"/>
        <v>7.5</v>
      </c>
      <c r="I322" s="11" t="str">
        <f t="shared" si="49"/>
        <v>X</v>
      </c>
      <c r="J322" s="39" t="str">
        <f t="shared" si="50"/>
        <v>X</v>
      </c>
      <c r="K322" s="39" t="str">
        <f t="shared" si="43"/>
        <v>X</v>
      </c>
      <c r="L322" s="39" t="str">
        <f t="shared" si="44"/>
        <v>X</v>
      </c>
      <c r="M322" s="39" t="str">
        <f t="shared" si="51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52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5"/>
        <v>3.2990712600274095</v>
      </c>
      <c r="BB322" s="18"/>
      <c r="BD322" s="54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3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6"/>
        <v>X</v>
      </c>
      <c r="G323" s="7">
        <f t="shared" si="47"/>
        <v>7.6</v>
      </c>
      <c r="H323" s="16">
        <f t="shared" si="48"/>
        <v>7.6</v>
      </c>
      <c r="I323" s="11" t="str">
        <f t="shared" si="49"/>
        <v>X</v>
      </c>
      <c r="J323" s="39" t="str">
        <f t="shared" si="50"/>
        <v>X</v>
      </c>
      <c r="K323" s="39" t="str">
        <f t="shared" si="43"/>
        <v>X</v>
      </c>
      <c r="L323" s="39" t="str">
        <f t="shared" si="44"/>
        <v>X</v>
      </c>
      <c r="M323" s="39" t="str">
        <f t="shared" si="51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52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5"/>
        <v>3.2995072987004876</v>
      </c>
      <c r="BB323" s="18"/>
      <c r="BD323" s="54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3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6"/>
        <v>X</v>
      </c>
      <c r="G324" s="7">
        <f t="shared" si="47"/>
        <v>9.6</v>
      </c>
      <c r="H324" s="16">
        <f t="shared" si="48"/>
        <v>9.6</v>
      </c>
      <c r="I324" s="11" t="str">
        <f t="shared" si="49"/>
        <v>X</v>
      </c>
      <c r="J324" s="39" t="str">
        <f t="shared" si="50"/>
        <v>X</v>
      </c>
      <c r="K324" s="39" t="str">
        <f t="shared" si="43"/>
        <v>X</v>
      </c>
      <c r="L324" s="39" t="str">
        <f t="shared" si="44"/>
        <v>X</v>
      </c>
      <c r="M324" s="39" t="str">
        <f t="shared" si="51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52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5"/>
        <v>3.2997251539756367</v>
      </c>
      <c r="BB324" s="18"/>
      <c r="BD324" s="54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3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6"/>
        <v>X</v>
      </c>
      <c r="G325" s="7">
        <f t="shared" si="47"/>
        <v>8.8000000000000007</v>
      </c>
      <c r="H325" s="16">
        <f t="shared" si="48"/>
        <v>8.8000000000000007</v>
      </c>
      <c r="I325" s="11" t="str">
        <f t="shared" si="49"/>
        <v>X</v>
      </c>
      <c r="J325" s="39" t="str">
        <f t="shared" si="50"/>
        <v>X</v>
      </c>
      <c r="K325" s="39" t="str">
        <f t="shared" si="43"/>
        <v>X</v>
      </c>
      <c r="L325" s="39" t="str">
        <f t="shared" si="44"/>
        <v>X</v>
      </c>
      <c r="M325" s="39" t="str">
        <f t="shared" si="51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52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5"/>
        <v>3.2999429000227671</v>
      </c>
      <c r="BB325" s="18"/>
      <c r="BD325" s="54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3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6"/>
        <v>X</v>
      </c>
      <c r="G326" s="7">
        <f t="shared" si="47"/>
        <v>8.1999999999999993</v>
      </c>
      <c r="H326" s="16">
        <f t="shared" si="48"/>
        <v>8.1999999999999993</v>
      </c>
      <c r="I326" s="11" t="str">
        <f t="shared" si="49"/>
        <v>X</v>
      </c>
      <c r="J326" s="39" t="str">
        <f t="shared" si="50"/>
        <v>X</v>
      </c>
      <c r="K326" s="39" t="str">
        <f t="shared" si="43"/>
        <v>X</v>
      </c>
      <c r="L326" s="39" t="str">
        <f t="shared" si="44"/>
        <v>X</v>
      </c>
      <c r="M326" s="39" t="str">
        <f t="shared" si="51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52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5"/>
        <v>3.3001605369513523</v>
      </c>
      <c r="BB326" s="18"/>
      <c r="BD326" s="54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3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6"/>
        <v>X</v>
      </c>
      <c r="G327" s="7">
        <f t="shared" si="47"/>
        <v>10.4</v>
      </c>
      <c r="H327" s="16">
        <f t="shared" si="48"/>
        <v>10.4</v>
      </c>
      <c r="I327" s="11" t="str">
        <f t="shared" si="49"/>
        <v>X</v>
      </c>
      <c r="J327" s="39" t="str">
        <f t="shared" si="50"/>
        <v>X</v>
      </c>
      <c r="K327" s="39" t="str">
        <f t="shared" si="43"/>
        <v>X</v>
      </c>
      <c r="L327" s="39" t="str">
        <f t="shared" si="44"/>
        <v>X</v>
      </c>
      <c r="M327" s="39" t="str">
        <f t="shared" si="51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52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5"/>
        <v>3.3003780648707024</v>
      </c>
      <c r="BB327" s="18"/>
      <c r="BD327" s="54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3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6"/>
        <v>X</v>
      </c>
      <c r="G328" s="7">
        <f t="shared" si="47"/>
        <v>8</v>
      </c>
      <c r="H328" s="16">
        <f t="shared" si="48"/>
        <v>8</v>
      </c>
      <c r="I328" s="11" t="str">
        <f t="shared" si="49"/>
        <v>X</v>
      </c>
      <c r="J328" s="39" t="str">
        <f t="shared" si="50"/>
        <v>X</v>
      </c>
      <c r="K328" s="39" t="str">
        <f t="shared" si="43"/>
        <v>X</v>
      </c>
      <c r="L328" s="39" t="str">
        <f t="shared" si="44"/>
        <v>X</v>
      </c>
      <c r="M328" s="39" t="str">
        <f t="shared" si="51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52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5"/>
        <v>3.3005954838899636</v>
      </c>
      <c r="BB328" s="18"/>
      <c r="BD328" s="54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3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6"/>
        <v>X</v>
      </c>
      <c r="G329" s="7">
        <f t="shared" si="47"/>
        <v>10.9</v>
      </c>
      <c r="H329" s="16">
        <f t="shared" si="48"/>
        <v>10.9</v>
      </c>
      <c r="I329" s="11" t="str">
        <f t="shared" si="49"/>
        <v>X</v>
      </c>
      <c r="J329" s="39" t="str">
        <f t="shared" si="50"/>
        <v>X</v>
      </c>
      <c r="K329" s="39" t="str">
        <f t="shared" ref="K329:K392" si="53">IFERROR(1/J329, "X")</f>
        <v>X</v>
      </c>
      <c r="L329" s="39" t="str">
        <f t="shared" ref="L329:L392" si="54">IFERROR(I329-J329, "X")</f>
        <v>X</v>
      </c>
      <c r="M329" s="39" t="str">
        <f t="shared" si="51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52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5">LOG(AU329)</f>
        <v>3.3008127941181171</v>
      </c>
      <c r="BB329" s="18"/>
      <c r="BD329" s="54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3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6"/>
        <v>X</v>
      </c>
      <c r="G330" s="7">
        <f t="shared" si="47"/>
        <v>10.4</v>
      </c>
      <c r="H330" s="16">
        <f t="shared" si="48"/>
        <v>10.4</v>
      </c>
      <c r="I330" s="11" t="str">
        <f t="shared" si="49"/>
        <v>X</v>
      </c>
      <c r="J330" s="39" t="str">
        <f t="shared" si="50"/>
        <v>X</v>
      </c>
      <c r="K330" s="39" t="str">
        <f t="shared" si="53"/>
        <v>X</v>
      </c>
      <c r="L330" s="39" t="str">
        <f t="shared" si="54"/>
        <v>X</v>
      </c>
      <c r="M330" s="39" t="str">
        <f t="shared" si="51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52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5"/>
        <v>3.3010299956639813</v>
      </c>
      <c r="BB330" s="18"/>
      <c r="BD330" s="54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3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6"/>
        <v>X</v>
      </c>
      <c r="G331" s="7">
        <f t="shared" si="47"/>
        <v>9</v>
      </c>
      <c r="H331" s="16">
        <f t="shared" si="48"/>
        <v>9</v>
      </c>
      <c r="I331" s="11" t="str">
        <f t="shared" si="49"/>
        <v>X</v>
      </c>
      <c r="J331" s="39" t="str">
        <f t="shared" si="50"/>
        <v>X</v>
      </c>
      <c r="K331" s="39" t="str">
        <f t="shared" si="53"/>
        <v>X</v>
      </c>
      <c r="L331" s="39" t="str">
        <f t="shared" si="54"/>
        <v>X</v>
      </c>
      <c r="M331" s="39" t="str">
        <f t="shared" si="51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52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5"/>
        <v>3.3012470886362113</v>
      </c>
      <c r="BB331" s="18"/>
      <c r="BD331" s="54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3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6"/>
        <v>X</v>
      </c>
      <c r="G332" s="7">
        <f t="shared" si="47"/>
        <v>11.1</v>
      </c>
      <c r="H332" s="16">
        <f t="shared" si="48"/>
        <v>11.1</v>
      </c>
      <c r="I332" s="11" t="str">
        <f t="shared" si="49"/>
        <v>X</v>
      </c>
      <c r="J332" s="39" t="str">
        <f t="shared" si="50"/>
        <v>X</v>
      </c>
      <c r="K332" s="39" t="str">
        <f t="shared" si="53"/>
        <v>X</v>
      </c>
      <c r="L332" s="39" t="str">
        <f t="shared" si="54"/>
        <v>X</v>
      </c>
      <c r="M332" s="39" t="str">
        <f t="shared" si="51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52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5"/>
        <v>3.3014640731433</v>
      </c>
      <c r="BB332" s="18"/>
      <c r="BD332" s="54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3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6"/>
        <v>X</v>
      </c>
      <c r="G333" s="7">
        <f t="shared" si="47"/>
        <v>10.5</v>
      </c>
      <c r="H333" s="16">
        <f t="shared" si="48"/>
        <v>10.5</v>
      </c>
      <c r="I333" s="11" t="str">
        <f t="shared" si="49"/>
        <v>X</v>
      </c>
      <c r="J333" s="39" t="str">
        <f t="shared" si="50"/>
        <v>X</v>
      </c>
      <c r="K333" s="39" t="str">
        <f t="shared" si="53"/>
        <v>X</v>
      </c>
      <c r="L333" s="39" t="str">
        <f t="shared" si="54"/>
        <v>X</v>
      </c>
      <c r="M333" s="39" t="str">
        <f t="shared" si="51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52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5"/>
        <v>3.3010299956639813</v>
      </c>
      <c r="BB333" s="18"/>
      <c r="BD333" s="54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3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6"/>
        <v>X</v>
      </c>
      <c r="G334" s="7">
        <f t="shared" si="47"/>
        <v>10.5</v>
      </c>
      <c r="H334" s="16">
        <f t="shared" si="48"/>
        <v>10.5</v>
      </c>
      <c r="I334" s="11" t="str">
        <f t="shared" si="49"/>
        <v>X</v>
      </c>
      <c r="J334" s="39" t="str">
        <f t="shared" si="50"/>
        <v>X</v>
      </c>
      <c r="K334" s="39" t="str">
        <f t="shared" si="53"/>
        <v>X</v>
      </c>
      <c r="L334" s="39" t="str">
        <f t="shared" si="54"/>
        <v>X</v>
      </c>
      <c r="M334" s="39" t="str">
        <f t="shared" si="51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52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5"/>
        <v>3.3010299956639813</v>
      </c>
      <c r="BB334" s="18"/>
      <c r="BD334" s="54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3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6">IFERROR(D335/E335, "X")</f>
        <v>X</v>
      </c>
      <c r="G335" s="7">
        <f t="shared" ref="G335:G398" si="57">D335-E335</f>
        <v>6.7</v>
      </c>
      <c r="H335" s="16">
        <f t="shared" ref="H335:H398" si="58">D335+E335</f>
        <v>6.7</v>
      </c>
      <c r="I335" s="11" t="str">
        <f t="shared" ref="I335:I398" si="59">IFERROR(F335/SQRT(F335^2+AJ335), "X")</f>
        <v>X</v>
      </c>
      <c r="J335" s="39" t="str">
        <f t="shared" ref="J335:J398" si="60">IFERROR(SQRT((1-I335^2)/AJ335), "X")</f>
        <v>X</v>
      </c>
      <c r="K335" s="39" t="str">
        <f t="shared" si="53"/>
        <v>X</v>
      </c>
      <c r="L335" s="39" t="str">
        <f t="shared" si="54"/>
        <v>X</v>
      </c>
      <c r="M335" s="39" t="str">
        <f t="shared" ref="M335:M398" si="61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62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5"/>
        <v>3.2999429000227671</v>
      </c>
      <c r="BB335" s="18"/>
      <c r="BD335" s="54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3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6"/>
        <v>X</v>
      </c>
      <c r="G336" s="7">
        <f t="shared" si="57"/>
        <v>4.7</v>
      </c>
      <c r="H336" s="16">
        <f t="shared" si="58"/>
        <v>4.7</v>
      </c>
      <c r="I336" s="11" t="str">
        <f t="shared" si="59"/>
        <v>X</v>
      </c>
      <c r="J336" s="39" t="str">
        <f t="shared" si="60"/>
        <v>X</v>
      </c>
      <c r="K336" s="39" t="str">
        <f t="shared" si="53"/>
        <v>X</v>
      </c>
      <c r="L336" s="39" t="str">
        <f t="shared" si="54"/>
        <v>X</v>
      </c>
      <c r="M336" s="39" t="str">
        <f t="shared" si="61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62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5"/>
        <v>3.3001605369513523</v>
      </c>
      <c r="BB336" s="18"/>
      <c r="BD336" s="54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3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6"/>
        <v>X</v>
      </c>
      <c r="G337" s="7">
        <f t="shared" si="57"/>
        <v>5.3</v>
      </c>
      <c r="H337" s="16">
        <f t="shared" si="58"/>
        <v>5.3</v>
      </c>
      <c r="I337" s="11" t="str">
        <f t="shared" si="59"/>
        <v>X</v>
      </c>
      <c r="J337" s="39" t="str">
        <f t="shared" si="60"/>
        <v>X</v>
      </c>
      <c r="K337" s="39" t="str">
        <f t="shared" si="53"/>
        <v>X</v>
      </c>
      <c r="L337" s="39" t="str">
        <f t="shared" si="54"/>
        <v>X</v>
      </c>
      <c r="M337" s="39" t="str">
        <f t="shared" si="61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62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5"/>
        <v>3.3005954838899636</v>
      </c>
      <c r="BB337" s="18"/>
      <c r="BD337" s="54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3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6"/>
        <v>X</v>
      </c>
      <c r="G338" s="7">
        <f t="shared" si="57"/>
        <v>8.6</v>
      </c>
      <c r="H338" s="16">
        <f t="shared" si="58"/>
        <v>8.6</v>
      </c>
      <c r="I338" s="11" t="str">
        <f t="shared" si="59"/>
        <v>X</v>
      </c>
      <c r="J338" s="39" t="str">
        <f t="shared" si="60"/>
        <v>X</v>
      </c>
      <c r="K338" s="39" t="str">
        <f t="shared" si="53"/>
        <v>X</v>
      </c>
      <c r="L338" s="39" t="str">
        <f t="shared" si="54"/>
        <v>X</v>
      </c>
      <c r="M338" s="39" t="str">
        <f t="shared" si="61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62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5"/>
        <v>3.3008127941181171</v>
      </c>
      <c r="BB338" s="18"/>
      <c r="BD338" s="54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3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6"/>
        <v>X</v>
      </c>
      <c r="G339" s="7">
        <f t="shared" si="57"/>
        <v>6.5</v>
      </c>
      <c r="H339" s="16">
        <f t="shared" si="58"/>
        <v>6.5</v>
      </c>
      <c r="I339" s="11" t="str">
        <f t="shared" si="59"/>
        <v>X</v>
      </c>
      <c r="J339" s="39" t="str">
        <f t="shared" si="60"/>
        <v>X</v>
      </c>
      <c r="K339" s="39" t="str">
        <f t="shared" si="53"/>
        <v>X</v>
      </c>
      <c r="L339" s="39" t="str">
        <f t="shared" si="54"/>
        <v>X</v>
      </c>
      <c r="M339" s="39" t="str">
        <f t="shared" si="61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62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5"/>
        <v>3.3010299956639813</v>
      </c>
      <c r="BB339" s="18"/>
      <c r="BD339" s="54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3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6"/>
        <v>X</v>
      </c>
      <c r="G340" s="7">
        <f t="shared" si="57"/>
        <v>8</v>
      </c>
      <c r="H340" s="16">
        <f t="shared" si="58"/>
        <v>8</v>
      </c>
      <c r="I340" s="11" t="str">
        <f t="shared" si="59"/>
        <v>X</v>
      </c>
      <c r="J340" s="39" t="str">
        <f t="shared" si="60"/>
        <v>X</v>
      </c>
      <c r="K340" s="39" t="str">
        <f t="shared" si="53"/>
        <v>X</v>
      </c>
      <c r="L340" s="39" t="str">
        <f t="shared" si="54"/>
        <v>X</v>
      </c>
      <c r="M340" s="39" t="str">
        <f t="shared" si="61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62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5"/>
        <v>3.3012470886362113</v>
      </c>
      <c r="BB340" s="18"/>
      <c r="BD340" s="54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3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6"/>
        <v>X</v>
      </c>
      <c r="G341" s="7">
        <f t="shared" si="57"/>
        <v>7.8</v>
      </c>
      <c r="H341" s="16">
        <f t="shared" si="58"/>
        <v>7.8</v>
      </c>
      <c r="I341" s="11" t="str">
        <f t="shared" si="59"/>
        <v>X</v>
      </c>
      <c r="J341" s="39" t="str">
        <f t="shared" si="60"/>
        <v>X</v>
      </c>
      <c r="K341" s="39" t="str">
        <f t="shared" si="53"/>
        <v>X</v>
      </c>
      <c r="L341" s="39" t="str">
        <f t="shared" si="54"/>
        <v>X</v>
      </c>
      <c r="M341" s="39" t="str">
        <f t="shared" si="61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62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5"/>
        <v>3.3014640731433</v>
      </c>
      <c r="BB341" s="18"/>
      <c r="BD341" s="54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3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6"/>
        <v>X</v>
      </c>
      <c r="G342" s="7">
        <f t="shared" si="57"/>
        <v>6</v>
      </c>
      <c r="H342" s="16">
        <f t="shared" si="58"/>
        <v>6</v>
      </c>
      <c r="I342" s="11" t="str">
        <f t="shared" si="59"/>
        <v>X</v>
      </c>
      <c r="J342" s="39" t="str">
        <f t="shared" si="60"/>
        <v>X</v>
      </c>
      <c r="K342" s="39" t="str">
        <f t="shared" si="53"/>
        <v>X</v>
      </c>
      <c r="L342" s="39" t="str">
        <f t="shared" si="54"/>
        <v>X</v>
      </c>
      <c r="M342" s="39" t="str">
        <f t="shared" si="61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62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5"/>
        <v>3.2990712600274095</v>
      </c>
      <c r="BB342" s="18"/>
      <c r="BD342" s="54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3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6"/>
        <v>X</v>
      </c>
      <c r="G343" s="7">
        <f t="shared" si="57"/>
        <v>7.1</v>
      </c>
      <c r="H343" s="16">
        <f t="shared" si="58"/>
        <v>7.1</v>
      </c>
      <c r="I343" s="11" t="str">
        <f t="shared" si="59"/>
        <v>X</v>
      </c>
      <c r="J343" s="39" t="str">
        <f t="shared" si="60"/>
        <v>X</v>
      </c>
      <c r="K343" s="39" t="str">
        <f t="shared" si="53"/>
        <v>X</v>
      </c>
      <c r="L343" s="39" t="str">
        <f t="shared" si="54"/>
        <v>X</v>
      </c>
      <c r="M343" s="39" t="str">
        <f t="shared" si="61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62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5"/>
        <v>3.2992893340876801</v>
      </c>
      <c r="BB343" s="18"/>
      <c r="BD343" s="54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3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6"/>
        <v>X</v>
      </c>
      <c r="G344" s="7">
        <f t="shared" si="57"/>
        <v>8.1</v>
      </c>
      <c r="H344" s="16">
        <f t="shared" si="58"/>
        <v>8.1</v>
      </c>
      <c r="I344" s="11" t="str">
        <f t="shared" si="59"/>
        <v>X</v>
      </c>
      <c r="J344" s="39" t="str">
        <f t="shared" si="60"/>
        <v>X</v>
      </c>
      <c r="K344" s="39" t="str">
        <f t="shared" si="53"/>
        <v>X</v>
      </c>
      <c r="L344" s="39" t="str">
        <f t="shared" si="54"/>
        <v>X</v>
      </c>
      <c r="M344" s="39" t="str">
        <f t="shared" si="61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62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5"/>
        <v>3.2995072987004876</v>
      </c>
      <c r="BB344" s="18"/>
      <c r="BD344" s="54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3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6"/>
        <v>X</v>
      </c>
      <c r="G345" s="7">
        <f t="shared" si="57"/>
        <v>8</v>
      </c>
      <c r="H345" s="16">
        <f t="shared" si="58"/>
        <v>8</v>
      </c>
      <c r="I345" s="11" t="str">
        <f t="shared" si="59"/>
        <v>X</v>
      </c>
      <c r="J345" s="39" t="str">
        <f t="shared" si="60"/>
        <v>X</v>
      </c>
      <c r="K345" s="39" t="str">
        <f t="shared" si="53"/>
        <v>X</v>
      </c>
      <c r="L345" s="39" t="str">
        <f t="shared" si="54"/>
        <v>X</v>
      </c>
      <c r="M345" s="39" t="str">
        <f t="shared" si="61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62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5"/>
        <v>3.2997251539756367</v>
      </c>
      <c r="BB345" s="18"/>
      <c r="BD345" s="54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3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6"/>
        <v>X</v>
      </c>
      <c r="G346" s="7">
        <f t="shared" si="57"/>
        <v>7.9</v>
      </c>
      <c r="H346" s="16">
        <f t="shared" si="58"/>
        <v>7.9</v>
      </c>
      <c r="I346" s="11" t="str">
        <f t="shared" si="59"/>
        <v>X</v>
      </c>
      <c r="J346" s="39" t="str">
        <f t="shared" si="60"/>
        <v>X</v>
      </c>
      <c r="K346" s="39" t="str">
        <f t="shared" si="53"/>
        <v>X</v>
      </c>
      <c r="L346" s="39" t="str">
        <f t="shared" si="54"/>
        <v>X</v>
      </c>
      <c r="M346" s="39" t="str">
        <f t="shared" si="61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62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5"/>
        <v>3.2999429000227671</v>
      </c>
      <c r="BB346" s="18"/>
      <c r="BD346" s="54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3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6"/>
        <v>X</v>
      </c>
      <c r="G347" s="7">
        <f t="shared" si="57"/>
        <v>6.5</v>
      </c>
      <c r="H347" s="16">
        <f t="shared" si="58"/>
        <v>6.5</v>
      </c>
      <c r="I347" s="11" t="str">
        <f t="shared" si="59"/>
        <v>X</v>
      </c>
      <c r="J347" s="39" t="str">
        <f t="shared" si="60"/>
        <v>X</v>
      </c>
      <c r="K347" s="39" t="str">
        <f t="shared" si="53"/>
        <v>X</v>
      </c>
      <c r="L347" s="39" t="str">
        <f t="shared" si="54"/>
        <v>X</v>
      </c>
      <c r="M347" s="39" t="str">
        <f t="shared" si="61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62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5"/>
        <v>3.3003780648707024</v>
      </c>
      <c r="BB347" s="18"/>
      <c r="BD347" s="54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3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6"/>
        <v>X</v>
      </c>
      <c r="G348" s="7">
        <f t="shared" si="57"/>
        <v>8.1</v>
      </c>
      <c r="H348" s="16">
        <f t="shared" si="58"/>
        <v>8.1</v>
      </c>
      <c r="I348" s="11" t="str">
        <f t="shared" si="59"/>
        <v>X</v>
      </c>
      <c r="J348" s="39" t="str">
        <f t="shared" si="60"/>
        <v>X</v>
      </c>
      <c r="K348" s="39" t="str">
        <f t="shared" si="53"/>
        <v>X</v>
      </c>
      <c r="L348" s="39" t="str">
        <f t="shared" si="54"/>
        <v>X</v>
      </c>
      <c r="M348" s="39" t="str">
        <f t="shared" si="61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62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5"/>
        <v>3.3005954838899636</v>
      </c>
      <c r="BB348" s="18"/>
      <c r="BD348" s="54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3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6"/>
        <v>X</v>
      </c>
      <c r="G349" s="7">
        <f t="shared" si="57"/>
        <v>7.9</v>
      </c>
      <c r="H349" s="16">
        <f t="shared" si="58"/>
        <v>7.9</v>
      </c>
      <c r="I349" s="11" t="str">
        <f t="shared" si="59"/>
        <v>X</v>
      </c>
      <c r="J349" s="39" t="str">
        <f t="shared" si="60"/>
        <v>X</v>
      </c>
      <c r="K349" s="39" t="str">
        <f t="shared" si="53"/>
        <v>X</v>
      </c>
      <c r="L349" s="39" t="str">
        <f t="shared" si="54"/>
        <v>X</v>
      </c>
      <c r="M349" s="39" t="str">
        <f t="shared" si="61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62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5"/>
        <v>3.3008127941181171</v>
      </c>
      <c r="BB349" s="18"/>
      <c r="BD349" s="54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3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6"/>
        <v>X</v>
      </c>
      <c r="G350" s="7">
        <f t="shared" si="57"/>
        <v>9.1999999999999993</v>
      </c>
      <c r="H350" s="16">
        <f t="shared" si="58"/>
        <v>9.1999999999999993</v>
      </c>
      <c r="I350" s="11" t="str">
        <f t="shared" si="59"/>
        <v>X</v>
      </c>
      <c r="J350" s="39" t="str">
        <f t="shared" si="60"/>
        <v>X</v>
      </c>
      <c r="K350" s="39" t="str">
        <f t="shared" si="53"/>
        <v>X</v>
      </c>
      <c r="L350" s="39" t="str">
        <f t="shared" si="54"/>
        <v>X</v>
      </c>
      <c r="M350" s="39" t="str">
        <f t="shared" si="61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62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5"/>
        <v>3.3012470886362113</v>
      </c>
      <c r="BB350" s="18"/>
      <c r="BD350" s="54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3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6"/>
        <v>X</v>
      </c>
      <c r="G351" s="7">
        <f t="shared" si="57"/>
        <v>10.6</v>
      </c>
      <c r="H351" s="16">
        <f t="shared" si="58"/>
        <v>10.6</v>
      </c>
      <c r="I351" s="11" t="str">
        <f t="shared" si="59"/>
        <v>X</v>
      </c>
      <c r="J351" s="39" t="str">
        <f t="shared" si="60"/>
        <v>X</v>
      </c>
      <c r="K351" s="39" t="str">
        <f t="shared" si="53"/>
        <v>X</v>
      </c>
      <c r="L351" s="39" t="str">
        <f t="shared" si="54"/>
        <v>X</v>
      </c>
      <c r="M351" s="39" t="str">
        <f t="shared" si="61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62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5"/>
        <v>3.3014640731433</v>
      </c>
      <c r="BB351" s="18"/>
      <c r="BD351" s="54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3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6"/>
        <v>X</v>
      </c>
      <c r="G352" s="7">
        <f t="shared" si="57"/>
        <v>2.8</v>
      </c>
      <c r="H352" s="16">
        <f t="shared" si="58"/>
        <v>2.8</v>
      </c>
      <c r="I352" s="11" t="str">
        <f t="shared" si="59"/>
        <v>X</v>
      </c>
      <c r="J352" s="39" t="str">
        <f t="shared" si="60"/>
        <v>X</v>
      </c>
      <c r="K352" s="39" t="str">
        <f t="shared" si="53"/>
        <v>X</v>
      </c>
      <c r="L352" s="39" t="str">
        <f t="shared" si="54"/>
        <v>X</v>
      </c>
      <c r="M352" s="39" t="str">
        <f t="shared" si="61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62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5"/>
        <v>3.2990712600274095</v>
      </c>
      <c r="BB352" s="18"/>
      <c r="BD352" s="54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3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6"/>
        <v>X</v>
      </c>
      <c r="G353" s="7">
        <f t="shared" si="57"/>
        <v>3.8</v>
      </c>
      <c r="H353" s="16">
        <f t="shared" si="58"/>
        <v>3.8</v>
      </c>
      <c r="I353" s="11" t="str">
        <f t="shared" si="59"/>
        <v>X</v>
      </c>
      <c r="J353" s="39" t="str">
        <f t="shared" si="60"/>
        <v>X</v>
      </c>
      <c r="K353" s="39" t="str">
        <f t="shared" si="53"/>
        <v>X</v>
      </c>
      <c r="L353" s="39" t="str">
        <f t="shared" si="54"/>
        <v>X</v>
      </c>
      <c r="M353" s="39" t="str">
        <f t="shared" si="61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62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5"/>
        <v>3.2992893340876801</v>
      </c>
      <c r="BB353" s="18"/>
      <c r="BD353" s="54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3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6"/>
        <v>X</v>
      </c>
      <c r="G354" s="7">
        <f t="shared" si="57"/>
        <v>4.3</v>
      </c>
      <c r="H354" s="16">
        <f t="shared" si="58"/>
        <v>4.3</v>
      </c>
      <c r="I354" s="11" t="str">
        <f t="shared" si="59"/>
        <v>X</v>
      </c>
      <c r="J354" s="39" t="str">
        <f t="shared" si="60"/>
        <v>X</v>
      </c>
      <c r="K354" s="39" t="str">
        <f t="shared" si="53"/>
        <v>X</v>
      </c>
      <c r="L354" s="39" t="str">
        <f t="shared" si="54"/>
        <v>X</v>
      </c>
      <c r="M354" s="39" t="str">
        <f t="shared" si="61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62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5"/>
        <v>3.2995072987004876</v>
      </c>
      <c r="BB354" s="18"/>
      <c r="BD354" s="54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3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6"/>
        <v>X</v>
      </c>
      <c r="G355" s="7">
        <f t="shared" si="57"/>
        <v>5.4</v>
      </c>
      <c r="H355" s="16">
        <f t="shared" si="58"/>
        <v>5.4</v>
      </c>
      <c r="I355" s="11" t="str">
        <f t="shared" si="59"/>
        <v>X</v>
      </c>
      <c r="J355" s="39" t="str">
        <f t="shared" si="60"/>
        <v>X</v>
      </c>
      <c r="K355" s="39" t="str">
        <f t="shared" si="53"/>
        <v>X</v>
      </c>
      <c r="L355" s="39" t="str">
        <f t="shared" si="54"/>
        <v>X</v>
      </c>
      <c r="M355" s="39" t="str">
        <f t="shared" si="61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62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5"/>
        <v>3.2997251539756367</v>
      </c>
      <c r="BB355" s="18"/>
      <c r="BD355" s="54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3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6"/>
        <v>X</v>
      </c>
      <c r="G356" s="7">
        <f t="shared" si="57"/>
        <v>8.3000000000000007</v>
      </c>
      <c r="H356" s="16">
        <f t="shared" si="58"/>
        <v>8.3000000000000007</v>
      </c>
      <c r="I356" s="11" t="str">
        <f t="shared" si="59"/>
        <v>X</v>
      </c>
      <c r="J356" s="39" t="str">
        <f t="shared" si="60"/>
        <v>X</v>
      </c>
      <c r="K356" s="39" t="str">
        <f t="shared" si="53"/>
        <v>X</v>
      </c>
      <c r="L356" s="39" t="str">
        <f t="shared" si="54"/>
        <v>X</v>
      </c>
      <c r="M356" s="39" t="str">
        <f t="shared" si="61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62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5"/>
        <v>3.2999429000227671</v>
      </c>
      <c r="BB356" s="18"/>
      <c r="BD356" s="54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3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6"/>
        <v>X</v>
      </c>
      <c r="G357" s="7">
        <f t="shared" si="57"/>
        <v>7.2</v>
      </c>
      <c r="H357" s="16">
        <f t="shared" si="58"/>
        <v>7.2</v>
      </c>
      <c r="I357" s="11" t="str">
        <f t="shared" si="59"/>
        <v>X</v>
      </c>
      <c r="J357" s="39" t="str">
        <f t="shared" si="60"/>
        <v>X</v>
      </c>
      <c r="K357" s="39" t="str">
        <f t="shared" si="53"/>
        <v>X</v>
      </c>
      <c r="L357" s="39" t="str">
        <f t="shared" si="54"/>
        <v>X</v>
      </c>
      <c r="M357" s="39" t="str">
        <f t="shared" si="61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62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5"/>
        <v>3.3003780648707024</v>
      </c>
      <c r="BB357" s="18"/>
      <c r="BD357" s="54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3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6"/>
        <v>X</v>
      </c>
      <c r="G358" s="7">
        <f t="shared" si="57"/>
        <v>8.3000000000000007</v>
      </c>
      <c r="H358" s="16">
        <f t="shared" si="58"/>
        <v>8.3000000000000007</v>
      </c>
      <c r="I358" s="11" t="str">
        <f t="shared" si="59"/>
        <v>X</v>
      </c>
      <c r="J358" s="39" t="str">
        <f t="shared" si="60"/>
        <v>X</v>
      </c>
      <c r="K358" s="39" t="str">
        <f t="shared" si="53"/>
        <v>X</v>
      </c>
      <c r="L358" s="39" t="str">
        <f t="shared" si="54"/>
        <v>X</v>
      </c>
      <c r="M358" s="39" t="str">
        <f t="shared" si="61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62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5"/>
        <v>3.3008127941181171</v>
      </c>
      <c r="BB358" s="18"/>
      <c r="BD358" s="54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3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6"/>
        <v>X</v>
      </c>
      <c r="G359" s="7">
        <f t="shared" si="57"/>
        <v>7.4</v>
      </c>
      <c r="H359" s="16">
        <f t="shared" si="58"/>
        <v>7.4</v>
      </c>
      <c r="I359" s="11" t="str">
        <f t="shared" si="59"/>
        <v>X</v>
      </c>
      <c r="J359" s="39" t="str">
        <f t="shared" si="60"/>
        <v>X</v>
      </c>
      <c r="K359" s="39" t="str">
        <f t="shared" si="53"/>
        <v>X</v>
      </c>
      <c r="L359" s="39" t="str">
        <f t="shared" si="54"/>
        <v>X</v>
      </c>
      <c r="M359" s="39" t="str">
        <f t="shared" si="61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62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5"/>
        <v>3.3012470886362113</v>
      </c>
      <c r="BB359" s="18"/>
      <c r="BD359" s="54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3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6"/>
        <v>X</v>
      </c>
      <c r="G360" s="7">
        <f t="shared" si="57"/>
        <v>3.1</v>
      </c>
      <c r="H360" s="16">
        <f t="shared" si="58"/>
        <v>3.1</v>
      </c>
      <c r="I360" s="11" t="str">
        <f t="shared" si="59"/>
        <v>X</v>
      </c>
      <c r="J360" s="39" t="str">
        <f t="shared" si="60"/>
        <v>X</v>
      </c>
      <c r="K360" s="39" t="str">
        <f t="shared" si="53"/>
        <v>X</v>
      </c>
      <c r="L360" s="39" t="str">
        <f t="shared" si="54"/>
        <v>X</v>
      </c>
      <c r="M360" s="39" t="str">
        <f t="shared" si="61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62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5"/>
        <v>3.2990712600274095</v>
      </c>
      <c r="BB360" s="18"/>
      <c r="BD360" s="54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3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6"/>
        <v>X</v>
      </c>
      <c r="G361" s="7">
        <f t="shared" si="57"/>
        <v>5.2</v>
      </c>
      <c r="H361" s="16">
        <f t="shared" si="58"/>
        <v>5.2</v>
      </c>
      <c r="I361" s="11" t="str">
        <f t="shared" si="59"/>
        <v>X</v>
      </c>
      <c r="J361" s="39" t="str">
        <f t="shared" si="60"/>
        <v>X</v>
      </c>
      <c r="K361" s="39" t="str">
        <f t="shared" si="53"/>
        <v>X</v>
      </c>
      <c r="L361" s="39" t="str">
        <f t="shared" si="54"/>
        <v>X</v>
      </c>
      <c r="M361" s="39" t="str">
        <f t="shared" si="61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62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5"/>
        <v>3.2992893340876801</v>
      </c>
      <c r="BB361" s="18"/>
      <c r="BD361" s="54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3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6"/>
        <v>X</v>
      </c>
      <c r="G362" s="7">
        <f t="shared" si="57"/>
        <v>6.6</v>
      </c>
      <c r="H362" s="16">
        <f t="shared" si="58"/>
        <v>6.6</v>
      </c>
      <c r="I362" s="11" t="str">
        <f t="shared" si="59"/>
        <v>X</v>
      </c>
      <c r="J362" s="39" t="str">
        <f t="shared" si="60"/>
        <v>X</v>
      </c>
      <c r="K362" s="39" t="str">
        <f t="shared" si="53"/>
        <v>X</v>
      </c>
      <c r="L362" s="39" t="str">
        <f t="shared" si="54"/>
        <v>X</v>
      </c>
      <c r="M362" s="39" t="str">
        <f t="shared" si="61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62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5"/>
        <v>3.2995072987004876</v>
      </c>
      <c r="BB362" s="18"/>
      <c r="BD362" s="54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3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6"/>
        <v>X</v>
      </c>
      <c r="G363" s="7">
        <f t="shared" si="57"/>
        <v>6.7</v>
      </c>
      <c r="H363" s="16">
        <f t="shared" si="58"/>
        <v>6.7</v>
      </c>
      <c r="I363" s="11" t="str">
        <f t="shared" si="59"/>
        <v>X</v>
      </c>
      <c r="J363" s="39" t="str">
        <f t="shared" si="60"/>
        <v>X</v>
      </c>
      <c r="K363" s="39" t="str">
        <f t="shared" si="53"/>
        <v>X</v>
      </c>
      <c r="L363" s="39" t="str">
        <f t="shared" si="54"/>
        <v>X</v>
      </c>
      <c r="M363" s="39" t="str">
        <f t="shared" si="61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62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5"/>
        <v>3.2997251539756367</v>
      </c>
      <c r="BB363" s="18"/>
      <c r="BD363" s="54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3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6"/>
        <v>X</v>
      </c>
      <c r="G364" s="7">
        <f t="shared" si="57"/>
        <v>5.4</v>
      </c>
      <c r="H364" s="16">
        <f t="shared" si="58"/>
        <v>5.4</v>
      </c>
      <c r="I364" s="11" t="str">
        <f t="shared" si="59"/>
        <v>X</v>
      </c>
      <c r="J364" s="39" t="str">
        <f t="shared" si="60"/>
        <v>X</v>
      </c>
      <c r="K364" s="39" t="str">
        <f t="shared" si="53"/>
        <v>X</v>
      </c>
      <c r="L364" s="39" t="str">
        <f t="shared" si="54"/>
        <v>X</v>
      </c>
      <c r="M364" s="39" t="str">
        <f t="shared" si="61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62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5"/>
        <v>3.2990712600274095</v>
      </c>
      <c r="BB364" s="18"/>
      <c r="BD364" s="54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3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6"/>
        <v>X</v>
      </c>
      <c r="G365" s="7">
        <f t="shared" si="57"/>
        <v>5.4</v>
      </c>
      <c r="H365" s="16">
        <f t="shared" si="58"/>
        <v>5.4</v>
      </c>
      <c r="I365" s="11" t="str">
        <f t="shared" si="59"/>
        <v>X</v>
      </c>
      <c r="J365" s="39" t="str">
        <f t="shared" si="60"/>
        <v>X</v>
      </c>
      <c r="K365" s="39" t="str">
        <f t="shared" si="53"/>
        <v>X</v>
      </c>
      <c r="L365" s="39" t="str">
        <f t="shared" si="54"/>
        <v>X</v>
      </c>
      <c r="M365" s="39" t="str">
        <f t="shared" si="61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62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5"/>
        <v>3.2992893340876801</v>
      </c>
      <c r="BB365" s="18"/>
      <c r="BD365" s="54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3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6"/>
        <v>X</v>
      </c>
      <c r="G366" s="7">
        <f t="shared" si="57"/>
        <v>7.4</v>
      </c>
      <c r="H366" s="16">
        <f t="shared" si="58"/>
        <v>7.4</v>
      </c>
      <c r="I366" s="11" t="str">
        <f t="shared" si="59"/>
        <v>X</v>
      </c>
      <c r="J366" s="39" t="str">
        <f t="shared" si="60"/>
        <v>X</v>
      </c>
      <c r="K366" s="39" t="str">
        <f t="shared" si="53"/>
        <v>X</v>
      </c>
      <c r="L366" s="39" t="str">
        <f t="shared" si="54"/>
        <v>X</v>
      </c>
      <c r="M366" s="39" t="str">
        <f t="shared" si="61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62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5"/>
        <v>3.2995072987004876</v>
      </c>
      <c r="BB366" s="18"/>
      <c r="BD366" s="54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3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6"/>
        <v>X</v>
      </c>
      <c r="G367" s="7">
        <f t="shared" si="57"/>
        <v>9.6</v>
      </c>
      <c r="H367" s="16">
        <f t="shared" si="58"/>
        <v>9.6</v>
      </c>
      <c r="I367" s="11" t="str">
        <f t="shared" si="59"/>
        <v>X</v>
      </c>
      <c r="J367" s="39" t="str">
        <f t="shared" si="60"/>
        <v>X</v>
      </c>
      <c r="K367" s="39" t="str">
        <f t="shared" si="53"/>
        <v>X</v>
      </c>
      <c r="L367" s="39" t="str">
        <f t="shared" si="54"/>
        <v>X</v>
      </c>
      <c r="M367" s="39" t="str">
        <f t="shared" si="61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62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5"/>
        <v>3.2997251539756367</v>
      </c>
      <c r="BB367" s="18"/>
      <c r="BD367" s="54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3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6"/>
        <v>X</v>
      </c>
      <c r="G368" s="7">
        <f t="shared" si="57"/>
        <v>6.1</v>
      </c>
      <c r="H368" s="16">
        <f t="shared" si="58"/>
        <v>6.1</v>
      </c>
      <c r="I368" s="11" t="str">
        <f t="shared" si="59"/>
        <v>X</v>
      </c>
      <c r="J368" s="39" t="str">
        <f t="shared" si="60"/>
        <v>X</v>
      </c>
      <c r="K368" s="39" t="str">
        <f t="shared" si="53"/>
        <v>X</v>
      </c>
      <c r="L368" s="39" t="str">
        <f t="shared" si="54"/>
        <v>X</v>
      </c>
      <c r="M368" s="39" t="str">
        <f t="shared" si="61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62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5"/>
        <v>3.2999429000227671</v>
      </c>
      <c r="BB368" s="18"/>
      <c r="BD368" s="54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3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6"/>
        <v>X</v>
      </c>
      <c r="G369" s="7">
        <f t="shared" si="57"/>
        <v>6.6</v>
      </c>
      <c r="H369" s="16">
        <f t="shared" si="58"/>
        <v>6.6</v>
      </c>
      <c r="I369" s="11" t="str">
        <f t="shared" si="59"/>
        <v>X</v>
      </c>
      <c r="J369" s="39" t="str">
        <f t="shared" si="60"/>
        <v>X</v>
      </c>
      <c r="K369" s="39" t="str">
        <f t="shared" si="53"/>
        <v>X</v>
      </c>
      <c r="L369" s="39" t="str">
        <f t="shared" si="54"/>
        <v>X</v>
      </c>
      <c r="M369" s="39" t="str">
        <f t="shared" si="61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62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5"/>
        <v>3.3005954838899636</v>
      </c>
      <c r="BB369" s="18"/>
      <c r="BD369" s="54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3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6"/>
        <v>X</v>
      </c>
      <c r="G370" s="7">
        <f t="shared" si="57"/>
        <v>5.9</v>
      </c>
      <c r="H370" s="16">
        <f t="shared" si="58"/>
        <v>5.9</v>
      </c>
      <c r="I370" s="11" t="str">
        <f t="shared" si="59"/>
        <v>X</v>
      </c>
      <c r="J370" s="39" t="str">
        <f t="shared" si="60"/>
        <v>X</v>
      </c>
      <c r="K370" s="39" t="str">
        <f t="shared" si="53"/>
        <v>X</v>
      </c>
      <c r="L370" s="39" t="str">
        <f t="shared" si="54"/>
        <v>X</v>
      </c>
      <c r="M370" s="39" t="str">
        <f t="shared" si="61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62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5"/>
        <v>3.3008127941181171</v>
      </c>
      <c r="BB370" s="18"/>
      <c r="BD370" s="54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3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6"/>
        <v>X</v>
      </c>
      <c r="G371" s="7">
        <f t="shared" si="57"/>
        <v>6.1</v>
      </c>
      <c r="H371" s="16">
        <f t="shared" si="58"/>
        <v>6.1</v>
      </c>
      <c r="I371" s="11" t="str">
        <f t="shared" si="59"/>
        <v>X</v>
      </c>
      <c r="J371" s="39" t="str">
        <f t="shared" si="60"/>
        <v>X</v>
      </c>
      <c r="K371" s="39" t="str">
        <f t="shared" si="53"/>
        <v>X</v>
      </c>
      <c r="L371" s="39" t="str">
        <f t="shared" si="54"/>
        <v>X</v>
      </c>
      <c r="M371" s="39" t="str">
        <f t="shared" si="61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62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5"/>
        <v>3.3014640731433</v>
      </c>
      <c r="BB371" s="18"/>
      <c r="BD371" s="54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3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6"/>
        <v>X</v>
      </c>
      <c r="G372" s="7">
        <f t="shared" si="57"/>
        <v>6.3</v>
      </c>
      <c r="H372" s="16">
        <f t="shared" si="58"/>
        <v>6.3</v>
      </c>
      <c r="I372" s="11" t="str">
        <f t="shared" si="59"/>
        <v>X</v>
      </c>
      <c r="J372" s="39" t="str">
        <f t="shared" si="60"/>
        <v>X</v>
      </c>
      <c r="K372" s="39" t="str">
        <f t="shared" si="53"/>
        <v>X</v>
      </c>
      <c r="L372" s="39" t="str">
        <f t="shared" si="54"/>
        <v>X</v>
      </c>
      <c r="M372" s="39" t="str">
        <f t="shared" si="61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62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5"/>
        <v>3.2990712600274095</v>
      </c>
      <c r="BB372" s="18"/>
      <c r="BD372" s="54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3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6"/>
        <v>X</v>
      </c>
      <c r="G373" s="7">
        <f t="shared" si="57"/>
        <v>5.8</v>
      </c>
      <c r="H373" s="16">
        <f t="shared" si="58"/>
        <v>5.8</v>
      </c>
      <c r="I373" s="11" t="str">
        <f t="shared" si="59"/>
        <v>X</v>
      </c>
      <c r="J373" s="39" t="str">
        <f t="shared" si="60"/>
        <v>X</v>
      </c>
      <c r="K373" s="39" t="str">
        <f t="shared" si="53"/>
        <v>X</v>
      </c>
      <c r="L373" s="39" t="str">
        <f t="shared" si="54"/>
        <v>X</v>
      </c>
      <c r="M373" s="39" t="str">
        <f t="shared" si="61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62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5"/>
        <v>3.2992893340876801</v>
      </c>
      <c r="BB373" s="18"/>
      <c r="BD373" s="54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3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6"/>
        <v>X</v>
      </c>
      <c r="G374" s="7">
        <f t="shared" si="57"/>
        <v>8.8000000000000007</v>
      </c>
      <c r="H374" s="16">
        <f t="shared" si="58"/>
        <v>8.8000000000000007</v>
      </c>
      <c r="I374" s="11" t="str">
        <f t="shared" si="59"/>
        <v>X</v>
      </c>
      <c r="J374" s="39" t="str">
        <f t="shared" si="60"/>
        <v>X</v>
      </c>
      <c r="K374" s="39" t="str">
        <f t="shared" si="53"/>
        <v>X</v>
      </c>
      <c r="L374" s="39" t="str">
        <f t="shared" si="54"/>
        <v>X</v>
      </c>
      <c r="M374" s="39" t="str">
        <f t="shared" si="61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62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5"/>
        <v>3.2995072987004876</v>
      </c>
      <c r="BB374" s="18"/>
      <c r="BD374" s="54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3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6"/>
        <v>X</v>
      </c>
      <c r="G375" s="7">
        <f t="shared" si="57"/>
        <v>9.5</v>
      </c>
      <c r="H375" s="16">
        <f t="shared" si="58"/>
        <v>9.5</v>
      </c>
      <c r="I375" s="11" t="str">
        <f t="shared" si="59"/>
        <v>X</v>
      </c>
      <c r="J375" s="39" t="str">
        <f t="shared" si="60"/>
        <v>X</v>
      </c>
      <c r="K375" s="39" t="str">
        <f t="shared" si="53"/>
        <v>X</v>
      </c>
      <c r="L375" s="39" t="str">
        <f t="shared" si="54"/>
        <v>X</v>
      </c>
      <c r="M375" s="39" t="str">
        <f t="shared" si="61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62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5"/>
        <v>3.2999429000227671</v>
      </c>
      <c r="BB375" s="18"/>
      <c r="BD375" s="54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3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6"/>
        <v>X</v>
      </c>
      <c r="G376" s="7">
        <f t="shared" si="57"/>
        <v>11.7</v>
      </c>
      <c r="H376" s="16">
        <f t="shared" si="58"/>
        <v>11.7</v>
      </c>
      <c r="I376" s="11" t="str">
        <f t="shared" si="59"/>
        <v>X</v>
      </c>
      <c r="J376" s="39" t="str">
        <f t="shared" si="60"/>
        <v>X</v>
      </c>
      <c r="K376" s="39" t="str">
        <f t="shared" si="53"/>
        <v>X</v>
      </c>
      <c r="L376" s="39" t="str">
        <f t="shared" si="54"/>
        <v>X</v>
      </c>
      <c r="M376" s="39" t="str">
        <f t="shared" si="61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62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5"/>
        <v>3.3001605369513523</v>
      </c>
      <c r="BB376" s="18"/>
      <c r="BD376" s="54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3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6"/>
        <v>X</v>
      </c>
      <c r="G377" s="7">
        <f t="shared" si="57"/>
        <v>9.9</v>
      </c>
      <c r="H377" s="16">
        <f t="shared" si="58"/>
        <v>9.9</v>
      </c>
      <c r="I377" s="11" t="str">
        <f t="shared" si="59"/>
        <v>X</v>
      </c>
      <c r="J377" s="39" t="str">
        <f t="shared" si="60"/>
        <v>X</v>
      </c>
      <c r="K377" s="39" t="str">
        <f t="shared" si="53"/>
        <v>X</v>
      </c>
      <c r="L377" s="39" t="str">
        <f t="shared" si="54"/>
        <v>X</v>
      </c>
      <c r="M377" s="39" t="str">
        <f t="shared" si="61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62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5"/>
        <v>3.3003780648707024</v>
      </c>
      <c r="BB377" s="18"/>
      <c r="BD377" s="54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3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6"/>
        <v>X</v>
      </c>
      <c r="G378" s="7">
        <f t="shared" si="57"/>
        <v>8.9</v>
      </c>
      <c r="H378" s="16">
        <f t="shared" si="58"/>
        <v>8.9</v>
      </c>
      <c r="I378" s="11" t="str">
        <f t="shared" si="59"/>
        <v>X</v>
      </c>
      <c r="J378" s="39" t="str">
        <f t="shared" si="60"/>
        <v>X</v>
      </c>
      <c r="K378" s="39" t="str">
        <f t="shared" si="53"/>
        <v>X</v>
      </c>
      <c r="L378" s="39" t="str">
        <f t="shared" si="54"/>
        <v>X</v>
      </c>
      <c r="M378" s="39" t="str">
        <f t="shared" si="61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62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5"/>
        <v>3.3005954838899636</v>
      </c>
      <c r="BB378" s="18"/>
      <c r="BD378" s="54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3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6"/>
        <v>X</v>
      </c>
      <c r="G379" s="7">
        <f t="shared" si="57"/>
        <v>8.1</v>
      </c>
      <c r="H379" s="16">
        <f t="shared" si="58"/>
        <v>8.1</v>
      </c>
      <c r="I379" s="11" t="str">
        <f t="shared" si="59"/>
        <v>X</v>
      </c>
      <c r="J379" s="39" t="str">
        <f t="shared" si="60"/>
        <v>X</v>
      </c>
      <c r="K379" s="39" t="str">
        <f t="shared" si="53"/>
        <v>X</v>
      </c>
      <c r="L379" s="39" t="str">
        <f t="shared" si="54"/>
        <v>X</v>
      </c>
      <c r="M379" s="39" t="str">
        <f t="shared" si="61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62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5"/>
        <v>3.3010299956639813</v>
      </c>
      <c r="BB379" s="18"/>
      <c r="BD379" s="54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3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6"/>
        <v>X</v>
      </c>
      <c r="G380" s="7">
        <f t="shared" si="57"/>
        <v>8.1999999999999993</v>
      </c>
      <c r="H380" s="16">
        <f t="shared" si="58"/>
        <v>8.1999999999999993</v>
      </c>
      <c r="I380" s="11" t="str">
        <f t="shared" si="59"/>
        <v>X</v>
      </c>
      <c r="J380" s="39" t="str">
        <f t="shared" si="60"/>
        <v>X</v>
      </c>
      <c r="K380" s="39" t="str">
        <f t="shared" si="53"/>
        <v>X</v>
      </c>
      <c r="L380" s="39" t="str">
        <f t="shared" si="54"/>
        <v>X</v>
      </c>
      <c r="M380" s="39" t="str">
        <f t="shared" si="61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62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5"/>
        <v>3.3014640731433</v>
      </c>
      <c r="BB380" s="18"/>
      <c r="BD380" s="54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3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6"/>
        <v>X</v>
      </c>
      <c r="G381" s="7">
        <f t="shared" si="57"/>
        <v>10</v>
      </c>
      <c r="H381" s="16">
        <f t="shared" si="58"/>
        <v>10</v>
      </c>
      <c r="I381" s="11" t="str">
        <f t="shared" si="59"/>
        <v>X</v>
      </c>
      <c r="J381" s="39" t="str">
        <f t="shared" si="60"/>
        <v>X</v>
      </c>
      <c r="K381" s="39" t="str">
        <f t="shared" si="53"/>
        <v>X</v>
      </c>
      <c r="L381" s="39" t="str">
        <f t="shared" si="54"/>
        <v>X</v>
      </c>
      <c r="M381" s="39" t="str">
        <f t="shared" si="61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62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5"/>
        <v>3.2992893340876801</v>
      </c>
      <c r="BB381" s="18"/>
      <c r="BD381" s="54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3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6"/>
        <v>X</v>
      </c>
      <c r="G382" s="7">
        <f t="shared" si="57"/>
        <v>9.1</v>
      </c>
      <c r="H382" s="16">
        <f t="shared" si="58"/>
        <v>9.1</v>
      </c>
      <c r="I382" s="11" t="str">
        <f t="shared" si="59"/>
        <v>X</v>
      </c>
      <c r="J382" s="39" t="str">
        <f t="shared" si="60"/>
        <v>X</v>
      </c>
      <c r="K382" s="39" t="str">
        <f t="shared" si="53"/>
        <v>X</v>
      </c>
      <c r="L382" s="39" t="str">
        <f t="shared" si="54"/>
        <v>X</v>
      </c>
      <c r="M382" s="39" t="str">
        <f t="shared" si="61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62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5"/>
        <v>3.2992893340876801</v>
      </c>
      <c r="BB382" s="18"/>
      <c r="BD382" s="54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3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6"/>
        <v>X</v>
      </c>
      <c r="G383" s="7">
        <f t="shared" si="57"/>
        <v>9.6</v>
      </c>
      <c r="H383" s="16">
        <f t="shared" si="58"/>
        <v>9.6</v>
      </c>
      <c r="I383" s="11" t="str">
        <f t="shared" si="59"/>
        <v>X</v>
      </c>
      <c r="J383" s="39" t="str">
        <f t="shared" si="60"/>
        <v>X</v>
      </c>
      <c r="K383" s="39" t="str">
        <f t="shared" si="53"/>
        <v>X</v>
      </c>
      <c r="L383" s="39" t="str">
        <f t="shared" si="54"/>
        <v>X</v>
      </c>
      <c r="M383" s="39" t="str">
        <f t="shared" si="61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62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5"/>
        <v>3.2992893340876801</v>
      </c>
      <c r="BB383" s="18"/>
      <c r="BD383" s="54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3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6"/>
        <v>X</v>
      </c>
      <c r="G384" s="7">
        <f t="shared" si="57"/>
        <v>8.1</v>
      </c>
      <c r="H384" s="16">
        <f t="shared" si="58"/>
        <v>8.1</v>
      </c>
      <c r="I384" s="11" t="str">
        <f t="shared" si="59"/>
        <v>X</v>
      </c>
      <c r="J384" s="39" t="str">
        <f t="shared" si="60"/>
        <v>X</v>
      </c>
      <c r="K384" s="39" t="str">
        <f t="shared" si="53"/>
        <v>X</v>
      </c>
      <c r="L384" s="39" t="str">
        <f t="shared" si="54"/>
        <v>X</v>
      </c>
      <c r="M384" s="39" t="str">
        <f t="shared" si="61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62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5"/>
        <v>3.3001605369513523</v>
      </c>
      <c r="BB384" s="18"/>
      <c r="BD384" s="54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3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6"/>
        <v>X</v>
      </c>
      <c r="G385" s="7">
        <f t="shared" si="57"/>
        <v>9.1</v>
      </c>
      <c r="H385" s="16">
        <f t="shared" si="58"/>
        <v>9.1</v>
      </c>
      <c r="I385" s="11" t="str">
        <f t="shared" si="59"/>
        <v>X</v>
      </c>
      <c r="J385" s="39" t="str">
        <f t="shared" si="60"/>
        <v>X</v>
      </c>
      <c r="K385" s="39" t="str">
        <f t="shared" si="53"/>
        <v>X</v>
      </c>
      <c r="L385" s="39" t="str">
        <f t="shared" si="54"/>
        <v>X</v>
      </c>
      <c r="M385" s="39" t="str">
        <f t="shared" si="61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62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5"/>
        <v>3.3005954838899636</v>
      </c>
      <c r="BB385" s="18"/>
      <c r="BD385" s="54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3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6"/>
        <v>X</v>
      </c>
      <c r="G386" s="7">
        <f t="shared" si="57"/>
        <v>9.3000000000000007</v>
      </c>
      <c r="H386" s="16">
        <f t="shared" si="58"/>
        <v>9.3000000000000007</v>
      </c>
      <c r="I386" s="11" t="str">
        <f t="shared" si="59"/>
        <v>X</v>
      </c>
      <c r="J386" s="39" t="str">
        <f t="shared" si="60"/>
        <v>X</v>
      </c>
      <c r="K386" s="39" t="str">
        <f t="shared" si="53"/>
        <v>X</v>
      </c>
      <c r="L386" s="39" t="str">
        <f t="shared" si="54"/>
        <v>X</v>
      </c>
      <c r="M386" s="39" t="str">
        <f t="shared" si="61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62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5"/>
        <v>3.3010299956639813</v>
      </c>
      <c r="BB386" s="18"/>
      <c r="BD386" s="54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3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6"/>
        <v>X</v>
      </c>
      <c r="G387" s="7">
        <f t="shared" si="57"/>
        <v>6.2</v>
      </c>
      <c r="H387" s="16">
        <f t="shared" si="58"/>
        <v>6.2</v>
      </c>
      <c r="I387" s="11" t="str">
        <f t="shared" si="59"/>
        <v>X</v>
      </c>
      <c r="J387" s="39" t="str">
        <f t="shared" si="60"/>
        <v>X</v>
      </c>
      <c r="K387" s="39" t="str">
        <f t="shared" si="53"/>
        <v>X</v>
      </c>
      <c r="L387" s="39" t="str">
        <f t="shared" si="54"/>
        <v>X</v>
      </c>
      <c r="M387" s="39" t="str">
        <f t="shared" si="61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62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5"/>
        <v>3.3001605369513523</v>
      </c>
      <c r="BB387" s="18"/>
      <c r="BD387" s="54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3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6"/>
        <v>X</v>
      </c>
      <c r="G388" s="7">
        <f t="shared" si="57"/>
        <v>8.4</v>
      </c>
      <c r="H388" s="16">
        <f t="shared" si="58"/>
        <v>8.4</v>
      </c>
      <c r="I388" s="11" t="str">
        <f t="shared" si="59"/>
        <v>X</v>
      </c>
      <c r="J388" s="39" t="str">
        <f t="shared" si="60"/>
        <v>X</v>
      </c>
      <c r="K388" s="39" t="str">
        <f t="shared" si="53"/>
        <v>X</v>
      </c>
      <c r="L388" s="39" t="str">
        <f t="shared" si="54"/>
        <v>X</v>
      </c>
      <c r="M388" s="39" t="str">
        <f t="shared" si="61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62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5"/>
        <v>3.3005954838899636</v>
      </c>
      <c r="BB388" s="18"/>
      <c r="BD388" s="54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3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6"/>
        <v>X</v>
      </c>
      <c r="G389" s="7">
        <f t="shared" si="57"/>
        <v>8.5</v>
      </c>
      <c r="H389" s="16">
        <f t="shared" si="58"/>
        <v>8.5</v>
      </c>
      <c r="I389" s="11" t="str">
        <f t="shared" si="59"/>
        <v>X</v>
      </c>
      <c r="J389" s="39" t="str">
        <f t="shared" si="60"/>
        <v>X</v>
      </c>
      <c r="K389" s="39" t="str">
        <f t="shared" si="53"/>
        <v>X</v>
      </c>
      <c r="L389" s="39" t="str">
        <f t="shared" si="54"/>
        <v>X</v>
      </c>
      <c r="M389" s="39" t="str">
        <f t="shared" si="61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62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5"/>
        <v>3.3010299956639813</v>
      </c>
      <c r="BB389" s="18"/>
      <c r="BD389" s="54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3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6"/>
        <v>X</v>
      </c>
      <c r="G390" s="7">
        <f t="shared" si="57"/>
        <v>7.7</v>
      </c>
      <c r="H390" s="16">
        <f t="shared" si="58"/>
        <v>7.7</v>
      </c>
      <c r="I390" s="11" t="str">
        <f t="shared" si="59"/>
        <v>X</v>
      </c>
      <c r="J390" s="39" t="str">
        <f t="shared" si="60"/>
        <v>X</v>
      </c>
      <c r="K390" s="39" t="str">
        <f t="shared" si="53"/>
        <v>X</v>
      </c>
      <c r="L390" s="39" t="str">
        <f t="shared" si="54"/>
        <v>X</v>
      </c>
      <c r="M390" s="39" t="str">
        <f t="shared" si="61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62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5"/>
        <v>3.3001605369513523</v>
      </c>
      <c r="BB390" s="18"/>
      <c r="BD390" s="54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3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6"/>
        <v>X</v>
      </c>
      <c r="G391" s="7">
        <f t="shared" si="57"/>
        <v>10.19</v>
      </c>
      <c r="H391" s="16">
        <f t="shared" si="58"/>
        <v>10.19</v>
      </c>
      <c r="I391" s="11" t="str">
        <f t="shared" si="59"/>
        <v>X</v>
      </c>
      <c r="J391" s="39" t="str">
        <f t="shared" si="60"/>
        <v>X</v>
      </c>
      <c r="K391" s="39" t="str">
        <f t="shared" si="53"/>
        <v>X</v>
      </c>
      <c r="L391" s="39" t="str">
        <f t="shared" si="54"/>
        <v>X</v>
      </c>
      <c r="M391" s="39" t="str">
        <f t="shared" si="61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62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5"/>
        <v>3.3005954838899636</v>
      </c>
      <c r="BB391" s="18"/>
      <c r="BD391" s="54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3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6"/>
        <v>X</v>
      </c>
      <c r="G392" s="7">
        <f t="shared" si="57"/>
        <v>10.3</v>
      </c>
      <c r="H392" s="16">
        <f t="shared" si="58"/>
        <v>10.3</v>
      </c>
      <c r="I392" s="11" t="str">
        <f t="shared" si="59"/>
        <v>X</v>
      </c>
      <c r="J392" s="39" t="str">
        <f t="shared" si="60"/>
        <v>X</v>
      </c>
      <c r="K392" s="39" t="str">
        <f t="shared" si="53"/>
        <v>X</v>
      </c>
      <c r="L392" s="39" t="str">
        <f t="shared" si="54"/>
        <v>X</v>
      </c>
      <c r="M392" s="39" t="str">
        <f t="shared" si="61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62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5"/>
        <v>3.3010299956639813</v>
      </c>
      <c r="BB392" s="18"/>
      <c r="BD392" s="54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3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6"/>
        <v>X</v>
      </c>
      <c r="G393" s="7">
        <f t="shared" si="57"/>
        <v>6.7</v>
      </c>
      <c r="H393" s="16">
        <f t="shared" si="58"/>
        <v>6.7</v>
      </c>
      <c r="I393" s="11" t="str">
        <f t="shared" si="59"/>
        <v>X</v>
      </c>
      <c r="J393" s="39" t="str">
        <f t="shared" si="60"/>
        <v>X</v>
      </c>
      <c r="K393" s="39" t="str">
        <f t="shared" ref="K393:K438" si="63">IFERROR(1/J393, "X")</f>
        <v>X</v>
      </c>
      <c r="L393" s="39" t="str">
        <f t="shared" ref="L393:L438" si="64">IFERROR(I393-J393, "X")</f>
        <v>X</v>
      </c>
      <c r="M393" s="39" t="str">
        <f t="shared" si="61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62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5">LOG(AU393)</f>
        <v>3.3016809492935764</v>
      </c>
      <c r="BB393" s="18"/>
      <c r="BD393" s="54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3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6"/>
        <v>X</v>
      </c>
      <c r="G394" s="7">
        <f t="shared" si="57"/>
        <v>6.7</v>
      </c>
      <c r="H394" s="16">
        <f t="shared" si="58"/>
        <v>6.7</v>
      </c>
      <c r="I394" s="11" t="str">
        <f t="shared" si="59"/>
        <v>X</v>
      </c>
      <c r="J394" s="39" t="str">
        <f t="shared" si="60"/>
        <v>X</v>
      </c>
      <c r="K394" s="39" t="str">
        <f t="shared" si="63"/>
        <v>X</v>
      </c>
      <c r="L394" s="39" t="str">
        <f t="shared" si="64"/>
        <v>X</v>
      </c>
      <c r="M394" s="39" t="str">
        <f t="shared" si="61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62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5"/>
        <v>3.3005954838899636</v>
      </c>
      <c r="BB394" s="18"/>
      <c r="BD394" s="54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3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6"/>
        <v>X</v>
      </c>
      <c r="G395" s="7">
        <f t="shared" si="57"/>
        <v>8</v>
      </c>
      <c r="H395" s="16">
        <f t="shared" si="58"/>
        <v>8</v>
      </c>
      <c r="I395" s="11" t="str">
        <f t="shared" si="59"/>
        <v>X</v>
      </c>
      <c r="J395" s="39" t="str">
        <f t="shared" si="60"/>
        <v>X</v>
      </c>
      <c r="K395" s="39" t="str">
        <f t="shared" si="63"/>
        <v>X</v>
      </c>
      <c r="L395" s="39" t="str">
        <f t="shared" si="64"/>
        <v>X</v>
      </c>
      <c r="M395" s="39" t="str">
        <f t="shared" si="61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62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5"/>
        <v>3.3016809492935764</v>
      </c>
      <c r="BB395" s="18"/>
      <c r="BD395" s="54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3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6"/>
        <v>X</v>
      </c>
      <c r="G396" s="7">
        <f t="shared" si="57"/>
        <v>4.3</v>
      </c>
      <c r="H396" s="16">
        <f t="shared" si="58"/>
        <v>4.3</v>
      </c>
      <c r="I396" s="11" t="str">
        <f t="shared" si="59"/>
        <v>X</v>
      </c>
      <c r="J396" s="39" t="str">
        <f t="shared" si="60"/>
        <v>X</v>
      </c>
      <c r="K396" s="39" t="str">
        <f t="shared" si="63"/>
        <v>X</v>
      </c>
      <c r="L396" s="39" t="str">
        <f t="shared" si="64"/>
        <v>X</v>
      </c>
      <c r="M396" s="39" t="str">
        <f t="shared" si="61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62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5"/>
        <v>3.2984163800612945</v>
      </c>
      <c r="BB396" s="18"/>
      <c r="BD396" s="54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3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6"/>
        <v>X</v>
      </c>
      <c r="G397" s="7">
        <f t="shared" si="57"/>
        <v>3.7</v>
      </c>
      <c r="H397" s="16">
        <f t="shared" si="58"/>
        <v>3.7</v>
      </c>
      <c r="I397" s="11" t="str">
        <f t="shared" si="59"/>
        <v>X</v>
      </c>
      <c r="J397" s="39" t="str">
        <f t="shared" si="60"/>
        <v>X</v>
      </c>
      <c r="K397" s="39" t="str">
        <f t="shared" si="63"/>
        <v>X</v>
      </c>
      <c r="L397" s="39" t="str">
        <f t="shared" si="64"/>
        <v>X</v>
      </c>
      <c r="M397" s="39" t="str">
        <f t="shared" si="61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62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5"/>
        <v>3.2984163800612945</v>
      </c>
      <c r="BB397" s="18"/>
      <c r="BD397" s="54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3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6"/>
        <v>X</v>
      </c>
      <c r="G398" s="7">
        <f t="shared" si="57"/>
        <v>5.0990000000000002</v>
      </c>
      <c r="H398" s="16">
        <f t="shared" si="58"/>
        <v>5.0990000000000002</v>
      </c>
      <c r="I398" s="11" t="str">
        <f t="shared" si="59"/>
        <v>X</v>
      </c>
      <c r="J398" s="39" t="str">
        <f t="shared" si="60"/>
        <v>X</v>
      </c>
      <c r="K398" s="39" t="str">
        <f t="shared" si="63"/>
        <v>X</v>
      </c>
      <c r="L398" s="39" t="str">
        <f t="shared" si="64"/>
        <v>X</v>
      </c>
      <c r="M398" s="39" t="str">
        <f t="shared" si="61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62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5"/>
        <v>3.2984163800612945</v>
      </c>
      <c r="BB398" s="18"/>
      <c r="BD398" s="54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3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6">IFERROR(D399/E399, "X")</f>
        <v>X</v>
      </c>
      <c r="G399" s="7">
        <f t="shared" ref="G399:G462" si="67">D399-E399</f>
        <v>1.4</v>
      </c>
      <c r="H399" s="16">
        <f t="shared" ref="H399:H462" si="68">D399+E399</f>
        <v>1.4</v>
      </c>
      <c r="I399" s="11" t="str">
        <f t="shared" ref="I399:I462" si="69">IFERROR(F399/SQRT(F399^2+AJ399), "X")</f>
        <v>X</v>
      </c>
      <c r="J399" s="39" t="str">
        <f t="shared" ref="J399:J462" si="70">IFERROR(SQRT((1-I399^2)/AJ399), "X")</f>
        <v>X</v>
      </c>
      <c r="K399" s="39" t="str">
        <f t="shared" si="63"/>
        <v>X</v>
      </c>
      <c r="L399" s="39" t="str">
        <f t="shared" si="64"/>
        <v>X</v>
      </c>
      <c r="M399" s="39" t="str">
        <f t="shared" ref="M399:M462" si="71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72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5"/>
        <v>3.2955670999624789</v>
      </c>
      <c r="BB399" s="18"/>
      <c r="BD399" s="54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3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6"/>
        <v>X</v>
      </c>
      <c r="G400" s="7">
        <f t="shared" si="67"/>
        <v>6.8</v>
      </c>
      <c r="H400" s="16">
        <f t="shared" si="68"/>
        <v>6.8</v>
      </c>
      <c r="I400" s="11" t="str">
        <f t="shared" si="69"/>
        <v>X</v>
      </c>
      <c r="J400" s="39" t="str">
        <f t="shared" si="70"/>
        <v>X</v>
      </c>
      <c r="K400" s="39" t="str">
        <f t="shared" si="63"/>
        <v>X</v>
      </c>
      <c r="L400" s="39" t="str">
        <f t="shared" si="64"/>
        <v>X</v>
      </c>
      <c r="M400" s="39" t="str">
        <f t="shared" si="71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72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5"/>
        <v>3.3016809492935764</v>
      </c>
      <c r="BB400" s="18"/>
      <c r="BD400" s="54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3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6"/>
        <v>X</v>
      </c>
      <c r="G401" s="7">
        <f t="shared" si="67"/>
        <v>10.5</v>
      </c>
      <c r="H401" s="16">
        <f t="shared" si="68"/>
        <v>10.5</v>
      </c>
      <c r="I401" s="11" t="str">
        <f t="shared" si="69"/>
        <v>X</v>
      </c>
      <c r="J401" s="39" t="str">
        <f t="shared" si="70"/>
        <v>X</v>
      </c>
      <c r="K401" s="39" t="str">
        <f t="shared" si="63"/>
        <v>X</v>
      </c>
      <c r="L401" s="39" t="str">
        <f t="shared" si="64"/>
        <v>X</v>
      </c>
      <c r="M401" s="39" t="str">
        <f t="shared" si="71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72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5"/>
        <v>3.2966651902615309</v>
      </c>
      <c r="BB401" s="18"/>
      <c r="BD401" s="54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3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6"/>
        <v>X</v>
      </c>
      <c r="G402" s="7">
        <f t="shared" si="67"/>
        <v>8.1</v>
      </c>
      <c r="H402" s="16">
        <f t="shared" si="68"/>
        <v>8.1</v>
      </c>
      <c r="I402" s="11" t="str">
        <f t="shared" si="69"/>
        <v>X</v>
      </c>
      <c r="J402" s="39" t="str">
        <f t="shared" si="70"/>
        <v>X</v>
      </c>
      <c r="K402" s="39" t="str">
        <f t="shared" si="63"/>
        <v>X</v>
      </c>
      <c r="L402" s="39" t="str">
        <f t="shared" si="64"/>
        <v>X</v>
      </c>
      <c r="M402" s="39" t="str">
        <f t="shared" si="71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72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5"/>
        <v>3.2973227142053028</v>
      </c>
      <c r="BB402" s="18"/>
      <c r="BD402" s="54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3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6"/>
        <v>X</v>
      </c>
      <c r="G403" s="7">
        <f t="shared" si="67"/>
        <v>8.1</v>
      </c>
      <c r="H403" s="16">
        <f t="shared" si="68"/>
        <v>8.1</v>
      </c>
      <c r="I403" s="11" t="str">
        <f t="shared" si="69"/>
        <v>X</v>
      </c>
      <c r="J403" s="39" t="str">
        <f t="shared" si="70"/>
        <v>X</v>
      </c>
      <c r="K403" s="39" t="str">
        <f t="shared" si="63"/>
        <v>X</v>
      </c>
      <c r="L403" s="39" t="str">
        <f t="shared" si="64"/>
        <v>X</v>
      </c>
      <c r="M403" s="39" t="str">
        <f t="shared" si="71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72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5"/>
        <v>3.2977605110991339</v>
      </c>
      <c r="BB403" s="18"/>
      <c r="BD403" s="54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3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6"/>
        <v>X</v>
      </c>
      <c r="G404" s="7">
        <f t="shared" si="67"/>
        <v>9.1</v>
      </c>
      <c r="H404" s="16">
        <f t="shared" si="68"/>
        <v>9.1</v>
      </c>
      <c r="I404" s="11" t="str">
        <f t="shared" si="69"/>
        <v>X</v>
      </c>
      <c r="J404" s="39" t="str">
        <f t="shared" si="70"/>
        <v>X</v>
      </c>
      <c r="K404" s="39" t="str">
        <f t="shared" si="63"/>
        <v>X</v>
      </c>
      <c r="L404" s="39" t="str">
        <f t="shared" si="64"/>
        <v>X</v>
      </c>
      <c r="M404" s="39" t="str">
        <f t="shared" si="71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72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5"/>
        <v>3.2984163800612945</v>
      </c>
      <c r="BB404" s="18"/>
      <c r="BD404" s="54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3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6"/>
        <v>X</v>
      </c>
      <c r="G405" s="7">
        <f t="shared" si="67"/>
        <v>8.5</v>
      </c>
      <c r="H405" s="16">
        <f t="shared" si="68"/>
        <v>8.5</v>
      </c>
      <c r="I405" s="11" t="str">
        <f t="shared" si="69"/>
        <v>X</v>
      </c>
      <c r="J405" s="39" t="str">
        <f t="shared" si="70"/>
        <v>X</v>
      </c>
      <c r="K405" s="39" t="str">
        <f t="shared" si="63"/>
        <v>X</v>
      </c>
      <c r="L405" s="39" t="str">
        <f t="shared" si="64"/>
        <v>X</v>
      </c>
      <c r="M405" s="39" t="str">
        <f t="shared" si="71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72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5"/>
        <v>3.2990712600274095</v>
      </c>
      <c r="BB405" s="18"/>
      <c r="BD405" s="54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3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6"/>
        <v>X</v>
      </c>
      <c r="G406" s="7">
        <f t="shared" si="67"/>
        <v>7.9</v>
      </c>
      <c r="H406" s="16">
        <f t="shared" si="68"/>
        <v>7.9</v>
      </c>
      <c r="I406" s="11" t="str">
        <f t="shared" si="69"/>
        <v>X</v>
      </c>
      <c r="J406" s="39" t="str">
        <f t="shared" si="70"/>
        <v>X</v>
      </c>
      <c r="K406" s="39" t="str">
        <f t="shared" si="63"/>
        <v>X</v>
      </c>
      <c r="L406" s="39" t="str">
        <f t="shared" si="64"/>
        <v>X</v>
      </c>
      <c r="M406" s="39" t="str">
        <f t="shared" si="71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72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5"/>
        <v>3.2977605110991339</v>
      </c>
      <c r="BB406" s="18"/>
      <c r="BD406" s="54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3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6"/>
        <v>X</v>
      </c>
      <c r="G407" s="7">
        <f t="shared" si="67"/>
        <v>7.8</v>
      </c>
      <c r="H407" s="16">
        <f t="shared" si="68"/>
        <v>7.8</v>
      </c>
      <c r="I407" s="11" t="str">
        <f t="shared" si="69"/>
        <v>X</v>
      </c>
      <c r="J407" s="39" t="str">
        <f t="shared" si="70"/>
        <v>X</v>
      </c>
      <c r="K407" s="39" t="str">
        <f t="shared" si="63"/>
        <v>X</v>
      </c>
      <c r="L407" s="39" t="str">
        <f t="shared" si="64"/>
        <v>X</v>
      </c>
      <c r="M407" s="39" t="str">
        <f t="shared" si="71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72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5"/>
        <v>3.2984163800612945</v>
      </c>
      <c r="BB407" s="18"/>
      <c r="BD407" s="54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3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6"/>
        <v>X</v>
      </c>
      <c r="G408" s="7">
        <f t="shared" si="67"/>
        <v>7.6</v>
      </c>
      <c r="H408" s="16">
        <f t="shared" si="68"/>
        <v>7.6</v>
      </c>
      <c r="I408" s="11" t="str">
        <f t="shared" si="69"/>
        <v>X</v>
      </c>
      <c r="J408" s="39" t="str">
        <f t="shared" si="70"/>
        <v>X</v>
      </c>
      <c r="K408" s="39" t="str">
        <f t="shared" si="63"/>
        <v>X</v>
      </c>
      <c r="L408" s="39" t="str">
        <f t="shared" si="64"/>
        <v>X</v>
      </c>
      <c r="M408" s="39" t="str">
        <f t="shared" si="71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72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5"/>
        <v>3.2992893340876801</v>
      </c>
      <c r="BB408" s="18"/>
      <c r="BD408" s="54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3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6"/>
        <v>X</v>
      </c>
      <c r="G409" s="7">
        <f t="shared" si="67"/>
        <v>12.7</v>
      </c>
      <c r="H409" s="16">
        <f t="shared" si="68"/>
        <v>12.7</v>
      </c>
      <c r="I409" s="11" t="str">
        <f t="shared" si="69"/>
        <v>X</v>
      </c>
      <c r="J409" s="39" t="str">
        <f t="shared" si="70"/>
        <v>X</v>
      </c>
      <c r="K409" s="39" t="str">
        <f t="shared" si="63"/>
        <v>X</v>
      </c>
      <c r="L409" s="39" t="str">
        <f t="shared" si="64"/>
        <v>X</v>
      </c>
      <c r="M409" s="39" t="str">
        <f t="shared" si="71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72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5"/>
        <v>3.2960066693136723</v>
      </c>
      <c r="BB409" s="18"/>
      <c r="BD409" s="54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3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6"/>
        <v>X</v>
      </c>
      <c r="G410" s="7">
        <f t="shared" si="67"/>
        <v>9.8000000000000007</v>
      </c>
      <c r="H410" s="16">
        <f t="shared" si="68"/>
        <v>9.8000000000000007</v>
      </c>
      <c r="I410" s="11" t="str">
        <f t="shared" si="69"/>
        <v>X</v>
      </c>
      <c r="J410" s="39" t="str">
        <f t="shared" si="70"/>
        <v>X</v>
      </c>
      <c r="K410" s="39" t="str">
        <f t="shared" si="63"/>
        <v>X</v>
      </c>
      <c r="L410" s="39" t="str">
        <f t="shared" si="64"/>
        <v>X</v>
      </c>
      <c r="M410" s="39" t="str">
        <f t="shared" si="71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72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5"/>
        <v>3.2979792441593623</v>
      </c>
      <c r="BB410" s="18"/>
      <c r="BD410" s="54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3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6"/>
        <v>X</v>
      </c>
      <c r="G411" s="7">
        <f t="shared" si="67"/>
        <v>10.4</v>
      </c>
      <c r="H411" s="16">
        <f t="shared" si="68"/>
        <v>10.4</v>
      </c>
      <c r="I411" s="11" t="str">
        <f t="shared" si="69"/>
        <v>X</v>
      </c>
      <c r="J411" s="39" t="str">
        <f t="shared" si="70"/>
        <v>X</v>
      </c>
      <c r="K411" s="39" t="str">
        <f t="shared" si="63"/>
        <v>X</v>
      </c>
      <c r="L411" s="39" t="str">
        <f t="shared" si="64"/>
        <v>X</v>
      </c>
      <c r="M411" s="39" t="str">
        <f t="shared" si="71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72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5"/>
        <v>3.2988530764097068</v>
      </c>
      <c r="BB411" s="18"/>
      <c r="BD411" s="54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3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6"/>
        <v>X</v>
      </c>
      <c r="G412" s="7">
        <f t="shared" si="67"/>
        <v>9.3000000000000007</v>
      </c>
      <c r="H412" s="16">
        <f t="shared" si="68"/>
        <v>9.3000000000000007</v>
      </c>
      <c r="I412" s="11" t="str">
        <f t="shared" si="69"/>
        <v>X</v>
      </c>
      <c r="J412" s="39" t="str">
        <f t="shared" si="70"/>
        <v>X</v>
      </c>
      <c r="K412" s="39" t="str">
        <f t="shared" si="63"/>
        <v>X</v>
      </c>
      <c r="L412" s="39" t="str">
        <f t="shared" si="64"/>
        <v>X</v>
      </c>
      <c r="M412" s="39" t="str">
        <f t="shared" si="71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72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5"/>
        <v>3.2990712600274095</v>
      </c>
      <c r="BB412" s="18"/>
      <c r="BD412" s="54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3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6"/>
        <v>X</v>
      </c>
      <c r="G413" s="7">
        <f t="shared" si="67"/>
        <v>6.5</v>
      </c>
      <c r="H413" s="16">
        <f t="shared" si="68"/>
        <v>6.5</v>
      </c>
      <c r="I413" s="11" t="str">
        <f t="shared" si="69"/>
        <v>X</v>
      </c>
      <c r="J413" s="39" t="str">
        <f t="shared" si="70"/>
        <v>X</v>
      </c>
      <c r="K413" s="39" t="str">
        <f t="shared" si="63"/>
        <v>X</v>
      </c>
      <c r="L413" s="39" t="str">
        <f t="shared" si="64"/>
        <v>X</v>
      </c>
      <c r="M413" s="39" t="str">
        <f t="shared" si="71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72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5"/>
        <v>3.2977605110991339</v>
      </c>
      <c r="BB413" s="18"/>
      <c r="BD413" s="54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3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6"/>
        <v>X</v>
      </c>
      <c r="G414" s="7">
        <f t="shared" si="67"/>
        <v>7.9</v>
      </c>
      <c r="H414" s="16">
        <f t="shared" si="68"/>
        <v>7.9</v>
      </c>
      <c r="I414" s="11" t="str">
        <f t="shared" si="69"/>
        <v>X</v>
      </c>
      <c r="J414" s="39" t="str">
        <f t="shared" si="70"/>
        <v>X</v>
      </c>
      <c r="K414" s="39" t="str">
        <f t="shared" si="63"/>
        <v>X</v>
      </c>
      <c r="L414" s="39" t="str">
        <f t="shared" si="64"/>
        <v>X</v>
      </c>
      <c r="M414" s="39" t="str">
        <f t="shared" si="71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72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5"/>
        <v>3.2995072987004876</v>
      </c>
      <c r="BB414" s="18"/>
      <c r="BD414" s="54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3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6"/>
        <v>X</v>
      </c>
      <c r="G415" s="7">
        <f t="shared" si="67"/>
        <v>2.4</v>
      </c>
      <c r="H415" s="16">
        <f t="shared" si="68"/>
        <v>2.4</v>
      </c>
      <c r="I415" s="11" t="str">
        <f t="shared" si="69"/>
        <v>X</v>
      </c>
      <c r="J415" s="39" t="str">
        <f t="shared" si="70"/>
        <v>X</v>
      </c>
      <c r="K415" s="39" t="str">
        <f t="shared" si="63"/>
        <v>X</v>
      </c>
      <c r="L415" s="39" t="str">
        <f t="shared" si="64"/>
        <v>X</v>
      </c>
      <c r="M415" s="39" t="str">
        <f t="shared" si="71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72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5"/>
        <v>3.3010299956639813</v>
      </c>
      <c r="BB415" s="18"/>
      <c r="BD415" s="54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3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6"/>
        <v>X</v>
      </c>
      <c r="G416" s="7">
        <f t="shared" si="67"/>
        <v>1.3</v>
      </c>
      <c r="H416" s="16">
        <f t="shared" si="68"/>
        <v>1.3</v>
      </c>
      <c r="I416" s="11" t="str">
        <f t="shared" si="69"/>
        <v>X</v>
      </c>
      <c r="J416" s="39" t="str">
        <f t="shared" si="70"/>
        <v>X</v>
      </c>
      <c r="K416" s="39" t="str">
        <f t="shared" si="63"/>
        <v>X</v>
      </c>
      <c r="L416" s="39" t="str">
        <f t="shared" si="64"/>
        <v>X</v>
      </c>
      <c r="M416" s="39" t="str">
        <f t="shared" si="71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72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5"/>
        <v>3.3010299956639813</v>
      </c>
      <c r="BB416" s="18"/>
      <c r="BD416" s="54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3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6"/>
        <v>X</v>
      </c>
      <c r="G417" s="7">
        <f t="shared" si="67"/>
        <v>11.5</v>
      </c>
      <c r="H417" s="16">
        <f t="shared" si="68"/>
        <v>11.5</v>
      </c>
      <c r="I417" s="11" t="str">
        <f t="shared" si="69"/>
        <v>X</v>
      </c>
      <c r="J417" s="39" t="str">
        <f t="shared" si="70"/>
        <v>X</v>
      </c>
      <c r="K417" s="39" t="str">
        <f t="shared" si="63"/>
        <v>X</v>
      </c>
      <c r="L417" s="39" t="str">
        <f t="shared" si="64"/>
        <v>X</v>
      </c>
      <c r="M417" s="39" t="str">
        <f t="shared" si="71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72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5"/>
        <v>3.2977605110991339</v>
      </c>
      <c r="BB417" s="18"/>
      <c r="BD417" s="54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3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6"/>
        <v>X</v>
      </c>
      <c r="G418" s="7">
        <f t="shared" si="67"/>
        <v>11.1</v>
      </c>
      <c r="H418" s="16">
        <f t="shared" si="68"/>
        <v>11.1</v>
      </c>
      <c r="I418" s="11" t="str">
        <f t="shared" si="69"/>
        <v>X</v>
      </c>
      <c r="J418" s="39" t="str">
        <f t="shared" si="70"/>
        <v>X</v>
      </c>
      <c r="K418" s="39" t="str">
        <f t="shared" si="63"/>
        <v>X</v>
      </c>
      <c r="L418" s="39" t="str">
        <f t="shared" si="64"/>
        <v>X</v>
      </c>
      <c r="M418" s="39" t="str">
        <f t="shared" si="71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72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5"/>
        <v>3.2981978671098151</v>
      </c>
      <c r="BB418" s="18"/>
      <c r="BD418" s="54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3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6"/>
        <v>X</v>
      </c>
      <c r="G419" s="7">
        <f t="shared" si="67"/>
        <v>10.9</v>
      </c>
      <c r="H419" s="16">
        <f t="shared" si="68"/>
        <v>10.9</v>
      </c>
      <c r="I419" s="11" t="str">
        <f t="shared" si="69"/>
        <v>X</v>
      </c>
      <c r="J419" s="39" t="str">
        <f t="shared" si="70"/>
        <v>X</v>
      </c>
      <c r="K419" s="39" t="str">
        <f t="shared" si="63"/>
        <v>X</v>
      </c>
      <c r="L419" s="39" t="str">
        <f t="shared" si="64"/>
        <v>X</v>
      </c>
      <c r="M419" s="39" t="str">
        <f t="shared" si="71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72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5"/>
        <v>3.2977605110991339</v>
      </c>
      <c r="BB419" s="18"/>
      <c r="BD419" s="54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3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6"/>
        <v>X</v>
      </c>
      <c r="G420" s="7">
        <f t="shared" si="67"/>
        <v>12.8</v>
      </c>
      <c r="H420" s="16">
        <f t="shared" si="68"/>
        <v>12.8</v>
      </c>
      <c r="I420" s="11" t="str">
        <f t="shared" si="69"/>
        <v>X</v>
      </c>
      <c r="J420" s="39" t="str">
        <f t="shared" si="70"/>
        <v>X</v>
      </c>
      <c r="K420" s="39" t="str">
        <f t="shared" si="63"/>
        <v>X</v>
      </c>
      <c r="L420" s="39" t="str">
        <f t="shared" si="64"/>
        <v>X</v>
      </c>
      <c r="M420" s="39" t="str">
        <f t="shared" si="71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72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5"/>
        <v>3.2977605110991339</v>
      </c>
      <c r="BB420" s="18"/>
      <c r="BD420" s="54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3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6"/>
        <v>X</v>
      </c>
      <c r="G421" s="7">
        <f t="shared" si="67"/>
        <v>8.6</v>
      </c>
      <c r="H421" s="16">
        <f t="shared" si="68"/>
        <v>8.6</v>
      </c>
      <c r="I421" s="11" t="str">
        <f t="shared" si="69"/>
        <v>X</v>
      </c>
      <c r="J421" s="39" t="str">
        <f t="shared" si="70"/>
        <v>X</v>
      </c>
      <c r="K421" s="39" t="str">
        <f t="shared" si="63"/>
        <v>X</v>
      </c>
      <c r="L421" s="39" t="str">
        <f t="shared" si="64"/>
        <v>X</v>
      </c>
      <c r="M421" s="39" t="str">
        <f t="shared" si="71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72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5"/>
        <v>3.2992893340876801</v>
      </c>
      <c r="BB421" s="18"/>
      <c r="BD421" s="54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3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6"/>
        <v>X</v>
      </c>
      <c r="G422" s="7">
        <f t="shared" si="67"/>
        <v>8.6</v>
      </c>
      <c r="H422" s="16">
        <f t="shared" si="68"/>
        <v>8.6</v>
      </c>
      <c r="I422" s="11" t="str">
        <f t="shared" si="69"/>
        <v>X</v>
      </c>
      <c r="J422" s="39" t="str">
        <f t="shared" si="70"/>
        <v>X</v>
      </c>
      <c r="K422" s="39" t="str">
        <f t="shared" si="63"/>
        <v>X</v>
      </c>
      <c r="L422" s="39" t="str">
        <f t="shared" si="64"/>
        <v>X</v>
      </c>
      <c r="M422" s="39" t="str">
        <f t="shared" si="71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72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5"/>
        <v>3.2995072987004876</v>
      </c>
      <c r="BB422" s="18"/>
      <c r="BD422" s="54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3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6"/>
        <v>X</v>
      </c>
      <c r="G423" s="7">
        <f t="shared" si="67"/>
        <v>9.6</v>
      </c>
      <c r="H423" s="16">
        <f t="shared" si="68"/>
        <v>9.6</v>
      </c>
      <c r="I423" s="11" t="str">
        <f t="shared" si="69"/>
        <v>X</v>
      </c>
      <c r="J423" s="39" t="str">
        <f t="shared" si="70"/>
        <v>X</v>
      </c>
      <c r="K423" s="39" t="str">
        <f t="shared" si="63"/>
        <v>X</v>
      </c>
      <c r="L423" s="39" t="str">
        <f t="shared" si="64"/>
        <v>X</v>
      </c>
      <c r="M423" s="39" t="str">
        <f t="shared" si="71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72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5"/>
        <v>3.2997251539756367</v>
      </c>
      <c r="BB423" s="18"/>
      <c r="BD423" s="54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3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6"/>
        <v>X</v>
      </c>
      <c r="G424" s="7">
        <f t="shared" si="67"/>
        <v>9.6</v>
      </c>
      <c r="H424" s="16">
        <f t="shared" si="68"/>
        <v>9.6</v>
      </c>
      <c r="I424" s="11" t="str">
        <f t="shared" si="69"/>
        <v>X</v>
      </c>
      <c r="J424" s="39" t="str">
        <f t="shared" si="70"/>
        <v>X</v>
      </c>
      <c r="K424" s="39" t="str">
        <f t="shared" si="63"/>
        <v>X</v>
      </c>
      <c r="L424" s="39" t="str">
        <f t="shared" si="64"/>
        <v>X</v>
      </c>
      <c r="M424" s="39" t="str">
        <f t="shared" si="71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72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5"/>
        <v>3.2999429000227671</v>
      </c>
      <c r="BB424" s="18"/>
      <c r="BD424" s="54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3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6"/>
        <v>X</v>
      </c>
      <c r="G425" s="7">
        <f t="shared" si="67"/>
        <v>9.9</v>
      </c>
      <c r="H425" s="16">
        <f t="shared" si="68"/>
        <v>9.9</v>
      </c>
      <c r="I425" s="11" t="str">
        <f t="shared" si="69"/>
        <v>X</v>
      </c>
      <c r="J425" s="39" t="str">
        <f t="shared" si="70"/>
        <v>X</v>
      </c>
      <c r="K425" s="39" t="str">
        <f t="shared" si="63"/>
        <v>X</v>
      </c>
      <c r="L425" s="39" t="str">
        <f t="shared" si="64"/>
        <v>X</v>
      </c>
      <c r="M425" s="39" t="str">
        <f t="shared" si="71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72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5"/>
        <v>3.3001605369513523</v>
      </c>
      <c r="BB425" s="18"/>
      <c r="BD425" s="54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3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6"/>
        <v>X</v>
      </c>
      <c r="G426" s="7">
        <f t="shared" si="67"/>
        <v>10.4</v>
      </c>
      <c r="H426" s="16">
        <f t="shared" si="68"/>
        <v>10.4</v>
      </c>
      <c r="I426" s="11" t="str">
        <f t="shared" si="69"/>
        <v>X</v>
      </c>
      <c r="J426" s="39" t="str">
        <f t="shared" si="70"/>
        <v>X</v>
      </c>
      <c r="K426" s="39" t="str">
        <f t="shared" si="63"/>
        <v>X</v>
      </c>
      <c r="L426" s="39" t="str">
        <f t="shared" si="64"/>
        <v>X</v>
      </c>
      <c r="M426" s="39" t="str">
        <f t="shared" si="71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72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5"/>
        <v>3.3003780648707024</v>
      </c>
      <c r="BB426" s="18"/>
      <c r="BD426" s="54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3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6"/>
        <v>X</v>
      </c>
      <c r="G427" s="7">
        <f t="shared" si="67"/>
        <v>10.6</v>
      </c>
      <c r="H427" s="16">
        <f t="shared" si="68"/>
        <v>10.6</v>
      </c>
      <c r="I427" s="11" t="str">
        <f t="shared" si="69"/>
        <v>X</v>
      </c>
      <c r="J427" s="39" t="str">
        <f t="shared" si="70"/>
        <v>X</v>
      </c>
      <c r="K427" s="39" t="str">
        <f t="shared" si="63"/>
        <v>X</v>
      </c>
      <c r="L427" s="39" t="str">
        <f t="shared" si="64"/>
        <v>X</v>
      </c>
      <c r="M427" s="39" t="str">
        <f t="shared" si="71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72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5"/>
        <v>3.3005954838899636</v>
      </c>
      <c r="BB427" s="18"/>
      <c r="BD427" s="54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3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6"/>
        <v>X</v>
      </c>
      <c r="G428" s="7">
        <f t="shared" si="67"/>
        <v>10.3</v>
      </c>
      <c r="H428" s="16">
        <f t="shared" si="68"/>
        <v>10.3</v>
      </c>
      <c r="I428" s="11" t="str">
        <f t="shared" si="69"/>
        <v>X</v>
      </c>
      <c r="J428" s="39" t="str">
        <f t="shared" si="70"/>
        <v>X</v>
      </c>
      <c r="K428" s="39" t="str">
        <f t="shared" si="63"/>
        <v>X</v>
      </c>
      <c r="L428" s="39" t="str">
        <f t="shared" si="64"/>
        <v>X</v>
      </c>
      <c r="M428" s="39" t="str">
        <f t="shared" si="71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72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5"/>
        <v>3.3008127941181171</v>
      </c>
      <c r="BB428" s="18"/>
      <c r="BD428" s="54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3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6"/>
        <v>X</v>
      </c>
      <c r="G429" s="7">
        <f t="shared" si="67"/>
        <v>11.3</v>
      </c>
      <c r="H429" s="16">
        <f t="shared" si="68"/>
        <v>11.3</v>
      </c>
      <c r="I429" s="11" t="str">
        <f t="shared" si="69"/>
        <v>X</v>
      </c>
      <c r="J429" s="39" t="str">
        <f t="shared" si="70"/>
        <v>X</v>
      </c>
      <c r="K429" s="39" t="str">
        <f t="shared" si="63"/>
        <v>X</v>
      </c>
      <c r="L429" s="39" t="str">
        <f t="shared" si="64"/>
        <v>X</v>
      </c>
      <c r="M429" s="39" t="str">
        <f t="shared" si="71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72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5"/>
        <v>3.3010299956639813</v>
      </c>
      <c r="BB429" s="18"/>
      <c r="BD429" s="54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3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6"/>
        <v>X</v>
      </c>
      <c r="G430" s="7">
        <f t="shared" si="67"/>
        <v>11.5</v>
      </c>
      <c r="H430" s="16">
        <f t="shared" si="68"/>
        <v>11.5</v>
      </c>
      <c r="I430" s="11" t="str">
        <f t="shared" si="69"/>
        <v>X</v>
      </c>
      <c r="J430" s="39" t="str">
        <f t="shared" si="70"/>
        <v>X</v>
      </c>
      <c r="K430" s="39" t="str">
        <f t="shared" si="63"/>
        <v>X</v>
      </c>
      <c r="L430" s="39" t="str">
        <f t="shared" si="64"/>
        <v>X</v>
      </c>
      <c r="M430" s="39" t="str">
        <f t="shared" si="71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72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5"/>
        <v>3.3012470886362113</v>
      </c>
      <c r="BB430" s="18"/>
      <c r="BD430" s="54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3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6"/>
        <v>X</v>
      </c>
      <c r="G431" s="7">
        <f t="shared" si="67"/>
        <v>11.4</v>
      </c>
      <c r="H431" s="16">
        <f t="shared" si="68"/>
        <v>11.4</v>
      </c>
      <c r="I431" s="11" t="str">
        <f t="shared" si="69"/>
        <v>X</v>
      </c>
      <c r="J431" s="39" t="str">
        <f t="shared" si="70"/>
        <v>X</v>
      </c>
      <c r="K431" s="39" t="str">
        <f t="shared" si="63"/>
        <v>X</v>
      </c>
      <c r="L431" s="39" t="str">
        <f t="shared" si="64"/>
        <v>X</v>
      </c>
      <c r="M431" s="39" t="str">
        <f t="shared" si="71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72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5"/>
        <v>3.3014640731433</v>
      </c>
      <c r="BB431" s="18"/>
      <c r="BD431" s="54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3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6"/>
        <v>X</v>
      </c>
      <c r="G432" s="7">
        <f t="shared" si="67"/>
        <v>10.7</v>
      </c>
      <c r="H432" s="16">
        <f t="shared" si="68"/>
        <v>10.7</v>
      </c>
      <c r="I432" s="11" t="str">
        <f t="shared" si="69"/>
        <v>X</v>
      </c>
      <c r="J432" s="39" t="str">
        <f t="shared" si="70"/>
        <v>X</v>
      </c>
      <c r="K432" s="39" t="str">
        <f t="shared" si="63"/>
        <v>X</v>
      </c>
      <c r="L432" s="39" t="str">
        <f t="shared" si="64"/>
        <v>X</v>
      </c>
      <c r="M432" s="39" t="str">
        <f t="shared" si="71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72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5"/>
        <v>3.2992893340876801</v>
      </c>
      <c r="BB432" s="18"/>
      <c r="BD432" s="54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3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6"/>
        <v>X</v>
      </c>
      <c r="G433" s="7">
        <f t="shared" si="67"/>
        <v>8.1</v>
      </c>
      <c r="H433" s="16">
        <f t="shared" si="68"/>
        <v>8.1</v>
      </c>
      <c r="I433" s="11" t="str">
        <f t="shared" si="69"/>
        <v>X</v>
      </c>
      <c r="J433" s="39" t="str">
        <f t="shared" si="70"/>
        <v>X</v>
      </c>
      <c r="K433" s="39" t="str">
        <f t="shared" si="63"/>
        <v>X</v>
      </c>
      <c r="L433" s="39" t="str">
        <f t="shared" si="64"/>
        <v>X</v>
      </c>
      <c r="M433" s="39" t="str">
        <f t="shared" si="71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72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5"/>
        <v>3.2995072987004876</v>
      </c>
      <c r="BB433" s="18"/>
      <c r="BD433" s="54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3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6"/>
        <v>X</v>
      </c>
      <c r="G434" s="7">
        <f t="shared" si="67"/>
        <v>9.4</v>
      </c>
      <c r="H434" s="16">
        <f t="shared" si="68"/>
        <v>9.4</v>
      </c>
      <c r="I434" s="11" t="str">
        <f t="shared" si="69"/>
        <v>X</v>
      </c>
      <c r="J434" s="39" t="str">
        <f t="shared" si="70"/>
        <v>X</v>
      </c>
      <c r="K434" s="39" t="str">
        <f t="shared" si="63"/>
        <v>X</v>
      </c>
      <c r="L434" s="39" t="str">
        <f t="shared" si="64"/>
        <v>X</v>
      </c>
      <c r="M434" s="39" t="str">
        <f t="shared" si="71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72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5"/>
        <v>3.2997251539756367</v>
      </c>
      <c r="BB434" s="18"/>
      <c r="BD434" s="54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3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6"/>
        <v>X</v>
      </c>
      <c r="G435" s="7">
        <f t="shared" si="67"/>
        <v>7.9</v>
      </c>
      <c r="H435" s="16">
        <f t="shared" si="68"/>
        <v>7.9</v>
      </c>
      <c r="I435" s="11" t="str">
        <f t="shared" si="69"/>
        <v>X</v>
      </c>
      <c r="J435" s="39" t="str">
        <f t="shared" si="70"/>
        <v>X</v>
      </c>
      <c r="K435" s="39" t="str">
        <f t="shared" si="63"/>
        <v>X</v>
      </c>
      <c r="L435" s="39" t="str">
        <f t="shared" si="64"/>
        <v>X</v>
      </c>
      <c r="M435" s="39" t="str">
        <f t="shared" si="71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72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5"/>
        <v>3.2999429000227671</v>
      </c>
      <c r="BB435" s="18"/>
      <c r="BD435" s="54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3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6"/>
        <v>X</v>
      </c>
      <c r="G436" s="7">
        <f t="shared" si="67"/>
        <v>8.3000000000000007</v>
      </c>
      <c r="H436" s="16">
        <f t="shared" si="68"/>
        <v>8.3000000000000007</v>
      </c>
      <c r="I436" s="11" t="str">
        <f t="shared" si="69"/>
        <v>X</v>
      </c>
      <c r="J436" s="39" t="str">
        <f t="shared" si="70"/>
        <v>X</v>
      </c>
      <c r="K436" s="39" t="str">
        <f t="shared" si="63"/>
        <v>X</v>
      </c>
      <c r="L436" s="39" t="str">
        <f t="shared" si="64"/>
        <v>X</v>
      </c>
      <c r="M436" s="39" t="str">
        <f t="shared" si="71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72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5"/>
        <v>3.3001605369513523</v>
      </c>
      <c r="BB436" s="18"/>
      <c r="BD436" s="54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3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6"/>
        <v>X</v>
      </c>
      <c r="G437" s="7">
        <f t="shared" si="67"/>
        <v>9.1</v>
      </c>
      <c r="H437" s="16">
        <f t="shared" si="68"/>
        <v>9.1</v>
      </c>
      <c r="I437" s="11" t="str">
        <f t="shared" si="69"/>
        <v>X</v>
      </c>
      <c r="J437" s="39" t="str">
        <f t="shared" si="70"/>
        <v>X</v>
      </c>
      <c r="K437" s="39" t="str">
        <f t="shared" si="63"/>
        <v>X</v>
      </c>
      <c r="L437" s="39" t="str">
        <f t="shared" si="64"/>
        <v>X</v>
      </c>
      <c r="M437" s="39" t="str">
        <f t="shared" si="71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72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5"/>
        <v>3.3003780648707024</v>
      </c>
      <c r="BB437" s="18"/>
      <c r="BD437" s="54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3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6"/>
        <v>X</v>
      </c>
      <c r="G438" s="7">
        <f t="shared" si="67"/>
        <v>8.1999999999999993</v>
      </c>
      <c r="H438" s="16">
        <f t="shared" si="68"/>
        <v>8.1999999999999993</v>
      </c>
      <c r="I438" s="11" t="str">
        <f t="shared" si="69"/>
        <v>X</v>
      </c>
      <c r="J438" s="39" t="str">
        <f t="shared" si="70"/>
        <v>X</v>
      </c>
      <c r="K438" s="39" t="str">
        <f t="shared" si="63"/>
        <v>X</v>
      </c>
      <c r="L438" s="39" t="str">
        <f t="shared" si="64"/>
        <v>X</v>
      </c>
      <c r="M438" s="39" t="str">
        <f t="shared" si="71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72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5"/>
        <v>3.3005954838899636</v>
      </c>
      <c r="BB438" s="18"/>
      <c r="BD438" s="54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3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6"/>
        <v>X</v>
      </c>
      <c r="G439" s="7">
        <f t="shared" si="67"/>
        <v>8</v>
      </c>
      <c r="H439" s="16">
        <f t="shared" si="68"/>
        <v>8</v>
      </c>
      <c r="I439" s="11" t="str">
        <f t="shared" si="69"/>
        <v>X</v>
      </c>
      <c r="J439" s="39" t="str">
        <f t="shared" si="70"/>
        <v>X</v>
      </c>
      <c r="K439" s="39" t="str">
        <f t="shared" ref="K439:K498" si="73">IFERROR(1/J439, "X")</f>
        <v>X</v>
      </c>
      <c r="L439" s="39" t="str">
        <f t="shared" ref="L439:L498" si="74">IFERROR(I439-J439, "X")</f>
        <v>X</v>
      </c>
      <c r="M439" s="39" t="str">
        <f t="shared" si="71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72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5">LOG(AU439)</f>
        <v>3.3008127941181171</v>
      </c>
      <c r="BB439" s="18"/>
      <c r="BD439" s="54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3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6"/>
        <v>X</v>
      </c>
      <c r="G440" s="7">
        <f t="shared" si="67"/>
        <v>8.4</v>
      </c>
      <c r="H440" s="16">
        <f t="shared" si="68"/>
        <v>8.4</v>
      </c>
      <c r="I440" s="11" t="str">
        <f t="shared" si="69"/>
        <v>X</v>
      </c>
      <c r="J440" s="39" t="str">
        <f t="shared" si="70"/>
        <v>X</v>
      </c>
      <c r="K440" s="39" t="str">
        <f t="shared" si="73"/>
        <v>X</v>
      </c>
      <c r="L440" s="39" t="str">
        <f t="shared" si="74"/>
        <v>X</v>
      </c>
      <c r="M440" s="39" t="str">
        <f t="shared" si="71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72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5"/>
        <v>3.3010299956639813</v>
      </c>
      <c r="BB440" s="18"/>
      <c r="BD440" s="54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3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6"/>
        <v>X</v>
      </c>
      <c r="G441" s="7">
        <f t="shared" si="67"/>
        <v>12.6</v>
      </c>
      <c r="H441" s="16">
        <f t="shared" si="68"/>
        <v>12.6</v>
      </c>
      <c r="I441" s="11" t="str">
        <f t="shared" si="69"/>
        <v>X</v>
      </c>
      <c r="J441" s="39" t="str">
        <f t="shared" si="70"/>
        <v>X</v>
      </c>
      <c r="K441" s="39" t="str">
        <f t="shared" si="73"/>
        <v>X</v>
      </c>
      <c r="L441" s="39" t="str">
        <f t="shared" si="74"/>
        <v>X</v>
      </c>
      <c r="M441" s="39" t="str">
        <f t="shared" si="71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72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5"/>
        <v>3.3012470886362113</v>
      </c>
      <c r="BB441" s="18"/>
      <c r="BD441" s="54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3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6"/>
        <v>X</v>
      </c>
      <c r="G442" s="7">
        <f t="shared" si="67"/>
        <v>10.6</v>
      </c>
      <c r="H442" s="16">
        <f t="shared" si="68"/>
        <v>10.6</v>
      </c>
      <c r="I442" s="11" t="str">
        <f t="shared" si="69"/>
        <v>X</v>
      </c>
      <c r="J442" s="39" t="str">
        <f t="shared" si="70"/>
        <v>X</v>
      </c>
      <c r="K442" s="39" t="str">
        <f t="shared" si="73"/>
        <v>X</v>
      </c>
      <c r="L442" s="39" t="str">
        <f t="shared" si="74"/>
        <v>X</v>
      </c>
      <c r="M442" s="39" t="str">
        <f t="shared" si="71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72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5"/>
        <v>3.3014640731433</v>
      </c>
      <c r="BB442" s="18"/>
      <c r="BD442" s="54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3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6"/>
        <v>X</v>
      </c>
      <c r="G443" s="7">
        <f t="shared" si="67"/>
        <v>8.5</v>
      </c>
      <c r="H443" s="16">
        <f t="shared" si="68"/>
        <v>8.5</v>
      </c>
      <c r="I443" s="11" t="str">
        <f t="shared" si="69"/>
        <v>X</v>
      </c>
      <c r="J443" s="39" t="str">
        <f t="shared" si="70"/>
        <v>X</v>
      </c>
      <c r="K443" s="39" t="str">
        <f t="shared" si="73"/>
        <v>X</v>
      </c>
      <c r="L443" s="39" t="str">
        <f t="shared" si="74"/>
        <v>X</v>
      </c>
      <c r="M443" s="39" t="str">
        <f t="shared" si="71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72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5"/>
        <v>3.2992893340876801</v>
      </c>
      <c r="BB443" s="18"/>
      <c r="BD443" s="54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3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6"/>
        <v>X</v>
      </c>
      <c r="G444" s="7">
        <f t="shared" si="67"/>
        <v>8.1999999999999993</v>
      </c>
      <c r="H444" s="16">
        <f t="shared" si="68"/>
        <v>8.1999999999999993</v>
      </c>
      <c r="I444" s="11" t="str">
        <f t="shared" si="69"/>
        <v>X</v>
      </c>
      <c r="J444" s="39" t="str">
        <f t="shared" si="70"/>
        <v>X</v>
      </c>
      <c r="K444" s="39" t="str">
        <f t="shared" si="73"/>
        <v>X</v>
      </c>
      <c r="L444" s="39" t="str">
        <f t="shared" si="74"/>
        <v>X</v>
      </c>
      <c r="M444" s="39" t="str">
        <f t="shared" si="71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72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5"/>
        <v>3.2995072987004876</v>
      </c>
      <c r="BB444" s="18"/>
      <c r="BD444" s="54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3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6"/>
        <v>X</v>
      </c>
      <c r="G445" s="7">
        <f t="shared" si="67"/>
        <v>8.6</v>
      </c>
      <c r="H445" s="16">
        <f t="shared" si="68"/>
        <v>8.6</v>
      </c>
      <c r="I445" s="11" t="str">
        <f t="shared" si="69"/>
        <v>X</v>
      </c>
      <c r="J445" s="39" t="str">
        <f t="shared" si="70"/>
        <v>X</v>
      </c>
      <c r="K445" s="39" t="str">
        <f t="shared" si="73"/>
        <v>X</v>
      </c>
      <c r="L445" s="39" t="str">
        <f t="shared" si="74"/>
        <v>X</v>
      </c>
      <c r="M445" s="39" t="str">
        <f t="shared" si="71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72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5"/>
        <v>3.2997251539756367</v>
      </c>
      <c r="BB445" s="18"/>
      <c r="BD445" s="54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3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6"/>
        <v>X</v>
      </c>
      <c r="G446" s="7">
        <f t="shared" si="67"/>
        <v>8.1999999999999993</v>
      </c>
      <c r="H446" s="16">
        <f t="shared" si="68"/>
        <v>8.1999999999999993</v>
      </c>
      <c r="I446" s="11" t="str">
        <f t="shared" si="69"/>
        <v>X</v>
      </c>
      <c r="J446" s="39" t="str">
        <f t="shared" si="70"/>
        <v>X</v>
      </c>
      <c r="K446" s="39" t="str">
        <f t="shared" si="73"/>
        <v>X</v>
      </c>
      <c r="L446" s="39" t="str">
        <f t="shared" si="74"/>
        <v>X</v>
      </c>
      <c r="M446" s="39" t="str">
        <f t="shared" si="71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72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5"/>
        <v>3.2999429000227671</v>
      </c>
      <c r="BB446" s="18"/>
      <c r="BD446" s="54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3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6"/>
        <v>X</v>
      </c>
      <c r="G447" s="7">
        <f t="shared" si="67"/>
        <v>8.6</v>
      </c>
      <c r="H447" s="16">
        <f t="shared" si="68"/>
        <v>8.6</v>
      </c>
      <c r="I447" s="11" t="str">
        <f t="shared" si="69"/>
        <v>X</v>
      </c>
      <c r="J447" s="39" t="str">
        <f t="shared" si="70"/>
        <v>X</v>
      </c>
      <c r="K447" s="39" t="str">
        <f t="shared" si="73"/>
        <v>X</v>
      </c>
      <c r="L447" s="39" t="str">
        <f t="shared" si="74"/>
        <v>X</v>
      </c>
      <c r="M447" s="39" t="str">
        <f t="shared" si="71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72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5"/>
        <v>3.3001605369513523</v>
      </c>
      <c r="BB447" s="18"/>
      <c r="BD447" s="54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3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6"/>
        <v>X</v>
      </c>
      <c r="G448" s="7">
        <f t="shared" si="67"/>
        <v>9.3000000000000007</v>
      </c>
      <c r="H448" s="16">
        <f t="shared" si="68"/>
        <v>9.3000000000000007</v>
      </c>
      <c r="I448" s="11" t="str">
        <f t="shared" si="69"/>
        <v>X</v>
      </c>
      <c r="J448" s="39" t="str">
        <f t="shared" si="70"/>
        <v>X</v>
      </c>
      <c r="K448" s="39" t="str">
        <f t="shared" si="73"/>
        <v>X</v>
      </c>
      <c r="L448" s="39" t="str">
        <f t="shared" si="74"/>
        <v>X</v>
      </c>
      <c r="M448" s="39" t="str">
        <f t="shared" si="71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72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5"/>
        <v>3.3003780648707024</v>
      </c>
      <c r="BB448" s="18"/>
      <c r="BD448" s="54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3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6"/>
        <v>X</v>
      </c>
      <c r="G449" s="7">
        <f t="shared" si="67"/>
        <v>8.9</v>
      </c>
      <c r="H449" s="16">
        <f t="shared" si="68"/>
        <v>8.9</v>
      </c>
      <c r="I449" s="11" t="str">
        <f t="shared" si="69"/>
        <v>X</v>
      </c>
      <c r="J449" s="39" t="str">
        <f t="shared" si="70"/>
        <v>X</v>
      </c>
      <c r="K449" s="39" t="str">
        <f t="shared" si="73"/>
        <v>X</v>
      </c>
      <c r="L449" s="39" t="str">
        <f t="shared" si="74"/>
        <v>X</v>
      </c>
      <c r="M449" s="39" t="str">
        <f t="shared" si="71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72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5"/>
        <v>3.3005954838899636</v>
      </c>
      <c r="BB449" s="18"/>
      <c r="BD449" s="54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3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6"/>
        <v>X</v>
      </c>
      <c r="G450" s="7">
        <f t="shared" si="67"/>
        <v>8.8000000000000007</v>
      </c>
      <c r="H450" s="16">
        <f t="shared" si="68"/>
        <v>8.8000000000000007</v>
      </c>
      <c r="I450" s="11" t="str">
        <f t="shared" si="69"/>
        <v>X</v>
      </c>
      <c r="J450" s="39" t="str">
        <f t="shared" si="70"/>
        <v>X</v>
      </c>
      <c r="K450" s="39" t="str">
        <f t="shared" si="73"/>
        <v>X</v>
      </c>
      <c r="L450" s="39" t="str">
        <f t="shared" si="74"/>
        <v>X</v>
      </c>
      <c r="M450" s="39" t="str">
        <f t="shared" si="71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72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5"/>
        <v>3.3008127941181171</v>
      </c>
      <c r="BB450" s="18"/>
      <c r="BD450" s="54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3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6"/>
        <v>X</v>
      </c>
      <c r="G451" s="7">
        <f t="shared" si="67"/>
        <v>10</v>
      </c>
      <c r="H451" s="16">
        <f t="shared" si="68"/>
        <v>10</v>
      </c>
      <c r="I451" s="11" t="str">
        <f t="shared" si="69"/>
        <v>X</v>
      </c>
      <c r="J451" s="39" t="str">
        <f t="shared" si="70"/>
        <v>X</v>
      </c>
      <c r="K451" s="39" t="str">
        <f t="shared" si="73"/>
        <v>X</v>
      </c>
      <c r="L451" s="39" t="str">
        <f t="shared" si="74"/>
        <v>X</v>
      </c>
      <c r="M451" s="39" t="str">
        <f t="shared" si="71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72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5"/>
        <v>3.3010299956639813</v>
      </c>
      <c r="BB451" s="18"/>
      <c r="BD451" s="54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3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6"/>
        <v>X</v>
      </c>
      <c r="G452" s="7">
        <f t="shared" si="67"/>
        <v>9.1999999999999993</v>
      </c>
      <c r="H452" s="16">
        <f t="shared" si="68"/>
        <v>9.1999999999999993</v>
      </c>
      <c r="I452" s="11" t="str">
        <f t="shared" si="69"/>
        <v>X</v>
      </c>
      <c r="J452" s="39" t="str">
        <f t="shared" si="70"/>
        <v>X</v>
      </c>
      <c r="K452" s="39" t="str">
        <f t="shared" si="73"/>
        <v>X</v>
      </c>
      <c r="L452" s="39" t="str">
        <f t="shared" si="74"/>
        <v>X</v>
      </c>
      <c r="M452" s="39" t="str">
        <f t="shared" si="71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72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5"/>
        <v>3.3012470886362113</v>
      </c>
      <c r="BB452" s="18"/>
      <c r="BD452" s="54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3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6"/>
        <v>X</v>
      </c>
      <c r="G453" s="7">
        <f t="shared" si="67"/>
        <v>9.1999999999999993</v>
      </c>
      <c r="H453" s="16">
        <f t="shared" si="68"/>
        <v>9.1999999999999993</v>
      </c>
      <c r="I453" s="11" t="str">
        <f t="shared" si="69"/>
        <v>X</v>
      </c>
      <c r="J453" s="39" t="str">
        <f t="shared" si="70"/>
        <v>X</v>
      </c>
      <c r="K453" s="39" t="str">
        <f t="shared" si="73"/>
        <v>X</v>
      </c>
      <c r="L453" s="39" t="str">
        <f t="shared" si="74"/>
        <v>X</v>
      </c>
      <c r="M453" s="39" t="str">
        <f t="shared" si="71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72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5"/>
        <v>3.3014640731433</v>
      </c>
      <c r="BB453" s="18"/>
      <c r="BD453" s="54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3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6"/>
        <v>X</v>
      </c>
      <c r="G454" s="7">
        <f t="shared" si="67"/>
        <v>9.1999999999999993</v>
      </c>
      <c r="H454" s="16">
        <f t="shared" si="68"/>
        <v>9.1999999999999993</v>
      </c>
      <c r="I454" s="11" t="str">
        <f t="shared" si="69"/>
        <v>X</v>
      </c>
      <c r="J454" s="39" t="str">
        <f t="shared" si="70"/>
        <v>X</v>
      </c>
      <c r="K454" s="39" t="str">
        <f t="shared" si="73"/>
        <v>X</v>
      </c>
      <c r="L454" s="39" t="str">
        <f t="shared" si="74"/>
        <v>X</v>
      </c>
      <c r="M454" s="39" t="str">
        <f t="shared" si="71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72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5"/>
        <v>3.2992893340876801</v>
      </c>
      <c r="BB454" s="18"/>
      <c r="BD454" s="54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3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6"/>
        <v>X</v>
      </c>
      <c r="G455" s="7">
        <f t="shared" si="67"/>
        <v>9.6999999999999993</v>
      </c>
      <c r="H455" s="16">
        <f t="shared" si="68"/>
        <v>9.6999999999999993</v>
      </c>
      <c r="I455" s="11" t="str">
        <f t="shared" si="69"/>
        <v>X</v>
      </c>
      <c r="J455" s="39" t="str">
        <f t="shared" si="70"/>
        <v>X</v>
      </c>
      <c r="K455" s="39" t="str">
        <f t="shared" si="73"/>
        <v>X</v>
      </c>
      <c r="L455" s="39" t="str">
        <f t="shared" si="74"/>
        <v>X</v>
      </c>
      <c r="M455" s="39" t="str">
        <f t="shared" si="71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72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5"/>
        <v>3.2995072987004876</v>
      </c>
      <c r="BB455" s="18"/>
      <c r="BD455" s="54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3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6"/>
        <v>X</v>
      </c>
      <c r="G456" s="7">
        <f t="shared" si="67"/>
        <v>11.2</v>
      </c>
      <c r="H456" s="16">
        <f t="shared" si="68"/>
        <v>11.2</v>
      </c>
      <c r="I456" s="11" t="str">
        <f t="shared" si="69"/>
        <v>X</v>
      </c>
      <c r="J456" s="39" t="str">
        <f t="shared" si="70"/>
        <v>X</v>
      </c>
      <c r="K456" s="39" t="str">
        <f t="shared" si="73"/>
        <v>X</v>
      </c>
      <c r="L456" s="39" t="str">
        <f t="shared" si="74"/>
        <v>X</v>
      </c>
      <c r="M456" s="39" t="str">
        <f t="shared" si="71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72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5"/>
        <v>3.2997251539756367</v>
      </c>
      <c r="BB456" s="18"/>
      <c r="BD456" s="54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3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6"/>
        <v>X</v>
      </c>
      <c r="G457" s="7">
        <f t="shared" si="67"/>
        <v>12.5</v>
      </c>
      <c r="H457" s="16">
        <f t="shared" si="68"/>
        <v>12.5</v>
      </c>
      <c r="I457" s="11" t="str">
        <f t="shared" si="69"/>
        <v>X</v>
      </c>
      <c r="J457" s="39" t="str">
        <f t="shared" si="70"/>
        <v>X</v>
      </c>
      <c r="K457" s="39" t="str">
        <f t="shared" si="73"/>
        <v>X</v>
      </c>
      <c r="L457" s="39" t="str">
        <f t="shared" si="74"/>
        <v>X</v>
      </c>
      <c r="M457" s="39" t="str">
        <f t="shared" si="71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72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5"/>
        <v>3.2999429000227671</v>
      </c>
      <c r="BB457" s="18"/>
      <c r="BD457" s="54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3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6"/>
        <v>X</v>
      </c>
      <c r="G458" s="7">
        <f t="shared" si="67"/>
        <v>12.1</v>
      </c>
      <c r="H458" s="16">
        <f t="shared" si="68"/>
        <v>12.1</v>
      </c>
      <c r="I458" s="11" t="str">
        <f t="shared" si="69"/>
        <v>X</v>
      </c>
      <c r="J458" s="39" t="str">
        <f t="shared" si="70"/>
        <v>X</v>
      </c>
      <c r="K458" s="39" t="str">
        <f t="shared" si="73"/>
        <v>X</v>
      </c>
      <c r="L458" s="39" t="str">
        <f t="shared" si="74"/>
        <v>X</v>
      </c>
      <c r="M458" s="39" t="str">
        <f t="shared" si="71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72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5"/>
        <v>3.3001605369513523</v>
      </c>
      <c r="BB458" s="18"/>
      <c r="BD458" s="54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3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6"/>
        <v>X</v>
      </c>
      <c r="G459" s="7">
        <f t="shared" si="67"/>
        <v>12.2</v>
      </c>
      <c r="H459" s="16">
        <f t="shared" si="68"/>
        <v>12.2</v>
      </c>
      <c r="I459" s="11" t="str">
        <f t="shared" si="69"/>
        <v>X</v>
      </c>
      <c r="J459" s="39" t="str">
        <f t="shared" si="70"/>
        <v>X</v>
      </c>
      <c r="K459" s="39" t="str">
        <f t="shared" si="73"/>
        <v>X</v>
      </c>
      <c r="L459" s="39" t="str">
        <f t="shared" si="74"/>
        <v>X</v>
      </c>
      <c r="M459" s="39" t="str">
        <f t="shared" si="71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72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5"/>
        <v>3.3003780648707024</v>
      </c>
      <c r="BB459" s="18"/>
      <c r="BD459" s="54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3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6"/>
        <v>X</v>
      </c>
      <c r="G460" s="7">
        <f t="shared" si="67"/>
        <v>13</v>
      </c>
      <c r="H460" s="16">
        <f t="shared" si="68"/>
        <v>13</v>
      </c>
      <c r="I460" s="11" t="str">
        <f t="shared" si="69"/>
        <v>X</v>
      </c>
      <c r="J460" s="39" t="str">
        <f t="shared" si="70"/>
        <v>X</v>
      </c>
      <c r="K460" s="39" t="str">
        <f t="shared" si="73"/>
        <v>X</v>
      </c>
      <c r="L460" s="39" t="str">
        <f t="shared" si="74"/>
        <v>X</v>
      </c>
      <c r="M460" s="39" t="str">
        <f t="shared" si="71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72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5"/>
        <v>3.3005954838899636</v>
      </c>
      <c r="BB460" s="18"/>
      <c r="BD460" s="54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3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6"/>
        <v>X</v>
      </c>
      <c r="G461" s="7">
        <f t="shared" si="67"/>
        <v>12.6</v>
      </c>
      <c r="H461" s="16">
        <f t="shared" si="68"/>
        <v>12.6</v>
      </c>
      <c r="I461" s="11" t="str">
        <f t="shared" si="69"/>
        <v>X</v>
      </c>
      <c r="J461" s="39" t="str">
        <f t="shared" si="70"/>
        <v>X</v>
      </c>
      <c r="K461" s="39" t="str">
        <f t="shared" si="73"/>
        <v>X</v>
      </c>
      <c r="L461" s="39" t="str">
        <f t="shared" si="74"/>
        <v>X</v>
      </c>
      <c r="M461" s="39" t="str">
        <f t="shared" si="71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72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5"/>
        <v>3.3008127941181171</v>
      </c>
      <c r="BB461" s="18"/>
      <c r="BD461" s="54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3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6"/>
        <v>X</v>
      </c>
      <c r="G462" s="7">
        <f t="shared" si="67"/>
        <v>13.3</v>
      </c>
      <c r="H462" s="16">
        <f t="shared" si="68"/>
        <v>13.3</v>
      </c>
      <c r="I462" s="11" t="str">
        <f t="shared" si="69"/>
        <v>X</v>
      </c>
      <c r="J462" s="39" t="str">
        <f t="shared" si="70"/>
        <v>X</v>
      </c>
      <c r="K462" s="39" t="str">
        <f t="shared" si="73"/>
        <v>X</v>
      </c>
      <c r="L462" s="39" t="str">
        <f t="shared" si="74"/>
        <v>X</v>
      </c>
      <c r="M462" s="39" t="str">
        <f t="shared" si="71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72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5"/>
        <v>3.3010299956639813</v>
      </c>
      <c r="BB462" s="18"/>
      <c r="BD462" s="54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3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6">IFERROR(D463/E463, "X")</f>
        <v>X</v>
      </c>
      <c r="G463" s="7">
        <f t="shared" ref="G463:G526" si="77">D463-E463</f>
        <v>13.6</v>
      </c>
      <c r="H463" s="16">
        <f t="shared" ref="H463:H526" si="78">D463+E463</f>
        <v>13.6</v>
      </c>
      <c r="I463" s="11" t="str">
        <f t="shared" ref="I463:I526" si="79">IFERROR(F463/SQRT(F463^2+AJ463), "X")</f>
        <v>X</v>
      </c>
      <c r="J463" s="39" t="str">
        <f t="shared" ref="J463:J526" si="80">IFERROR(SQRT((1-I463^2)/AJ463), "X")</f>
        <v>X</v>
      </c>
      <c r="K463" s="39" t="str">
        <f t="shared" si="73"/>
        <v>X</v>
      </c>
      <c r="L463" s="39" t="str">
        <f t="shared" si="74"/>
        <v>X</v>
      </c>
      <c r="M463" s="39" t="str">
        <f t="shared" ref="M463:M526" si="81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82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5"/>
        <v>3.3012470886362113</v>
      </c>
      <c r="BB463" s="18"/>
      <c r="BD463" s="54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3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6"/>
        <v>X</v>
      </c>
      <c r="G464" s="7">
        <f t="shared" si="77"/>
        <v>13.8</v>
      </c>
      <c r="H464" s="16">
        <f t="shared" si="78"/>
        <v>13.8</v>
      </c>
      <c r="I464" s="11" t="str">
        <f t="shared" si="79"/>
        <v>X</v>
      </c>
      <c r="J464" s="39" t="str">
        <f t="shared" si="80"/>
        <v>X</v>
      </c>
      <c r="K464" s="39" t="str">
        <f t="shared" si="73"/>
        <v>X</v>
      </c>
      <c r="L464" s="39" t="str">
        <f t="shared" si="74"/>
        <v>X</v>
      </c>
      <c r="M464" s="39" t="str">
        <f t="shared" si="81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82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5"/>
        <v>3.3014640731433</v>
      </c>
      <c r="BB464" s="18"/>
      <c r="BD464" s="54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3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6"/>
        <v>X</v>
      </c>
      <c r="G465" s="7">
        <f t="shared" si="77"/>
        <v>9.1</v>
      </c>
      <c r="H465" s="16">
        <f t="shared" si="78"/>
        <v>9.1</v>
      </c>
      <c r="I465" s="11" t="str">
        <f t="shared" si="79"/>
        <v>X</v>
      </c>
      <c r="J465" s="39" t="str">
        <f t="shared" si="80"/>
        <v>X</v>
      </c>
      <c r="K465" s="39" t="str">
        <f t="shared" si="73"/>
        <v>X</v>
      </c>
      <c r="L465" s="39" t="str">
        <f t="shared" si="74"/>
        <v>X</v>
      </c>
      <c r="M465" s="39" t="str">
        <f t="shared" si="81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82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5"/>
        <v>3.2992893340876801</v>
      </c>
      <c r="BB465" s="18"/>
      <c r="BD465" s="54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3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6"/>
        <v>X</v>
      </c>
      <c r="G466" s="7">
        <f t="shared" si="77"/>
        <v>9</v>
      </c>
      <c r="H466" s="16">
        <f t="shared" si="78"/>
        <v>9</v>
      </c>
      <c r="I466" s="11" t="str">
        <f t="shared" si="79"/>
        <v>X</v>
      </c>
      <c r="J466" s="39" t="str">
        <f t="shared" si="80"/>
        <v>X</v>
      </c>
      <c r="K466" s="39" t="str">
        <f t="shared" si="73"/>
        <v>X</v>
      </c>
      <c r="L466" s="39" t="str">
        <f t="shared" si="74"/>
        <v>X</v>
      </c>
      <c r="M466" s="39" t="str">
        <f t="shared" si="81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82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5"/>
        <v>3.2995072987004876</v>
      </c>
      <c r="BB466" s="18"/>
      <c r="BD466" s="54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3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6"/>
        <v>X</v>
      </c>
      <c r="G467" s="7">
        <f t="shared" si="77"/>
        <v>10</v>
      </c>
      <c r="H467" s="16">
        <f t="shared" si="78"/>
        <v>10</v>
      </c>
      <c r="I467" s="11" t="str">
        <f t="shared" si="79"/>
        <v>X</v>
      </c>
      <c r="J467" s="39" t="str">
        <f t="shared" si="80"/>
        <v>X</v>
      </c>
      <c r="K467" s="39" t="str">
        <f t="shared" si="73"/>
        <v>X</v>
      </c>
      <c r="L467" s="39" t="str">
        <f t="shared" si="74"/>
        <v>X</v>
      </c>
      <c r="M467" s="39" t="str">
        <f t="shared" si="81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82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5"/>
        <v>3.2997251539756367</v>
      </c>
      <c r="BB467" s="18"/>
      <c r="BD467" s="54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3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6"/>
        <v>X</v>
      </c>
      <c r="G468" s="7">
        <f t="shared" si="77"/>
        <v>9.8000000000000007</v>
      </c>
      <c r="H468" s="16">
        <f t="shared" si="78"/>
        <v>9.8000000000000007</v>
      </c>
      <c r="I468" s="11" t="str">
        <f t="shared" si="79"/>
        <v>X</v>
      </c>
      <c r="J468" s="39" t="str">
        <f t="shared" si="80"/>
        <v>X</v>
      </c>
      <c r="K468" s="39" t="str">
        <f t="shared" si="73"/>
        <v>X</v>
      </c>
      <c r="L468" s="39" t="str">
        <f t="shared" si="74"/>
        <v>X</v>
      </c>
      <c r="M468" s="39" t="str">
        <f t="shared" si="81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82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5"/>
        <v>3.2999429000227671</v>
      </c>
      <c r="BB468" s="18"/>
      <c r="BD468" s="54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3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6"/>
        <v>X</v>
      </c>
      <c r="G469" s="7">
        <f t="shared" si="77"/>
        <v>10</v>
      </c>
      <c r="H469" s="16">
        <f t="shared" si="78"/>
        <v>10</v>
      </c>
      <c r="I469" s="11" t="str">
        <f t="shared" si="79"/>
        <v>X</v>
      </c>
      <c r="J469" s="39" t="str">
        <f t="shared" si="80"/>
        <v>X</v>
      </c>
      <c r="K469" s="39" t="str">
        <f t="shared" si="73"/>
        <v>X</v>
      </c>
      <c r="L469" s="39" t="str">
        <f t="shared" si="74"/>
        <v>X</v>
      </c>
      <c r="M469" s="39" t="str">
        <f t="shared" si="81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82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5"/>
        <v>3.3001605369513523</v>
      </c>
      <c r="BB469" s="18"/>
      <c r="BD469" s="54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3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6"/>
        <v>X</v>
      </c>
      <c r="G470" s="7">
        <f t="shared" si="77"/>
        <v>10.7</v>
      </c>
      <c r="H470" s="16">
        <f t="shared" si="78"/>
        <v>10.7</v>
      </c>
      <c r="I470" s="11" t="str">
        <f t="shared" si="79"/>
        <v>X</v>
      </c>
      <c r="J470" s="39" t="str">
        <f t="shared" si="80"/>
        <v>X</v>
      </c>
      <c r="K470" s="39" t="str">
        <f t="shared" si="73"/>
        <v>X</v>
      </c>
      <c r="L470" s="39" t="str">
        <f t="shared" si="74"/>
        <v>X</v>
      </c>
      <c r="M470" s="39" t="str">
        <f t="shared" si="81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82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5"/>
        <v>3.3003780648707024</v>
      </c>
      <c r="BB470" s="18"/>
      <c r="BD470" s="54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3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6"/>
        <v>X</v>
      </c>
      <c r="G471" s="7">
        <f t="shared" si="77"/>
        <v>10.9</v>
      </c>
      <c r="H471" s="16">
        <f t="shared" si="78"/>
        <v>10.9</v>
      </c>
      <c r="I471" s="11" t="str">
        <f t="shared" si="79"/>
        <v>X</v>
      </c>
      <c r="J471" s="39" t="str">
        <f t="shared" si="80"/>
        <v>X</v>
      </c>
      <c r="K471" s="39" t="str">
        <f t="shared" si="73"/>
        <v>X</v>
      </c>
      <c r="L471" s="39" t="str">
        <f t="shared" si="74"/>
        <v>X</v>
      </c>
      <c r="M471" s="39" t="str">
        <f t="shared" si="81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82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5"/>
        <v>3.3005954838899636</v>
      </c>
      <c r="BB471" s="18"/>
      <c r="BD471" s="54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3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6"/>
        <v>X</v>
      </c>
      <c r="G472" s="7">
        <f t="shared" si="77"/>
        <v>10.3</v>
      </c>
      <c r="H472" s="16">
        <f t="shared" si="78"/>
        <v>10.3</v>
      </c>
      <c r="I472" s="11" t="str">
        <f t="shared" si="79"/>
        <v>X</v>
      </c>
      <c r="J472" s="39" t="str">
        <f t="shared" si="80"/>
        <v>X</v>
      </c>
      <c r="K472" s="39" t="str">
        <f t="shared" si="73"/>
        <v>X</v>
      </c>
      <c r="L472" s="39" t="str">
        <f t="shared" si="74"/>
        <v>X</v>
      </c>
      <c r="M472" s="39" t="str">
        <f t="shared" si="81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82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5"/>
        <v>3.3008127941181171</v>
      </c>
      <c r="BB472" s="18"/>
      <c r="BD472" s="54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3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6"/>
        <v>X</v>
      </c>
      <c r="G473" s="7">
        <f t="shared" si="77"/>
        <v>11.4</v>
      </c>
      <c r="H473" s="16">
        <f t="shared" si="78"/>
        <v>11.4</v>
      </c>
      <c r="I473" s="11" t="str">
        <f t="shared" si="79"/>
        <v>X</v>
      </c>
      <c r="J473" s="39" t="str">
        <f t="shared" si="80"/>
        <v>X</v>
      </c>
      <c r="K473" s="39" t="str">
        <f t="shared" si="73"/>
        <v>X</v>
      </c>
      <c r="L473" s="39" t="str">
        <f t="shared" si="74"/>
        <v>X</v>
      </c>
      <c r="M473" s="39" t="str">
        <f t="shared" si="81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82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5"/>
        <v>3.3010299956639813</v>
      </c>
      <c r="BB473" s="18"/>
      <c r="BD473" s="54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3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6"/>
        <v>X</v>
      </c>
      <c r="G474" s="7">
        <f t="shared" si="77"/>
        <v>11.4</v>
      </c>
      <c r="H474" s="16">
        <f t="shared" si="78"/>
        <v>11.4</v>
      </c>
      <c r="I474" s="11" t="str">
        <f t="shared" si="79"/>
        <v>X</v>
      </c>
      <c r="J474" s="39" t="str">
        <f t="shared" si="80"/>
        <v>X</v>
      </c>
      <c r="K474" s="39" t="str">
        <f t="shared" si="73"/>
        <v>X</v>
      </c>
      <c r="L474" s="39" t="str">
        <f t="shared" si="74"/>
        <v>X</v>
      </c>
      <c r="M474" s="39" t="str">
        <f t="shared" si="81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82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5"/>
        <v>3.3012470886362113</v>
      </c>
      <c r="BB474" s="18"/>
      <c r="BD474" s="54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3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6"/>
        <v>X</v>
      </c>
      <c r="G475" s="7">
        <f t="shared" si="77"/>
        <v>12</v>
      </c>
      <c r="H475" s="16">
        <f t="shared" si="78"/>
        <v>12</v>
      </c>
      <c r="I475" s="11" t="str">
        <f t="shared" si="79"/>
        <v>X</v>
      </c>
      <c r="J475" s="39" t="str">
        <f t="shared" si="80"/>
        <v>X</v>
      </c>
      <c r="K475" s="39" t="str">
        <f t="shared" si="73"/>
        <v>X</v>
      </c>
      <c r="L475" s="39" t="str">
        <f t="shared" si="74"/>
        <v>X</v>
      </c>
      <c r="M475" s="39" t="str">
        <f t="shared" si="81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82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5"/>
        <v>3.3014640731433</v>
      </c>
      <c r="BB475" s="18"/>
      <c r="BD475" s="54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3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6"/>
        <v>X</v>
      </c>
      <c r="G476" s="7">
        <f t="shared" si="77"/>
        <v>8.1</v>
      </c>
      <c r="H476" s="16">
        <f t="shared" si="78"/>
        <v>8.1</v>
      </c>
      <c r="I476" s="11" t="str">
        <f t="shared" si="79"/>
        <v>X</v>
      </c>
      <c r="J476" s="39" t="str">
        <f t="shared" si="80"/>
        <v>X</v>
      </c>
      <c r="K476" s="39" t="str">
        <f t="shared" si="73"/>
        <v>X</v>
      </c>
      <c r="L476" s="39" t="str">
        <f t="shared" si="74"/>
        <v>X</v>
      </c>
      <c r="M476" s="39" t="str">
        <f t="shared" si="81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82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5"/>
        <v>3.2992893340876801</v>
      </c>
      <c r="BB476" s="18"/>
      <c r="BD476" s="54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3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6"/>
        <v>X</v>
      </c>
      <c r="G477" s="7">
        <f t="shared" si="77"/>
        <v>8.5</v>
      </c>
      <c r="H477" s="16">
        <f t="shared" si="78"/>
        <v>8.5</v>
      </c>
      <c r="I477" s="11" t="str">
        <f t="shared" si="79"/>
        <v>X</v>
      </c>
      <c r="J477" s="39" t="str">
        <f t="shared" si="80"/>
        <v>X</v>
      </c>
      <c r="K477" s="39" t="str">
        <f t="shared" si="73"/>
        <v>X</v>
      </c>
      <c r="L477" s="39" t="str">
        <f t="shared" si="74"/>
        <v>X</v>
      </c>
      <c r="M477" s="39" t="str">
        <f t="shared" si="81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82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5"/>
        <v>3.2995072987004876</v>
      </c>
      <c r="BB477" s="18"/>
      <c r="BD477" s="54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3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6"/>
        <v>X</v>
      </c>
      <c r="G478" s="7">
        <f t="shared" si="77"/>
        <v>9.1</v>
      </c>
      <c r="H478" s="16">
        <f t="shared" si="78"/>
        <v>9.1</v>
      </c>
      <c r="I478" s="11" t="str">
        <f t="shared" si="79"/>
        <v>X</v>
      </c>
      <c r="J478" s="39" t="str">
        <f t="shared" si="80"/>
        <v>X</v>
      </c>
      <c r="K478" s="39" t="str">
        <f t="shared" si="73"/>
        <v>X</v>
      </c>
      <c r="L478" s="39" t="str">
        <f t="shared" si="74"/>
        <v>X</v>
      </c>
      <c r="M478" s="39" t="str">
        <f t="shared" si="81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82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5"/>
        <v>3.2997251539756367</v>
      </c>
      <c r="BB478" s="18"/>
      <c r="BD478" s="54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3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6"/>
        <v>X</v>
      </c>
      <c r="G479" s="7">
        <f t="shared" si="77"/>
        <v>9.4</v>
      </c>
      <c r="H479" s="16">
        <f t="shared" si="78"/>
        <v>9.4</v>
      </c>
      <c r="I479" s="11" t="str">
        <f t="shared" si="79"/>
        <v>X</v>
      </c>
      <c r="J479" s="39" t="str">
        <f t="shared" si="80"/>
        <v>X</v>
      </c>
      <c r="K479" s="39" t="str">
        <f t="shared" si="73"/>
        <v>X</v>
      </c>
      <c r="L479" s="39" t="str">
        <f t="shared" si="74"/>
        <v>X</v>
      </c>
      <c r="M479" s="39" t="str">
        <f t="shared" si="81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82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5"/>
        <v>3.2999429000227671</v>
      </c>
      <c r="BB479" s="18"/>
      <c r="BD479" s="54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3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6"/>
        <v>X</v>
      </c>
      <c r="G480" s="7">
        <f t="shared" si="77"/>
        <v>9.8000000000000007</v>
      </c>
      <c r="H480" s="16">
        <f t="shared" si="78"/>
        <v>9.8000000000000007</v>
      </c>
      <c r="I480" s="11" t="str">
        <f t="shared" si="79"/>
        <v>X</v>
      </c>
      <c r="J480" s="39" t="str">
        <f t="shared" si="80"/>
        <v>X</v>
      </c>
      <c r="K480" s="39" t="str">
        <f t="shared" si="73"/>
        <v>X</v>
      </c>
      <c r="L480" s="39" t="str">
        <f t="shared" si="74"/>
        <v>X</v>
      </c>
      <c r="M480" s="39" t="str">
        <f t="shared" si="81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82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5"/>
        <v>3.3001605369513523</v>
      </c>
      <c r="BB480" s="18"/>
      <c r="BD480" s="54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3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6"/>
        <v>X</v>
      </c>
      <c r="G481" s="7">
        <f t="shared" si="77"/>
        <v>10.19</v>
      </c>
      <c r="H481" s="16">
        <f t="shared" si="78"/>
        <v>10.19</v>
      </c>
      <c r="I481" s="11" t="str">
        <f t="shared" si="79"/>
        <v>X</v>
      </c>
      <c r="J481" s="39" t="str">
        <f t="shared" si="80"/>
        <v>X</v>
      </c>
      <c r="K481" s="39" t="str">
        <f t="shared" si="73"/>
        <v>X</v>
      </c>
      <c r="L481" s="39" t="str">
        <f t="shared" si="74"/>
        <v>X</v>
      </c>
      <c r="M481" s="39" t="str">
        <f t="shared" si="81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82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5"/>
        <v>3.3003780648707024</v>
      </c>
      <c r="BB481" s="18"/>
      <c r="BD481" s="54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3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6"/>
        <v>X</v>
      </c>
      <c r="G482" s="7">
        <f t="shared" si="77"/>
        <v>10.4</v>
      </c>
      <c r="H482" s="16">
        <f t="shared" si="78"/>
        <v>10.4</v>
      </c>
      <c r="I482" s="11" t="str">
        <f t="shared" si="79"/>
        <v>X</v>
      </c>
      <c r="J482" s="39" t="str">
        <f t="shared" si="80"/>
        <v>X</v>
      </c>
      <c r="K482" s="39" t="str">
        <f t="shared" si="73"/>
        <v>X</v>
      </c>
      <c r="L482" s="39" t="str">
        <f t="shared" si="74"/>
        <v>X</v>
      </c>
      <c r="M482" s="39" t="str">
        <f t="shared" si="81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82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5"/>
        <v>3.3005954838899636</v>
      </c>
      <c r="BB482" s="18"/>
      <c r="BD482" s="54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3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6"/>
        <v>X</v>
      </c>
      <c r="G483" s="7">
        <f t="shared" si="77"/>
        <v>10.5</v>
      </c>
      <c r="H483" s="16">
        <f t="shared" si="78"/>
        <v>10.5</v>
      </c>
      <c r="I483" s="11" t="str">
        <f t="shared" si="79"/>
        <v>X</v>
      </c>
      <c r="J483" s="39" t="str">
        <f t="shared" si="80"/>
        <v>X</v>
      </c>
      <c r="K483" s="39" t="str">
        <f t="shared" si="73"/>
        <v>X</v>
      </c>
      <c r="L483" s="39" t="str">
        <f t="shared" si="74"/>
        <v>X</v>
      </c>
      <c r="M483" s="39" t="str">
        <f t="shared" si="81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82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5"/>
        <v>3.3008127941181171</v>
      </c>
      <c r="BB483" s="18"/>
      <c r="BD483" s="54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3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6"/>
        <v>X</v>
      </c>
      <c r="G484" s="7">
        <f t="shared" si="77"/>
        <v>11.5</v>
      </c>
      <c r="H484" s="16">
        <f t="shared" si="78"/>
        <v>11.5</v>
      </c>
      <c r="I484" s="11" t="str">
        <f t="shared" si="79"/>
        <v>X</v>
      </c>
      <c r="J484" s="39" t="str">
        <f t="shared" si="80"/>
        <v>X</v>
      </c>
      <c r="K484" s="39" t="str">
        <f t="shared" si="73"/>
        <v>X</v>
      </c>
      <c r="L484" s="39" t="str">
        <f t="shared" si="74"/>
        <v>X</v>
      </c>
      <c r="M484" s="39" t="str">
        <f t="shared" si="81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82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5"/>
        <v>3.3010299956639813</v>
      </c>
      <c r="BB484" s="18"/>
      <c r="BD484" s="54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3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6"/>
        <v>X</v>
      </c>
      <c r="G485" s="7">
        <f t="shared" si="77"/>
        <v>11.8</v>
      </c>
      <c r="H485" s="16">
        <f t="shared" si="78"/>
        <v>11.8</v>
      </c>
      <c r="I485" s="11" t="str">
        <f t="shared" si="79"/>
        <v>X</v>
      </c>
      <c r="J485" s="39" t="str">
        <f t="shared" si="80"/>
        <v>X</v>
      </c>
      <c r="K485" s="39" t="str">
        <f t="shared" si="73"/>
        <v>X</v>
      </c>
      <c r="L485" s="39" t="str">
        <f t="shared" si="74"/>
        <v>X</v>
      </c>
      <c r="M485" s="39" t="str">
        <f t="shared" si="81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82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5"/>
        <v>3.3012470886362113</v>
      </c>
      <c r="BB485" s="18"/>
      <c r="BD485" s="54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3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6"/>
        <v>X</v>
      </c>
      <c r="G486" s="7">
        <f t="shared" si="77"/>
        <v>10.8</v>
      </c>
      <c r="H486" s="16">
        <f t="shared" si="78"/>
        <v>10.8</v>
      </c>
      <c r="I486" s="11" t="str">
        <f t="shared" si="79"/>
        <v>X</v>
      </c>
      <c r="J486" s="39" t="str">
        <f t="shared" si="80"/>
        <v>X</v>
      </c>
      <c r="K486" s="39" t="str">
        <f t="shared" si="73"/>
        <v>X</v>
      </c>
      <c r="L486" s="39" t="str">
        <f t="shared" si="74"/>
        <v>X</v>
      </c>
      <c r="M486" s="39" t="str">
        <f t="shared" si="81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82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5"/>
        <v>3.3014640731433</v>
      </c>
      <c r="BB486" s="18"/>
      <c r="BD486" s="54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3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6"/>
        <v>X</v>
      </c>
      <c r="G487" s="7">
        <f t="shared" si="77"/>
        <v>6.5</v>
      </c>
      <c r="H487" s="16">
        <f t="shared" si="78"/>
        <v>6.5</v>
      </c>
      <c r="I487" s="11" t="str">
        <f t="shared" si="79"/>
        <v>X</v>
      </c>
      <c r="J487" s="39" t="str">
        <f t="shared" si="80"/>
        <v>X</v>
      </c>
      <c r="K487" s="39" t="str">
        <f t="shared" si="73"/>
        <v>X</v>
      </c>
      <c r="L487" s="39" t="str">
        <f t="shared" si="74"/>
        <v>X</v>
      </c>
      <c r="M487" s="39" t="str">
        <f t="shared" si="81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82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5"/>
        <v>3.3027637084729817</v>
      </c>
      <c r="BB487" s="18"/>
      <c r="BD487" s="54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3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6"/>
        <v>X</v>
      </c>
      <c r="G488" s="7">
        <f t="shared" si="77"/>
        <v>28</v>
      </c>
      <c r="H488" s="16">
        <f t="shared" si="78"/>
        <v>28</v>
      </c>
      <c r="I488" s="11" t="str">
        <f t="shared" si="79"/>
        <v>X</v>
      </c>
      <c r="J488" s="39" t="str">
        <f t="shared" si="80"/>
        <v>X</v>
      </c>
      <c r="K488" s="39" t="str">
        <f t="shared" si="73"/>
        <v>X</v>
      </c>
      <c r="L488" s="39" t="str">
        <f t="shared" si="74"/>
        <v>X</v>
      </c>
      <c r="M488" s="39" t="str">
        <f t="shared" si="81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82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5"/>
        <v>3.3016809492935764</v>
      </c>
      <c r="BB488" s="18"/>
      <c r="BD488" s="54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3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6"/>
        <v>X</v>
      </c>
      <c r="G489" s="7">
        <f t="shared" si="77"/>
        <v>9.1</v>
      </c>
      <c r="H489" s="16">
        <f t="shared" si="78"/>
        <v>9.1</v>
      </c>
      <c r="I489" s="11" t="str">
        <f t="shared" si="79"/>
        <v>X</v>
      </c>
      <c r="J489" s="39" t="str">
        <f t="shared" si="80"/>
        <v>X</v>
      </c>
      <c r="K489" s="39" t="str">
        <f t="shared" si="73"/>
        <v>X</v>
      </c>
      <c r="L489" s="39" t="str">
        <f t="shared" si="74"/>
        <v>X</v>
      </c>
      <c r="M489" s="39" t="str">
        <f t="shared" si="81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82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5"/>
        <v>3.3016809492935764</v>
      </c>
      <c r="BB489" s="18"/>
      <c r="BD489" s="54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3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6"/>
        <v>X</v>
      </c>
      <c r="G490" s="7">
        <f t="shared" si="77"/>
        <v>7.4</v>
      </c>
      <c r="H490" s="16">
        <f t="shared" si="78"/>
        <v>7.4</v>
      </c>
      <c r="I490" s="11" t="str">
        <f t="shared" si="79"/>
        <v>X</v>
      </c>
      <c r="J490" s="39" t="str">
        <f t="shared" si="80"/>
        <v>X</v>
      </c>
      <c r="K490" s="39" t="str">
        <f t="shared" si="73"/>
        <v>X</v>
      </c>
      <c r="L490" s="39" t="str">
        <f t="shared" si="74"/>
        <v>X</v>
      </c>
      <c r="M490" s="39" t="str">
        <f t="shared" si="81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82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5"/>
        <v>3.3025473724874854</v>
      </c>
      <c r="BB490" s="18"/>
      <c r="BD490" s="54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3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6"/>
        <v>X</v>
      </c>
      <c r="G491" s="7">
        <f t="shared" si="77"/>
        <v>6.4</v>
      </c>
      <c r="H491" s="16">
        <f t="shared" si="78"/>
        <v>6.4</v>
      </c>
      <c r="I491" s="11" t="str">
        <f t="shared" si="79"/>
        <v>X</v>
      </c>
      <c r="J491" s="39" t="str">
        <f t="shared" si="80"/>
        <v>X</v>
      </c>
      <c r="K491" s="39" t="str">
        <f t="shared" si="73"/>
        <v>X</v>
      </c>
      <c r="L491" s="39" t="str">
        <f t="shared" si="74"/>
        <v>X</v>
      </c>
      <c r="M491" s="39" t="str">
        <f t="shared" si="81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82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5"/>
        <v>3.3027637084729817</v>
      </c>
      <c r="BB491" s="18"/>
      <c r="BD491" s="54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3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6"/>
        <v>X</v>
      </c>
      <c r="G492" s="7">
        <f t="shared" si="77"/>
        <v>2.8</v>
      </c>
      <c r="H492" s="16">
        <f t="shared" si="78"/>
        <v>2.8</v>
      </c>
      <c r="I492" s="11" t="str">
        <f t="shared" si="79"/>
        <v>X</v>
      </c>
      <c r="J492" s="39" t="str">
        <f t="shared" si="80"/>
        <v>X</v>
      </c>
      <c r="K492" s="39" t="str">
        <f t="shared" si="73"/>
        <v>X</v>
      </c>
      <c r="L492" s="39" t="str">
        <f t="shared" si="74"/>
        <v>X</v>
      </c>
      <c r="M492" s="39" t="str">
        <f t="shared" si="81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82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5"/>
        <v>3.2977605110991339</v>
      </c>
      <c r="BB492" s="18"/>
      <c r="BD492" s="54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3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6"/>
        <v>X</v>
      </c>
      <c r="G493" s="7">
        <f t="shared" si="77"/>
        <v>3.9</v>
      </c>
      <c r="H493" s="16">
        <f t="shared" si="78"/>
        <v>3.9</v>
      </c>
      <c r="I493" s="11" t="str">
        <f t="shared" si="79"/>
        <v>X</v>
      </c>
      <c r="J493" s="39" t="str">
        <f t="shared" si="80"/>
        <v>X</v>
      </c>
      <c r="K493" s="39" t="str">
        <f t="shared" si="73"/>
        <v>X</v>
      </c>
      <c r="L493" s="39" t="str">
        <f t="shared" si="74"/>
        <v>X</v>
      </c>
      <c r="M493" s="39" t="str">
        <f t="shared" si="81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82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5"/>
        <v>3.2988530764097068</v>
      </c>
      <c r="BB493" s="18"/>
      <c r="BD493" s="54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3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6"/>
        <v>X</v>
      </c>
      <c r="G494" s="7">
        <f t="shared" si="77"/>
        <v>9.1999999999999993</v>
      </c>
      <c r="H494" s="16">
        <f t="shared" si="78"/>
        <v>9.1999999999999993</v>
      </c>
      <c r="I494" s="11" t="str">
        <f t="shared" si="79"/>
        <v>X</v>
      </c>
      <c r="J494" s="39" t="str">
        <f t="shared" si="80"/>
        <v>X</v>
      </c>
      <c r="K494" s="39" t="str">
        <f t="shared" si="73"/>
        <v>X</v>
      </c>
      <c r="L494" s="39" t="str">
        <f t="shared" si="74"/>
        <v>X</v>
      </c>
      <c r="M494" s="39" t="str">
        <f t="shared" si="81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82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5"/>
        <v>3.3014640731433</v>
      </c>
      <c r="BB494" s="18"/>
      <c r="BD494" s="54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3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6"/>
        <v>X</v>
      </c>
      <c r="G495" s="7">
        <f t="shared" si="77"/>
        <v>3.4</v>
      </c>
      <c r="H495" s="16">
        <f t="shared" si="78"/>
        <v>3.4</v>
      </c>
      <c r="I495" s="11" t="str">
        <f t="shared" si="79"/>
        <v>X</v>
      </c>
      <c r="J495" s="39" t="str">
        <f t="shared" si="80"/>
        <v>X</v>
      </c>
      <c r="K495" s="39" t="str">
        <f t="shared" si="73"/>
        <v>X</v>
      </c>
      <c r="L495" s="39" t="str">
        <f t="shared" si="74"/>
        <v>X</v>
      </c>
      <c r="M495" s="39" t="str">
        <f t="shared" si="81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82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5"/>
        <v>3.2979792441593623</v>
      </c>
      <c r="BB495" s="18"/>
      <c r="BD495" s="54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3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6"/>
        <v>X</v>
      </c>
      <c r="G496" s="7">
        <f t="shared" si="77"/>
        <v>3.9</v>
      </c>
      <c r="H496" s="16">
        <f t="shared" si="78"/>
        <v>3.9</v>
      </c>
      <c r="I496" s="11" t="str">
        <f t="shared" si="79"/>
        <v>X</v>
      </c>
      <c r="J496" s="39" t="str">
        <f t="shared" si="80"/>
        <v>X</v>
      </c>
      <c r="K496" s="39" t="str">
        <f t="shared" si="73"/>
        <v>X</v>
      </c>
      <c r="L496" s="39" t="str">
        <f t="shared" si="74"/>
        <v>X</v>
      </c>
      <c r="M496" s="39" t="str">
        <f t="shared" si="81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82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5"/>
        <v>3.2990712600274095</v>
      </c>
      <c r="BB496" s="18"/>
      <c r="BD496" s="54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3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6"/>
        <v>X</v>
      </c>
      <c r="G497" s="7">
        <f t="shared" si="77"/>
        <v>3.7</v>
      </c>
      <c r="H497" s="16">
        <f t="shared" si="78"/>
        <v>3.7</v>
      </c>
      <c r="I497" s="11" t="str">
        <f t="shared" si="79"/>
        <v>X</v>
      </c>
      <c r="J497" s="39" t="str">
        <f t="shared" si="80"/>
        <v>X</v>
      </c>
      <c r="K497" s="39" t="str">
        <f t="shared" si="73"/>
        <v>X</v>
      </c>
      <c r="L497" s="39" t="str">
        <f t="shared" si="74"/>
        <v>X</v>
      </c>
      <c r="M497" s="39" t="str">
        <f t="shared" si="81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82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5"/>
        <v>3.3003780648707024</v>
      </c>
      <c r="BB497" s="18"/>
      <c r="BD497" s="54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3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6"/>
        <v>X</v>
      </c>
      <c r="G498" s="7">
        <f t="shared" si="77"/>
        <v>3.9</v>
      </c>
      <c r="H498" s="16">
        <f t="shared" si="78"/>
        <v>3.9</v>
      </c>
      <c r="I498" s="11" t="str">
        <f t="shared" si="79"/>
        <v>X</v>
      </c>
      <c r="J498" s="39" t="str">
        <f t="shared" si="80"/>
        <v>X</v>
      </c>
      <c r="K498" s="39" t="str">
        <f t="shared" si="73"/>
        <v>X</v>
      </c>
      <c r="L498" s="39" t="str">
        <f t="shared" si="74"/>
        <v>X</v>
      </c>
      <c r="M498" s="39" t="str">
        <f t="shared" si="81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82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5"/>
        <v>3.3005954838899636</v>
      </c>
      <c r="BB498" s="18"/>
      <c r="BD498" s="54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3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6"/>
        <v>X</v>
      </c>
      <c r="G499" s="7">
        <f t="shared" si="77"/>
        <v>3.7</v>
      </c>
      <c r="H499" s="16">
        <f t="shared" si="78"/>
        <v>3.7</v>
      </c>
      <c r="I499" s="11" t="str">
        <f t="shared" si="79"/>
        <v>X</v>
      </c>
      <c r="J499" s="39" t="str">
        <f t="shared" si="80"/>
        <v>X</v>
      </c>
      <c r="K499" s="39" t="str">
        <f t="shared" ref="K499:K555" si="83">IFERROR(1/J499, "X")</f>
        <v>X</v>
      </c>
      <c r="L499" s="39" t="str">
        <f t="shared" ref="L499:L555" si="84">IFERROR(I499-J499, "X")</f>
        <v>X</v>
      </c>
      <c r="M499" s="39" t="str">
        <f t="shared" si="81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82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5">LOG(AU499)</f>
        <v>3.3010299956639813</v>
      </c>
      <c r="BB499" s="18"/>
      <c r="BD499" s="54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3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6"/>
        <v>X</v>
      </c>
      <c r="G500" s="7">
        <f t="shared" si="77"/>
        <v>4.5</v>
      </c>
      <c r="H500" s="16">
        <f t="shared" si="78"/>
        <v>4.5</v>
      </c>
      <c r="I500" s="11" t="str">
        <f t="shared" si="79"/>
        <v>X</v>
      </c>
      <c r="J500" s="39" t="str">
        <f t="shared" si="80"/>
        <v>X</v>
      </c>
      <c r="K500" s="39" t="str">
        <f t="shared" si="83"/>
        <v>X</v>
      </c>
      <c r="L500" s="39" t="str">
        <f t="shared" si="84"/>
        <v>X</v>
      </c>
      <c r="M500" s="39" t="str">
        <f t="shared" si="81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82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5"/>
        <v>3.3014640731433</v>
      </c>
      <c r="BB500" s="18"/>
      <c r="BD500" s="54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3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6"/>
        <v>X</v>
      </c>
      <c r="G501" s="7">
        <f t="shared" si="77"/>
        <v>15.1</v>
      </c>
      <c r="H501" s="16">
        <f t="shared" si="78"/>
        <v>15.1</v>
      </c>
      <c r="I501" s="11" t="str">
        <f t="shared" si="79"/>
        <v>X</v>
      </c>
      <c r="J501" s="39" t="str">
        <f t="shared" si="80"/>
        <v>X</v>
      </c>
      <c r="K501" s="39" t="str">
        <f t="shared" si="83"/>
        <v>X</v>
      </c>
      <c r="L501" s="39" t="str">
        <f t="shared" si="84"/>
        <v>X</v>
      </c>
      <c r="M501" s="39" t="str">
        <f t="shared" si="81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82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5"/>
        <v>3.2990712600274095</v>
      </c>
      <c r="BB501" s="18"/>
      <c r="BD501" s="54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3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6"/>
        <v>X</v>
      </c>
      <c r="G502" s="7">
        <f t="shared" si="77"/>
        <v>15.1</v>
      </c>
      <c r="H502" s="16">
        <f t="shared" si="78"/>
        <v>15.1</v>
      </c>
      <c r="I502" s="11" t="str">
        <f t="shared" si="79"/>
        <v>X</v>
      </c>
      <c r="J502" s="39" t="str">
        <f t="shared" si="80"/>
        <v>X</v>
      </c>
      <c r="K502" s="39" t="str">
        <f t="shared" si="83"/>
        <v>X</v>
      </c>
      <c r="L502" s="39" t="str">
        <f t="shared" si="84"/>
        <v>X</v>
      </c>
      <c r="M502" s="39" t="str">
        <f t="shared" si="81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82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5"/>
        <v>3.2986347831244354</v>
      </c>
      <c r="BB502" s="18"/>
      <c r="BD502" s="54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3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6"/>
        <v>X</v>
      </c>
      <c r="G503" s="7">
        <f t="shared" si="77"/>
        <v>13.3</v>
      </c>
      <c r="H503" s="16">
        <f t="shared" si="78"/>
        <v>13.3</v>
      </c>
      <c r="I503" s="11" t="str">
        <f t="shared" si="79"/>
        <v>X</v>
      </c>
      <c r="J503" s="39" t="str">
        <f t="shared" si="80"/>
        <v>X</v>
      </c>
      <c r="K503" s="39" t="str">
        <f t="shared" si="83"/>
        <v>X</v>
      </c>
      <c r="L503" s="39" t="str">
        <f t="shared" si="84"/>
        <v>X</v>
      </c>
      <c r="M503" s="39" t="str">
        <f t="shared" si="81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82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5"/>
        <v>3.2975416678181597</v>
      </c>
      <c r="BB503" s="18"/>
      <c r="BD503" s="54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3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6"/>
        <v>X</v>
      </c>
      <c r="G504" s="7">
        <f t="shared" si="77"/>
        <v>5.09</v>
      </c>
      <c r="H504" s="16">
        <f t="shared" si="78"/>
        <v>5.09</v>
      </c>
      <c r="I504" s="11" t="str">
        <f t="shared" si="79"/>
        <v>X</v>
      </c>
      <c r="J504" s="39" t="str">
        <f t="shared" si="80"/>
        <v>X</v>
      </c>
      <c r="K504" s="39" t="str">
        <f t="shared" si="83"/>
        <v>X</v>
      </c>
      <c r="L504" s="39" t="str">
        <f t="shared" si="84"/>
        <v>X</v>
      </c>
      <c r="M504" s="39" t="str">
        <f t="shared" si="81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82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5"/>
        <v>3.2999429000227671</v>
      </c>
      <c r="BB504" s="18"/>
      <c r="BD504" s="54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3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6"/>
        <v>X</v>
      </c>
      <c r="G505" s="7">
        <f t="shared" si="77"/>
        <v>9</v>
      </c>
      <c r="H505" s="16">
        <f t="shared" si="78"/>
        <v>9</v>
      </c>
      <c r="I505" s="11" t="str">
        <f t="shared" si="79"/>
        <v>X</v>
      </c>
      <c r="J505" s="39" t="str">
        <f t="shared" si="80"/>
        <v>X</v>
      </c>
      <c r="K505" s="39" t="str">
        <f t="shared" si="83"/>
        <v>X</v>
      </c>
      <c r="L505" s="39" t="str">
        <f t="shared" si="84"/>
        <v>X</v>
      </c>
      <c r="M505" s="39" t="str">
        <f t="shared" si="81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82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5"/>
        <v>3.2997251539756367</v>
      </c>
      <c r="BB505" s="18"/>
      <c r="BD505" s="54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3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6"/>
        <v>X</v>
      </c>
      <c r="G506" s="7">
        <f t="shared" si="77"/>
        <v>13.7</v>
      </c>
      <c r="H506" s="16">
        <f t="shared" si="78"/>
        <v>13.7</v>
      </c>
      <c r="I506" s="11" t="str">
        <f t="shared" si="79"/>
        <v>X</v>
      </c>
      <c r="J506" s="39" t="str">
        <f t="shared" si="80"/>
        <v>X</v>
      </c>
      <c r="K506" s="39" t="str">
        <f t="shared" si="83"/>
        <v>X</v>
      </c>
      <c r="L506" s="39" t="str">
        <f t="shared" si="84"/>
        <v>X</v>
      </c>
      <c r="M506" s="39" t="str">
        <f t="shared" si="81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82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5"/>
        <v>3.2997251539756367</v>
      </c>
      <c r="BB506" s="18"/>
      <c r="BD506" s="54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3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6"/>
        <v>X</v>
      </c>
      <c r="G507" s="7">
        <f t="shared" si="77"/>
        <v>9.6999999999999993</v>
      </c>
      <c r="H507" s="16">
        <f t="shared" si="78"/>
        <v>9.6999999999999993</v>
      </c>
      <c r="I507" s="11" t="str">
        <f t="shared" si="79"/>
        <v>X</v>
      </c>
      <c r="J507" s="39" t="str">
        <f t="shared" si="80"/>
        <v>X</v>
      </c>
      <c r="K507" s="39" t="str">
        <f t="shared" si="83"/>
        <v>X</v>
      </c>
      <c r="L507" s="39" t="str">
        <f t="shared" si="84"/>
        <v>X</v>
      </c>
      <c r="M507" s="39" t="str">
        <f t="shared" si="81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82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5"/>
        <v>3.2997251539756367</v>
      </c>
      <c r="BB507" s="18"/>
      <c r="BD507" s="54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3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6"/>
        <v>X</v>
      </c>
      <c r="G508" s="7">
        <f t="shared" si="77"/>
        <v>9.6989999999999998</v>
      </c>
      <c r="H508" s="16">
        <f t="shared" si="78"/>
        <v>9.6989999999999998</v>
      </c>
      <c r="I508" s="11" t="str">
        <f t="shared" si="79"/>
        <v>X</v>
      </c>
      <c r="J508" s="39" t="str">
        <f t="shared" si="80"/>
        <v>X</v>
      </c>
      <c r="K508" s="39" t="str">
        <f t="shared" si="83"/>
        <v>X</v>
      </c>
      <c r="L508" s="39" t="str">
        <f t="shared" si="84"/>
        <v>X</v>
      </c>
      <c r="M508" s="39" t="str">
        <f t="shared" si="81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82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5"/>
        <v>3.2997251539756367</v>
      </c>
      <c r="BB508" s="18"/>
      <c r="BD508" s="54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3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6"/>
        <v>X</v>
      </c>
      <c r="G509" s="7">
        <f t="shared" si="77"/>
        <v>7.2</v>
      </c>
      <c r="H509" s="16">
        <f t="shared" si="78"/>
        <v>7.2</v>
      </c>
      <c r="I509" s="11" t="str">
        <f t="shared" si="79"/>
        <v>X</v>
      </c>
      <c r="J509" s="39" t="str">
        <f t="shared" si="80"/>
        <v>X</v>
      </c>
      <c r="K509" s="39" t="str">
        <f t="shared" si="83"/>
        <v>X</v>
      </c>
      <c r="L509" s="39" t="str">
        <f t="shared" si="84"/>
        <v>X</v>
      </c>
      <c r="M509" s="39" t="str">
        <f t="shared" si="81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82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5"/>
        <v>3.2997251539756367</v>
      </c>
      <c r="BB509" s="18"/>
      <c r="BD509" s="54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3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6"/>
        <v>X</v>
      </c>
      <c r="G510" s="7">
        <f t="shared" si="77"/>
        <v>8.4</v>
      </c>
      <c r="H510" s="16">
        <f t="shared" si="78"/>
        <v>8.4</v>
      </c>
      <c r="I510" s="11" t="str">
        <f t="shared" si="79"/>
        <v>X</v>
      </c>
      <c r="J510" s="39" t="str">
        <f t="shared" si="80"/>
        <v>X</v>
      </c>
      <c r="K510" s="39" t="str">
        <f t="shared" si="83"/>
        <v>X</v>
      </c>
      <c r="L510" s="39" t="str">
        <f t="shared" si="84"/>
        <v>X</v>
      </c>
      <c r="M510" s="39" t="str">
        <f t="shared" si="81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82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5"/>
        <v>3.2997251539756367</v>
      </c>
      <c r="BB510" s="18"/>
      <c r="BD510" s="54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3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6"/>
        <v>X</v>
      </c>
      <c r="G511" s="7">
        <f t="shared" si="77"/>
        <v>7.5</v>
      </c>
      <c r="H511" s="16">
        <f t="shared" si="78"/>
        <v>7.5</v>
      </c>
      <c r="I511" s="11" t="str">
        <f t="shared" si="79"/>
        <v>X</v>
      </c>
      <c r="J511" s="39" t="str">
        <f t="shared" si="80"/>
        <v>X</v>
      </c>
      <c r="K511" s="39" t="str">
        <f t="shared" si="83"/>
        <v>X</v>
      </c>
      <c r="L511" s="39" t="str">
        <f t="shared" si="84"/>
        <v>X</v>
      </c>
      <c r="M511" s="39" t="str">
        <f t="shared" si="81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82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5"/>
        <v>3.2999429000227671</v>
      </c>
      <c r="BB511" s="18"/>
      <c r="BD511" s="54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3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6"/>
        <v>X</v>
      </c>
      <c r="G512" s="7">
        <f t="shared" si="77"/>
        <v>7.5</v>
      </c>
      <c r="H512" s="16">
        <f t="shared" si="78"/>
        <v>7.5</v>
      </c>
      <c r="I512" s="11" t="str">
        <f t="shared" si="79"/>
        <v>X</v>
      </c>
      <c r="J512" s="39" t="str">
        <f t="shared" si="80"/>
        <v>X</v>
      </c>
      <c r="K512" s="39" t="str">
        <f t="shared" si="83"/>
        <v>X</v>
      </c>
      <c r="L512" s="39" t="str">
        <f t="shared" si="84"/>
        <v>X</v>
      </c>
      <c r="M512" s="39" t="str">
        <f t="shared" si="81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82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5"/>
        <v>3.2999429000227671</v>
      </c>
      <c r="BB512" s="18"/>
      <c r="BD512" s="54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3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6"/>
        <v>X</v>
      </c>
      <c r="G513" s="7">
        <f t="shared" si="77"/>
        <v>8.1</v>
      </c>
      <c r="H513" s="16">
        <f t="shared" si="78"/>
        <v>8.1</v>
      </c>
      <c r="I513" s="11" t="str">
        <f t="shared" si="79"/>
        <v>X</v>
      </c>
      <c r="J513" s="39" t="str">
        <f t="shared" si="80"/>
        <v>X</v>
      </c>
      <c r="K513" s="39" t="str">
        <f t="shared" si="83"/>
        <v>X</v>
      </c>
      <c r="L513" s="39" t="str">
        <f t="shared" si="84"/>
        <v>X</v>
      </c>
      <c r="M513" s="39" t="str">
        <f t="shared" si="81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82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5"/>
        <v>3.2999429000227671</v>
      </c>
      <c r="BB513" s="18"/>
      <c r="BD513" s="54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3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6"/>
        <v>X</v>
      </c>
      <c r="G514" s="7">
        <f t="shared" si="77"/>
        <v>6.2</v>
      </c>
      <c r="H514" s="16">
        <f t="shared" si="78"/>
        <v>6.2</v>
      </c>
      <c r="I514" s="11" t="str">
        <f t="shared" si="79"/>
        <v>X</v>
      </c>
      <c r="J514" s="39" t="str">
        <f t="shared" si="80"/>
        <v>X</v>
      </c>
      <c r="K514" s="39" t="str">
        <f t="shared" si="83"/>
        <v>X</v>
      </c>
      <c r="L514" s="39" t="str">
        <f t="shared" si="84"/>
        <v>X</v>
      </c>
      <c r="M514" s="39" t="str">
        <f t="shared" si="81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82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5"/>
        <v>3.2999429000227671</v>
      </c>
      <c r="BB514" s="18"/>
      <c r="BD514" s="54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3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6"/>
        <v>X</v>
      </c>
      <c r="G515" s="7">
        <f t="shared" si="77"/>
        <v>6</v>
      </c>
      <c r="H515" s="16">
        <f t="shared" si="78"/>
        <v>6</v>
      </c>
      <c r="I515" s="11" t="str">
        <f t="shared" si="79"/>
        <v>X</v>
      </c>
      <c r="J515" s="39" t="str">
        <f t="shared" si="80"/>
        <v>X</v>
      </c>
      <c r="K515" s="39" t="str">
        <f t="shared" si="83"/>
        <v>X</v>
      </c>
      <c r="L515" s="39" t="str">
        <f t="shared" si="84"/>
        <v>X</v>
      </c>
      <c r="M515" s="39" t="str">
        <f t="shared" si="81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82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5"/>
        <v>3.2999429000227671</v>
      </c>
      <c r="BB515" s="18"/>
      <c r="BD515" s="54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3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6"/>
        <v>X</v>
      </c>
      <c r="G516" s="7">
        <f t="shared" si="77"/>
        <v>6.9</v>
      </c>
      <c r="H516" s="16">
        <f t="shared" si="78"/>
        <v>6.9</v>
      </c>
      <c r="I516" s="11" t="str">
        <f t="shared" si="79"/>
        <v>X</v>
      </c>
      <c r="J516" s="39" t="str">
        <f t="shared" si="80"/>
        <v>X</v>
      </c>
      <c r="K516" s="39" t="str">
        <f t="shared" si="83"/>
        <v>X</v>
      </c>
      <c r="L516" s="39" t="str">
        <f t="shared" si="84"/>
        <v>X</v>
      </c>
      <c r="M516" s="39" t="str">
        <f t="shared" si="81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82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5"/>
        <v>3.2999429000227671</v>
      </c>
      <c r="BB516" s="18"/>
      <c r="BD516" s="54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3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6"/>
        <v>X</v>
      </c>
      <c r="G517" s="7">
        <f t="shared" si="77"/>
        <v>6.6</v>
      </c>
      <c r="H517" s="16">
        <f t="shared" si="78"/>
        <v>6.6</v>
      </c>
      <c r="I517" s="11" t="str">
        <f t="shared" si="79"/>
        <v>X</v>
      </c>
      <c r="J517" s="39" t="str">
        <f t="shared" si="80"/>
        <v>X</v>
      </c>
      <c r="K517" s="39" t="str">
        <f t="shared" si="83"/>
        <v>X</v>
      </c>
      <c r="L517" s="39" t="str">
        <f t="shared" si="84"/>
        <v>X</v>
      </c>
      <c r="M517" s="39" t="str">
        <f t="shared" si="81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82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5"/>
        <v>3.2999429000227671</v>
      </c>
      <c r="BB517" s="18"/>
      <c r="BD517" s="54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3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6"/>
        <v>X</v>
      </c>
      <c r="G518" s="7">
        <f t="shared" si="77"/>
        <v>6.4</v>
      </c>
      <c r="H518" s="16">
        <f t="shared" si="78"/>
        <v>6.4</v>
      </c>
      <c r="I518" s="11" t="str">
        <f t="shared" si="79"/>
        <v>X</v>
      </c>
      <c r="J518" s="39" t="str">
        <f t="shared" si="80"/>
        <v>X</v>
      </c>
      <c r="K518" s="39" t="str">
        <f t="shared" si="83"/>
        <v>X</v>
      </c>
      <c r="L518" s="39" t="str">
        <f t="shared" si="84"/>
        <v>X</v>
      </c>
      <c r="M518" s="39" t="str">
        <f t="shared" si="81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82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5"/>
        <v>3.2999429000227671</v>
      </c>
      <c r="BB518" s="18"/>
      <c r="BD518" s="54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3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6"/>
        <v>X</v>
      </c>
      <c r="G519" s="7">
        <f t="shared" si="77"/>
        <v>4.9000000000000004</v>
      </c>
      <c r="H519" s="16">
        <f t="shared" si="78"/>
        <v>4.9000000000000004</v>
      </c>
      <c r="I519" s="11" t="str">
        <f t="shared" si="79"/>
        <v>X</v>
      </c>
      <c r="J519" s="39" t="str">
        <f t="shared" si="80"/>
        <v>X</v>
      </c>
      <c r="K519" s="39" t="str">
        <f t="shared" si="83"/>
        <v>X</v>
      </c>
      <c r="L519" s="39" t="str">
        <f t="shared" si="84"/>
        <v>X</v>
      </c>
      <c r="M519" s="39" t="str">
        <f t="shared" si="81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82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5"/>
        <v>3.2999429000227671</v>
      </c>
      <c r="BB519" s="18"/>
      <c r="BD519" s="54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3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6"/>
        <v>X</v>
      </c>
      <c r="G520" s="7">
        <f t="shared" si="77"/>
        <v>8</v>
      </c>
      <c r="H520" s="16">
        <f t="shared" si="78"/>
        <v>8</v>
      </c>
      <c r="I520" s="11" t="str">
        <f t="shared" si="79"/>
        <v>X</v>
      </c>
      <c r="J520" s="39" t="str">
        <f t="shared" si="80"/>
        <v>X</v>
      </c>
      <c r="K520" s="39" t="str">
        <f t="shared" si="83"/>
        <v>X</v>
      </c>
      <c r="L520" s="39" t="str">
        <f t="shared" si="84"/>
        <v>X</v>
      </c>
      <c r="M520" s="39" t="str">
        <f t="shared" si="81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82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5"/>
        <v>3.2999429000227671</v>
      </c>
      <c r="BB520" s="18"/>
      <c r="BD520" s="54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3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6"/>
        <v>X</v>
      </c>
      <c r="G521" s="7">
        <f t="shared" si="77"/>
        <v>7.9</v>
      </c>
      <c r="H521" s="16">
        <f t="shared" si="78"/>
        <v>7.9</v>
      </c>
      <c r="I521" s="11" t="str">
        <f t="shared" si="79"/>
        <v>X</v>
      </c>
      <c r="J521" s="39" t="str">
        <f t="shared" si="80"/>
        <v>X</v>
      </c>
      <c r="K521" s="39" t="str">
        <f t="shared" si="83"/>
        <v>X</v>
      </c>
      <c r="L521" s="39" t="str">
        <f t="shared" si="84"/>
        <v>X</v>
      </c>
      <c r="M521" s="39" t="str">
        <f t="shared" si="81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82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5"/>
        <v>3.2999429000227671</v>
      </c>
      <c r="BB521" s="18"/>
      <c r="BD521" s="54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3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6"/>
        <v>X</v>
      </c>
      <c r="G522" s="7">
        <f t="shared" si="77"/>
        <v>9.8000000000000007</v>
      </c>
      <c r="H522" s="16">
        <f t="shared" si="78"/>
        <v>9.8000000000000007</v>
      </c>
      <c r="I522" s="11" t="str">
        <f t="shared" si="79"/>
        <v>X</v>
      </c>
      <c r="J522" s="39" t="str">
        <f t="shared" si="80"/>
        <v>X</v>
      </c>
      <c r="K522" s="39" t="str">
        <f t="shared" si="83"/>
        <v>X</v>
      </c>
      <c r="L522" s="39" t="str">
        <f t="shared" si="84"/>
        <v>X</v>
      </c>
      <c r="M522" s="39" t="str">
        <f t="shared" si="81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82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5"/>
        <v>3.2999429000227671</v>
      </c>
      <c r="BB522" s="18"/>
      <c r="BD522" s="54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3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6"/>
        <v>X</v>
      </c>
      <c r="G523" s="7">
        <f t="shared" si="77"/>
        <v>6.5</v>
      </c>
      <c r="H523" s="16">
        <f t="shared" si="78"/>
        <v>6.5</v>
      </c>
      <c r="I523" s="11" t="str">
        <f t="shared" si="79"/>
        <v>X</v>
      </c>
      <c r="J523" s="39" t="str">
        <f t="shared" si="80"/>
        <v>X</v>
      </c>
      <c r="K523" s="39" t="str">
        <f t="shared" si="83"/>
        <v>X</v>
      </c>
      <c r="L523" s="39" t="str">
        <f t="shared" si="84"/>
        <v>X</v>
      </c>
      <c r="M523" s="39" t="str">
        <f t="shared" si="81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82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5"/>
        <v>3.2997251539756367</v>
      </c>
      <c r="BB523" s="18"/>
      <c r="BD523" s="54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3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6"/>
        <v>X</v>
      </c>
      <c r="G524" s="7">
        <f t="shared" si="77"/>
        <v>6.3</v>
      </c>
      <c r="H524" s="16">
        <f t="shared" si="78"/>
        <v>6.3</v>
      </c>
      <c r="I524" s="11" t="str">
        <f t="shared" si="79"/>
        <v>X</v>
      </c>
      <c r="J524" s="39" t="str">
        <f t="shared" si="80"/>
        <v>X</v>
      </c>
      <c r="K524" s="39" t="str">
        <f t="shared" si="83"/>
        <v>X</v>
      </c>
      <c r="L524" s="39" t="str">
        <f t="shared" si="84"/>
        <v>X</v>
      </c>
      <c r="M524" s="39" t="str">
        <f t="shared" si="81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82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5"/>
        <v>3.2997251539756367</v>
      </c>
      <c r="BB524" s="18"/>
      <c r="BD524" s="54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3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6"/>
        <v>X</v>
      </c>
      <c r="G525" s="7">
        <f t="shared" si="77"/>
        <v>8.6</v>
      </c>
      <c r="H525" s="16">
        <f t="shared" si="78"/>
        <v>8.6</v>
      </c>
      <c r="I525" s="11" t="str">
        <f t="shared" si="79"/>
        <v>X</v>
      </c>
      <c r="J525" s="39" t="str">
        <f t="shared" si="80"/>
        <v>X</v>
      </c>
      <c r="K525" s="39" t="str">
        <f t="shared" si="83"/>
        <v>X</v>
      </c>
      <c r="L525" s="39" t="str">
        <f t="shared" si="84"/>
        <v>X</v>
      </c>
      <c r="M525" s="39" t="str">
        <f t="shared" si="81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82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5"/>
        <v>3.2997251539756367</v>
      </c>
      <c r="BB525" s="18"/>
      <c r="BD525" s="54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3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6"/>
        <v>X</v>
      </c>
      <c r="G526" s="7">
        <f t="shared" si="77"/>
        <v>6.4</v>
      </c>
      <c r="H526" s="16">
        <f t="shared" si="78"/>
        <v>6.4</v>
      </c>
      <c r="I526" s="11" t="str">
        <f t="shared" si="79"/>
        <v>X</v>
      </c>
      <c r="J526" s="39" t="str">
        <f t="shared" si="80"/>
        <v>X</v>
      </c>
      <c r="K526" s="39" t="str">
        <f t="shared" si="83"/>
        <v>X</v>
      </c>
      <c r="L526" s="39" t="str">
        <f t="shared" si="84"/>
        <v>X</v>
      </c>
      <c r="M526" s="39" t="str">
        <f t="shared" si="81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82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5"/>
        <v>3.2999429000227671</v>
      </c>
      <c r="BB526" s="18"/>
      <c r="BD526" s="54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3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6">IFERROR(D527/E527, "X")</f>
        <v>X</v>
      </c>
      <c r="G527" s="7">
        <f t="shared" ref="G527:G590" si="87">D527-E527</f>
        <v>6.2</v>
      </c>
      <c r="H527" s="16">
        <f t="shared" ref="H527:H590" si="88">D527+E527</f>
        <v>6.2</v>
      </c>
      <c r="I527" s="11" t="str">
        <f t="shared" ref="I527:I590" si="89">IFERROR(F527/SQRT(F527^2+AJ527), "X")</f>
        <v>X</v>
      </c>
      <c r="J527" s="39" t="str">
        <f t="shared" ref="J527:J590" si="90">IFERROR(SQRT((1-I527^2)/AJ527), "X")</f>
        <v>X</v>
      </c>
      <c r="K527" s="39" t="str">
        <f t="shared" si="83"/>
        <v>X</v>
      </c>
      <c r="L527" s="39" t="str">
        <f t="shared" si="84"/>
        <v>X</v>
      </c>
      <c r="M527" s="39" t="str">
        <f t="shared" ref="M527:M590" si="91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92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5"/>
        <v>3.2999429000227671</v>
      </c>
      <c r="BB527" s="18"/>
      <c r="BD527" s="54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3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6"/>
        <v>X</v>
      </c>
      <c r="G528" s="7">
        <f t="shared" si="87"/>
        <v>7.7</v>
      </c>
      <c r="H528" s="16">
        <f t="shared" si="88"/>
        <v>7.7</v>
      </c>
      <c r="I528" s="11" t="str">
        <f t="shared" si="89"/>
        <v>X</v>
      </c>
      <c r="J528" s="39" t="str">
        <f t="shared" si="90"/>
        <v>X</v>
      </c>
      <c r="K528" s="39" t="str">
        <f t="shared" si="83"/>
        <v>X</v>
      </c>
      <c r="L528" s="39" t="str">
        <f t="shared" si="84"/>
        <v>X</v>
      </c>
      <c r="M528" s="39" t="str">
        <f t="shared" si="91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92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5"/>
        <v>3.2999429000227671</v>
      </c>
      <c r="BB528" s="18"/>
      <c r="BD528" s="54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3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6"/>
        <v>X</v>
      </c>
      <c r="G529" s="7">
        <f t="shared" si="87"/>
        <v>7</v>
      </c>
      <c r="H529" s="16">
        <f t="shared" si="88"/>
        <v>7</v>
      </c>
      <c r="I529" s="11" t="str">
        <f t="shared" si="89"/>
        <v>X</v>
      </c>
      <c r="J529" s="39" t="str">
        <f t="shared" si="90"/>
        <v>X</v>
      </c>
      <c r="K529" s="39" t="str">
        <f t="shared" si="83"/>
        <v>X</v>
      </c>
      <c r="L529" s="39" t="str">
        <f t="shared" si="84"/>
        <v>X</v>
      </c>
      <c r="M529" s="39" t="str">
        <f t="shared" si="91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92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5"/>
        <v>3.3001605369513523</v>
      </c>
      <c r="BB529" s="18"/>
      <c r="BD529" s="54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3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6"/>
        <v>X</v>
      </c>
      <c r="G530" s="7">
        <f t="shared" si="87"/>
        <v>6.3</v>
      </c>
      <c r="H530" s="16">
        <f t="shared" si="88"/>
        <v>6.3</v>
      </c>
      <c r="I530" s="11" t="str">
        <f t="shared" si="89"/>
        <v>X</v>
      </c>
      <c r="J530" s="39" t="str">
        <f t="shared" si="90"/>
        <v>X</v>
      </c>
      <c r="K530" s="39" t="str">
        <f t="shared" si="83"/>
        <v>X</v>
      </c>
      <c r="L530" s="39" t="str">
        <f t="shared" si="84"/>
        <v>X</v>
      </c>
      <c r="M530" s="39" t="str">
        <f t="shared" si="91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92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5"/>
        <v>3.3001605369513523</v>
      </c>
      <c r="BB530" s="18"/>
      <c r="BD530" s="54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3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6"/>
        <v>X</v>
      </c>
      <c r="G531" s="7">
        <f t="shared" si="87"/>
        <v>5.0990000000000002</v>
      </c>
      <c r="H531" s="16">
        <f t="shared" si="88"/>
        <v>5.0990000000000002</v>
      </c>
      <c r="I531" s="11" t="str">
        <f t="shared" si="89"/>
        <v>X</v>
      </c>
      <c r="J531" s="39" t="str">
        <f t="shared" si="90"/>
        <v>X</v>
      </c>
      <c r="K531" s="39" t="str">
        <f t="shared" si="83"/>
        <v>X</v>
      </c>
      <c r="L531" s="39" t="str">
        <f t="shared" si="84"/>
        <v>X</v>
      </c>
      <c r="M531" s="39" t="str">
        <f t="shared" si="91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92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5"/>
        <v>3.3001605369513523</v>
      </c>
      <c r="BB531" s="18"/>
      <c r="BD531" s="54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3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6"/>
        <v>X</v>
      </c>
      <c r="G532" s="7">
        <f t="shared" si="87"/>
        <v>6</v>
      </c>
      <c r="H532" s="16">
        <f t="shared" si="88"/>
        <v>6</v>
      </c>
      <c r="I532" s="11" t="str">
        <f t="shared" si="89"/>
        <v>X</v>
      </c>
      <c r="J532" s="39" t="str">
        <f t="shared" si="90"/>
        <v>X</v>
      </c>
      <c r="K532" s="39" t="str">
        <f t="shared" si="83"/>
        <v>X</v>
      </c>
      <c r="L532" s="39" t="str">
        <f t="shared" si="84"/>
        <v>X</v>
      </c>
      <c r="M532" s="39" t="str">
        <f t="shared" si="91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92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5"/>
        <v>3.2999429000227671</v>
      </c>
      <c r="BB532" s="18"/>
      <c r="BD532" s="54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3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6"/>
        <v>X</v>
      </c>
      <c r="G533" s="7">
        <f t="shared" si="87"/>
        <v>4.5999999999999996</v>
      </c>
      <c r="H533" s="16">
        <f t="shared" si="88"/>
        <v>4.5999999999999996</v>
      </c>
      <c r="I533" s="11" t="str">
        <f t="shared" si="89"/>
        <v>X</v>
      </c>
      <c r="J533" s="39" t="str">
        <f t="shared" si="90"/>
        <v>X</v>
      </c>
      <c r="K533" s="39" t="str">
        <f t="shared" si="83"/>
        <v>X</v>
      </c>
      <c r="L533" s="39" t="str">
        <f t="shared" si="84"/>
        <v>X</v>
      </c>
      <c r="M533" s="39" t="str">
        <f t="shared" si="91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92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5"/>
        <v>3.2999429000227671</v>
      </c>
      <c r="BB533" s="18"/>
      <c r="BD533" s="54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3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6"/>
        <v>X</v>
      </c>
      <c r="G534" s="7">
        <f t="shared" si="87"/>
        <v>5</v>
      </c>
      <c r="H534" s="16">
        <f t="shared" si="88"/>
        <v>5</v>
      </c>
      <c r="I534" s="11" t="str">
        <f t="shared" si="89"/>
        <v>X</v>
      </c>
      <c r="J534" s="39" t="str">
        <f t="shared" si="90"/>
        <v>X</v>
      </c>
      <c r="K534" s="39" t="str">
        <f t="shared" si="83"/>
        <v>X</v>
      </c>
      <c r="L534" s="39" t="str">
        <f t="shared" si="84"/>
        <v>X</v>
      </c>
      <c r="M534" s="39" t="str">
        <f t="shared" si="91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92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5"/>
        <v>3.2999429000227671</v>
      </c>
      <c r="BB534" s="18"/>
      <c r="BD534" s="54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3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6"/>
        <v>X</v>
      </c>
      <c r="G535" s="7">
        <f t="shared" si="87"/>
        <v>10</v>
      </c>
      <c r="H535" s="16">
        <f t="shared" si="88"/>
        <v>10</v>
      </c>
      <c r="I535" s="11" t="str">
        <f t="shared" si="89"/>
        <v>X</v>
      </c>
      <c r="J535" s="39" t="str">
        <f t="shared" si="90"/>
        <v>X</v>
      </c>
      <c r="K535" s="39" t="str">
        <f t="shared" si="83"/>
        <v>X</v>
      </c>
      <c r="L535" s="39" t="str">
        <f t="shared" si="84"/>
        <v>X</v>
      </c>
      <c r="M535" s="39" t="str">
        <f t="shared" si="91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92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5"/>
        <v>3.3021143769562009</v>
      </c>
      <c r="BB535" s="18"/>
      <c r="BD535" s="54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3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6"/>
        <v>X</v>
      </c>
      <c r="G536" s="7">
        <f t="shared" si="87"/>
        <v>5.5</v>
      </c>
      <c r="H536" s="16">
        <f t="shared" si="88"/>
        <v>5.5</v>
      </c>
      <c r="I536" s="11" t="str">
        <f t="shared" si="89"/>
        <v>X</v>
      </c>
      <c r="J536" s="39" t="str">
        <f t="shared" si="90"/>
        <v>X</v>
      </c>
      <c r="K536" s="39" t="str">
        <f t="shared" si="83"/>
        <v>X</v>
      </c>
      <c r="L536" s="39" t="str">
        <f t="shared" si="84"/>
        <v>X</v>
      </c>
      <c r="M536" s="39" t="str">
        <f t="shared" si="91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92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5"/>
        <v>3.2979792441593623</v>
      </c>
      <c r="BB536" s="18"/>
      <c r="BD536" s="54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3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6"/>
        <v>X</v>
      </c>
      <c r="G537" s="7">
        <f t="shared" si="87"/>
        <v>4.2</v>
      </c>
      <c r="H537" s="16">
        <f t="shared" si="88"/>
        <v>4.2</v>
      </c>
      <c r="I537" s="11" t="str">
        <f t="shared" si="89"/>
        <v>X</v>
      </c>
      <c r="J537" s="39" t="str">
        <f t="shared" si="90"/>
        <v>X</v>
      </c>
      <c r="K537" s="39" t="str">
        <f t="shared" si="83"/>
        <v>X</v>
      </c>
      <c r="L537" s="39" t="str">
        <f t="shared" si="84"/>
        <v>X</v>
      </c>
      <c r="M537" s="39" t="str">
        <f t="shared" si="91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92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5"/>
        <v>3.3016809492935764</v>
      </c>
      <c r="BB537" s="18"/>
      <c r="BD537" s="54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3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6"/>
        <v>X</v>
      </c>
      <c r="G538" s="7">
        <f t="shared" si="87"/>
        <v>11.3</v>
      </c>
      <c r="H538" s="16">
        <f t="shared" si="88"/>
        <v>11.3</v>
      </c>
      <c r="I538" s="11" t="str">
        <f t="shared" si="89"/>
        <v>X</v>
      </c>
      <c r="J538" s="39" t="str">
        <f t="shared" si="90"/>
        <v>X</v>
      </c>
      <c r="K538" s="39" t="str">
        <f t="shared" si="83"/>
        <v>X</v>
      </c>
      <c r="L538" s="39" t="str">
        <f t="shared" si="84"/>
        <v>X</v>
      </c>
      <c r="M538" s="39" t="str">
        <f t="shared" si="91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92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5"/>
        <v>3.3029799367482493</v>
      </c>
      <c r="BB538" s="18"/>
      <c r="BD538" s="54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3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6"/>
        <v>X</v>
      </c>
      <c r="G539" s="7">
        <f t="shared" si="87"/>
        <v>10.8</v>
      </c>
      <c r="H539" s="16">
        <f t="shared" si="88"/>
        <v>10.8</v>
      </c>
      <c r="I539" s="11" t="str">
        <f t="shared" si="89"/>
        <v>X</v>
      </c>
      <c r="J539" s="39" t="str">
        <f t="shared" si="90"/>
        <v>X</v>
      </c>
      <c r="K539" s="39" t="str">
        <f t="shared" si="83"/>
        <v>X</v>
      </c>
      <c r="L539" s="39" t="str">
        <f t="shared" si="84"/>
        <v>X</v>
      </c>
      <c r="M539" s="39" t="str">
        <f t="shared" si="91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92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5"/>
        <v>3.3029799367482493</v>
      </c>
      <c r="BB539" s="18"/>
      <c r="BD539" s="54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3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6"/>
        <v>X</v>
      </c>
      <c r="G540" s="7">
        <f t="shared" si="87"/>
        <v>13</v>
      </c>
      <c r="H540" s="16">
        <f t="shared" si="88"/>
        <v>13</v>
      </c>
      <c r="I540" s="11" t="str">
        <f t="shared" si="89"/>
        <v>X</v>
      </c>
      <c r="J540" s="39" t="str">
        <f t="shared" si="90"/>
        <v>X</v>
      </c>
      <c r="K540" s="39" t="str">
        <f t="shared" si="83"/>
        <v>X</v>
      </c>
      <c r="L540" s="39" t="str">
        <f t="shared" si="84"/>
        <v>X</v>
      </c>
      <c r="M540" s="39" t="str">
        <f t="shared" si="91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92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5"/>
        <v>3.3029799367482493</v>
      </c>
      <c r="BB540" s="18"/>
      <c r="BD540" s="54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3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6"/>
        <v>X</v>
      </c>
      <c r="G541" s="7">
        <f t="shared" si="87"/>
        <v>4.5</v>
      </c>
      <c r="H541" s="16">
        <f t="shared" si="88"/>
        <v>4.5</v>
      </c>
      <c r="I541" s="11" t="str">
        <f t="shared" si="89"/>
        <v>X</v>
      </c>
      <c r="J541" s="39" t="str">
        <f t="shared" si="90"/>
        <v>X</v>
      </c>
      <c r="K541" s="39" t="str">
        <f t="shared" si="83"/>
        <v>X</v>
      </c>
      <c r="L541" s="39" t="str">
        <f t="shared" si="84"/>
        <v>X</v>
      </c>
      <c r="M541" s="39" t="str">
        <f t="shared" si="91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92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5"/>
        <v>3.2988530764097068</v>
      </c>
      <c r="BB541" s="18"/>
      <c r="BD541" s="54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3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6"/>
        <v>X</v>
      </c>
      <c r="G542" s="7">
        <f t="shared" si="87"/>
        <v>10.5</v>
      </c>
      <c r="H542" s="16">
        <f t="shared" si="88"/>
        <v>10.5</v>
      </c>
      <c r="I542" s="11" t="str">
        <f t="shared" si="89"/>
        <v>X</v>
      </c>
      <c r="J542" s="39" t="str">
        <f t="shared" si="90"/>
        <v>X</v>
      </c>
      <c r="K542" s="39" t="str">
        <f t="shared" si="83"/>
        <v>X</v>
      </c>
      <c r="L542" s="39" t="str">
        <f t="shared" si="84"/>
        <v>X</v>
      </c>
      <c r="M542" s="39" t="str">
        <f t="shared" si="91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92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5"/>
        <v>3.3014640731433</v>
      </c>
      <c r="BB542" s="18"/>
      <c r="BD542" s="54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3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6"/>
        <v>X</v>
      </c>
      <c r="G543" s="7">
        <f t="shared" si="87"/>
        <v>10</v>
      </c>
      <c r="H543" s="16">
        <f t="shared" si="88"/>
        <v>10</v>
      </c>
      <c r="I543" s="11" t="str">
        <f t="shared" si="89"/>
        <v>X</v>
      </c>
      <c r="J543" s="39" t="str">
        <f t="shared" si="90"/>
        <v>X</v>
      </c>
      <c r="K543" s="39" t="str">
        <f t="shared" si="83"/>
        <v>X</v>
      </c>
      <c r="L543" s="39" t="str">
        <f t="shared" si="84"/>
        <v>X</v>
      </c>
      <c r="M543" s="39" t="str">
        <f t="shared" si="91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92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5"/>
        <v>3.301897717195208</v>
      </c>
      <c r="BB543" s="18"/>
      <c r="BD543" s="54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3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6"/>
        <v>X</v>
      </c>
      <c r="G544" s="7">
        <f t="shared" si="87"/>
        <v>9.6999999999999993</v>
      </c>
      <c r="H544" s="16">
        <f t="shared" si="88"/>
        <v>9.6999999999999993</v>
      </c>
      <c r="I544" s="11" t="str">
        <f t="shared" si="89"/>
        <v>X</v>
      </c>
      <c r="J544" s="39" t="str">
        <f t="shared" si="90"/>
        <v>X</v>
      </c>
      <c r="K544" s="39" t="str">
        <f t="shared" si="83"/>
        <v>X</v>
      </c>
      <c r="L544" s="39" t="str">
        <f t="shared" si="84"/>
        <v>X</v>
      </c>
      <c r="M544" s="39" t="str">
        <f t="shared" si="91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92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5"/>
        <v>3.2990712600274095</v>
      </c>
      <c r="BB544" s="18"/>
      <c r="BD544" s="54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3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6"/>
        <v>X</v>
      </c>
      <c r="G545" s="7">
        <f t="shared" si="87"/>
        <v>10.5</v>
      </c>
      <c r="H545" s="16">
        <f t="shared" si="88"/>
        <v>10.5</v>
      </c>
      <c r="I545" s="11" t="str">
        <f t="shared" si="89"/>
        <v>X</v>
      </c>
      <c r="J545" s="39" t="str">
        <f t="shared" si="90"/>
        <v>X</v>
      </c>
      <c r="K545" s="39" t="str">
        <f t="shared" si="83"/>
        <v>X</v>
      </c>
      <c r="L545" s="39" t="str">
        <f t="shared" si="84"/>
        <v>X</v>
      </c>
      <c r="M545" s="39" t="str">
        <f t="shared" si="91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92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5"/>
        <v>3.3005954838899636</v>
      </c>
      <c r="BB545" s="18"/>
      <c r="BD545" s="54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3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6"/>
        <v>X</v>
      </c>
      <c r="G546" s="7">
        <f t="shared" si="87"/>
        <v>9</v>
      </c>
      <c r="H546" s="16">
        <f t="shared" si="88"/>
        <v>9</v>
      </c>
      <c r="I546" s="11" t="str">
        <f t="shared" si="89"/>
        <v>X</v>
      </c>
      <c r="J546" s="39" t="str">
        <f t="shared" si="90"/>
        <v>X</v>
      </c>
      <c r="K546" s="39" t="str">
        <f t="shared" si="83"/>
        <v>X</v>
      </c>
      <c r="L546" s="39" t="str">
        <f t="shared" si="84"/>
        <v>X</v>
      </c>
      <c r="M546" s="39" t="str">
        <f t="shared" si="91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92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5"/>
        <v>3.2990712600274095</v>
      </c>
      <c r="BB546" s="18"/>
      <c r="BD546" s="54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3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6"/>
        <v>X</v>
      </c>
      <c r="G547" s="7">
        <f t="shared" si="87"/>
        <v>10.1</v>
      </c>
      <c r="H547" s="16">
        <f t="shared" si="88"/>
        <v>10.1</v>
      </c>
      <c r="I547" s="11" t="str">
        <f t="shared" si="89"/>
        <v>X</v>
      </c>
      <c r="J547" s="39" t="str">
        <f t="shared" si="90"/>
        <v>X</v>
      </c>
      <c r="K547" s="39" t="str">
        <f t="shared" si="83"/>
        <v>X</v>
      </c>
      <c r="L547" s="39" t="str">
        <f t="shared" si="84"/>
        <v>X</v>
      </c>
      <c r="M547" s="39" t="str">
        <f t="shared" si="91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92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5"/>
        <v>3.3005954838899636</v>
      </c>
      <c r="BB547" s="18"/>
      <c r="BD547" s="54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3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6"/>
        <v>X</v>
      </c>
      <c r="G548" s="7">
        <f t="shared" si="87"/>
        <v>10.5</v>
      </c>
      <c r="H548" s="16">
        <f t="shared" si="88"/>
        <v>10.5</v>
      </c>
      <c r="I548" s="11" t="str">
        <f t="shared" si="89"/>
        <v>X</v>
      </c>
      <c r="J548" s="39" t="str">
        <f t="shared" si="90"/>
        <v>X</v>
      </c>
      <c r="K548" s="39" t="str">
        <f t="shared" si="83"/>
        <v>X</v>
      </c>
      <c r="L548" s="39" t="str">
        <f t="shared" si="84"/>
        <v>X</v>
      </c>
      <c r="M548" s="39" t="str">
        <f t="shared" si="91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92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5"/>
        <v>3.2990712600274095</v>
      </c>
      <c r="BB548" s="18"/>
      <c r="BD548" s="54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3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6"/>
        <v>X</v>
      </c>
      <c r="G549" s="7">
        <f t="shared" si="87"/>
        <v>11</v>
      </c>
      <c r="H549" s="16">
        <f t="shared" si="88"/>
        <v>11</v>
      </c>
      <c r="I549" s="11" t="str">
        <f t="shared" si="89"/>
        <v>X</v>
      </c>
      <c r="J549" s="39" t="str">
        <f t="shared" si="90"/>
        <v>X</v>
      </c>
      <c r="K549" s="39" t="str">
        <f t="shared" si="83"/>
        <v>X</v>
      </c>
      <c r="L549" s="39" t="str">
        <f t="shared" si="84"/>
        <v>X</v>
      </c>
      <c r="M549" s="39" t="str">
        <f t="shared" si="91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92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5"/>
        <v>3.3005954838899636</v>
      </c>
      <c r="BB549" s="18"/>
      <c r="BD549" s="54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3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6"/>
        <v>X</v>
      </c>
      <c r="G550" s="7">
        <f t="shared" si="87"/>
        <v>6.2</v>
      </c>
      <c r="H550" s="16">
        <f t="shared" si="88"/>
        <v>6.2</v>
      </c>
      <c r="I550" s="11" t="str">
        <f t="shared" si="89"/>
        <v>X</v>
      </c>
      <c r="J550" s="39" t="str">
        <f t="shared" si="90"/>
        <v>X</v>
      </c>
      <c r="K550" s="39" t="str">
        <f t="shared" si="83"/>
        <v>X</v>
      </c>
      <c r="L550" s="39" t="str">
        <f t="shared" si="84"/>
        <v>X</v>
      </c>
      <c r="M550" s="39" t="str">
        <f t="shared" si="91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92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5"/>
        <v>3.3012470886362113</v>
      </c>
      <c r="BB550" s="18"/>
      <c r="BD550" s="54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3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6"/>
        <v>X</v>
      </c>
      <c r="G551" s="7">
        <f t="shared" si="87"/>
        <v>3</v>
      </c>
      <c r="H551" s="16">
        <f t="shared" si="88"/>
        <v>3</v>
      </c>
      <c r="I551" s="11" t="str">
        <f t="shared" si="89"/>
        <v>X</v>
      </c>
      <c r="J551" s="39" t="str">
        <f t="shared" si="90"/>
        <v>X</v>
      </c>
      <c r="K551" s="39" t="str">
        <f t="shared" si="83"/>
        <v>X</v>
      </c>
      <c r="L551" s="39" t="str">
        <f t="shared" si="84"/>
        <v>X</v>
      </c>
      <c r="M551" s="39" t="str">
        <f t="shared" si="91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92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5"/>
        <v>3.3012470886362113</v>
      </c>
      <c r="BB551" s="18"/>
      <c r="BD551" s="54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3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6"/>
        <v>X</v>
      </c>
      <c r="G552" s="7">
        <f t="shared" si="87"/>
        <v>10.48</v>
      </c>
      <c r="H552" s="16">
        <f t="shared" si="88"/>
        <v>10.48</v>
      </c>
      <c r="I552" s="11" t="str">
        <f t="shared" si="89"/>
        <v>X</v>
      </c>
      <c r="J552" s="39" t="str">
        <f t="shared" si="90"/>
        <v>X</v>
      </c>
      <c r="K552" s="39" t="str">
        <f t="shared" si="83"/>
        <v>X</v>
      </c>
      <c r="L552" s="39" t="str">
        <f t="shared" si="84"/>
        <v>X</v>
      </c>
      <c r="M552" s="39" t="str">
        <f t="shared" si="91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92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5"/>
        <v>3.3012470886362113</v>
      </c>
      <c r="BB552" s="18"/>
      <c r="BD552" s="54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3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6"/>
        <v>X</v>
      </c>
      <c r="G553" s="7">
        <f t="shared" si="87"/>
        <v>11</v>
      </c>
      <c r="H553" s="16">
        <f t="shared" si="88"/>
        <v>11</v>
      </c>
      <c r="I553" s="11" t="str">
        <f t="shared" si="89"/>
        <v>X</v>
      </c>
      <c r="J553" s="39" t="str">
        <f t="shared" si="90"/>
        <v>X</v>
      </c>
      <c r="K553" s="39" t="str">
        <f t="shared" si="83"/>
        <v>X</v>
      </c>
      <c r="L553" s="39" t="str">
        <f t="shared" si="84"/>
        <v>X</v>
      </c>
      <c r="M553" s="39" t="str">
        <f t="shared" si="91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92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5"/>
        <v>3.3012470886362113</v>
      </c>
      <c r="BB553" s="18"/>
      <c r="BD553" s="54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3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6"/>
        <v>X</v>
      </c>
      <c r="G554" s="7">
        <f t="shared" si="87"/>
        <v>9.4</v>
      </c>
      <c r="H554" s="16">
        <f t="shared" si="88"/>
        <v>9.4</v>
      </c>
      <c r="I554" s="11" t="str">
        <f t="shared" si="89"/>
        <v>X</v>
      </c>
      <c r="J554" s="39" t="str">
        <f t="shared" si="90"/>
        <v>X</v>
      </c>
      <c r="K554" s="39" t="str">
        <f t="shared" si="83"/>
        <v>X</v>
      </c>
      <c r="L554" s="39" t="str">
        <f t="shared" si="84"/>
        <v>X</v>
      </c>
      <c r="M554" s="39" t="str">
        <f t="shared" si="91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92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5"/>
        <v>3.3010299956639813</v>
      </c>
      <c r="BB554" s="18"/>
      <c r="BD554" s="54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3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6"/>
        <v>X</v>
      </c>
      <c r="G555" s="7">
        <f t="shared" si="87"/>
        <v>6.1</v>
      </c>
      <c r="H555" s="16">
        <f t="shared" si="88"/>
        <v>6.1</v>
      </c>
      <c r="I555" s="11" t="str">
        <f t="shared" si="89"/>
        <v>X</v>
      </c>
      <c r="J555" s="39" t="str">
        <f t="shared" si="90"/>
        <v>X</v>
      </c>
      <c r="K555" s="39" t="str">
        <f t="shared" si="83"/>
        <v>X</v>
      </c>
      <c r="L555" s="39" t="str">
        <f t="shared" si="84"/>
        <v>X</v>
      </c>
      <c r="M555" s="39" t="str">
        <f t="shared" si="91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92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5"/>
        <v>3.3012470886362113</v>
      </c>
      <c r="BB555" s="18"/>
      <c r="BD555" s="54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3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6"/>
        <v>X</v>
      </c>
      <c r="G556" s="7">
        <f t="shared" si="87"/>
        <v>7.1</v>
      </c>
      <c r="H556" s="16">
        <f t="shared" si="88"/>
        <v>7.1</v>
      </c>
      <c r="I556" s="11" t="str">
        <f t="shared" si="89"/>
        <v>X</v>
      </c>
      <c r="J556" s="39" t="str">
        <f t="shared" si="90"/>
        <v>X</v>
      </c>
      <c r="K556" s="39" t="str">
        <f t="shared" ref="K556:K572" si="93">IFERROR(1/J556, "X")</f>
        <v>X</v>
      </c>
      <c r="L556" s="39" t="str">
        <f t="shared" ref="L556:L572" si="94">IFERROR(I556-J556, "X")</f>
        <v>X</v>
      </c>
      <c r="M556" s="39" t="str">
        <f t="shared" si="91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92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5">LOG(AU556)</f>
        <v>3.2999429000227671</v>
      </c>
      <c r="BB556" s="18"/>
      <c r="BD556" s="54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3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6"/>
        <v>X</v>
      </c>
      <c r="G557" s="7">
        <f t="shared" si="87"/>
        <v>1.9</v>
      </c>
      <c r="H557" s="16">
        <f t="shared" si="88"/>
        <v>1.9</v>
      </c>
      <c r="I557" s="11" t="str">
        <f t="shared" si="89"/>
        <v>X</v>
      </c>
      <c r="J557" s="39" t="str">
        <f t="shared" si="90"/>
        <v>X</v>
      </c>
      <c r="K557" s="39" t="str">
        <f t="shared" si="93"/>
        <v>X</v>
      </c>
      <c r="L557" s="39" t="str">
        <f t="shared" si="94"/>
        <v>X</v>
      </c>
      <c r="M557" s="39" t="str">
        <f t="shared" si="91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92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5"/>
        <v>3.2988530764097068</v>
      </c>
      <c r="BB557" s="18"/>
      <c r="BD557" s="54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3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6"/>
        <v>X</v>
      </c>
      <c r="G558" s="7">
        <f t="shared" si="87"/>
        <v>5.4</v>
      </c>
      <c r="H558" s="16">
        <f t="shared" si="88"/>
        <v>5.4</v>
      </c>
      <c r="I558" s="11" t="str">
        <f t="shared" si="89"/>
        <v>X</v>
      </c>
      <c r="J558" s="39" t="str">
        <f t="shared" si="90"/>
        <v>X</v>
      </c>
      <c r="K558" s="39" t="str">
        <f t="shared" si="93"/>
        <v>X</v>
      </c>
      <c r="L558" s="39" t="str">
        <f t="shared" si="94"/>
        <v>X</v>
      </c>
      <c r="M558" s="39" t="str">
        <f t="shared" si="91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92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5"/>
        <v>3.2990712600274095</v>
      </c>
      <c r="BB558" s="18"/>
      <c r="BD558" s="54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3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6"/>
        <v>X</v>
      </c>
      <c r="G559" s="7">
        <f t="shared" si="87"/>
        <v>3.9</v>
      </c>
      <c r="H559" s="16">
        <f t="shared" si="88"/>
        <v>3.9</v>
      </c>
      <c r="I559" s="11" t="str">
        <f t="shared" si="89"/>
        <v>X</v>
      </c>
      <c r="J559" s="39" t="str">
        <f t="shared" si="90"/>
        <v>X</v>
      </c>
      <c r="K559" s="39" t="str">
        <f t="shared" si="93"/>
        <v>X</v>
      </c>
      <c r="L559" s="39" t="str">
        <f t="shared" si="94"/>
        <v>X</v>
      </c>
      <c r="M559" s="39" t="str">
        <f t="shared" si="91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92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5"/>
        <v>3.2992893340876801</v>
      </c>
      <c r="BB559" s="18"/>
      <c r="BD559" s="54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3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6"/>
        <v>X</v>
      </c>
      <c r="G560" s="7">
        <f t="shared" si="87"/>
        <v>6.9</v>
      </c>
      <c r="H560" s="16">
        <f t="shared" si="88"/>
        <v>6.9</v>
      </c>
      <c r="I560" s="11" t="str">
        <f t="shared" si="89"/>
        <v>X</v>
      </c>
      <c r="J560" s="39" t="str">
        <f t="shared" si="90"/>
        <v>X</v>
      </c>
      <c r="K560" s="39" t="str">
        <f t="shared" si="93"/>
        <v>X</v>
      </c>
      <c r="L560" s="39" t="str">
        <f t="shared" si="94"/>
        <v>X</v>
      </c>
      <c r="M560" s="39" t="str">
        <f t="shared" si="91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92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5"/>
        <v>3.3023309286843991</v>
      </c>
      <c r="BB560" s="18"/>
      <c r="BD560" s="54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3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6"/>
        <v>X</v>
      </c>
      <c r="G561" s="7">
        <f t="shared" si="87"/>
        <v>7.05</v>
      </c>
      <c r="H561" s="16">
        <f t="shared" si="88"/>
        <v>7.05</v>
      </c>
      <c r="I561" s="11" t="str">
        <f t="shared" si="89"/>
        <v>X</v>
      </c>
      <c r="J561" s="39" t="str">
        <f t="shared" si="90"/>
        <v>X</v>
      </c>
      <c r="K561" s="39" t="str">
        <f t="shared" si="93"/>
        <v>X</v>
      </c>
      <c r="L561" s="39" t="str">
        <f t="shared" si="94"/>
        <v>X</v>
      </c>
      <c r="M561" s="39" t="str">
        <f t="shared" si="91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92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5"/>
        <v>3.3023309286843991</v>
      </c>
      <c r="BB561" s="18"/>
      <c r="BD561" s="54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3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6"/>
        <v>X</v>
      </c>
      <c r="G562" s="7">
        <f t="shared" si="87"/>
        <v>8</v>
      </c>
      <c r="H562" s="16">
        <f t="shared" si="88"/>
        <v>8</v>
      </c>
      <c r="I562" s="11" t="str">
        <f t="shared" si="89"/>
        <v>X</v>
      </c>
      <c r="J562" s="39" t="str">
        <f t="shared" si="90"/>
        <v>X</v>
      </c>
      <c r="K562" s="39" t="str">
        <f t="shared" si="93"/>
        <v>X</v>
      </c>
      <c r="L562" s="39" t="str">
        <f t="shared" si="94"/>
        <v>X</v>
      </c>
      <c r="M562" s="39" t="str">
        <f t="shared" si="91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92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5"/>
        <v>3.3023309286843991</v>
      </c>
      <c r="BB562" s="18"/>
      <c r="BD562" s="54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3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6"/>
        <v>X</v>
      </c>
      <c r="G563" s="7">
        <f t="shared" si="87"/>
        <v>12.1</v>
      </c>
      <c r="H563" s="16">
        <f t="shared" si="88"/>
        <v>12.1</v>
      </c>
      <c r="I563" s="11" t="str">
        <f t="shared" si="89"/>
        <v>X</v>
      </c>
      <c r="J563" s="39" t="str">
        <f t="shared" si="90"/>
        <v>X</v>
      </c>
      <c r="K563" s="39" t="str">
        <f t="shared" si="93"/>
        <v>X</v>
      </c>
      <c r="L563" s="39" t="str">
        <f t="shared" si="94"/>
        <v>X</v>
      </c>
      <c r="M563" s="39" t="str">
        <f t="shared" si="91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92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5"/>
        <v>3.3025473724874854</v>
      </c>
      <c r="BB563" s="18"/>
      <c r="BD563" s="54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3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6"/>
        <v>X</v>
      </c>
      <c r="G564" s="7">
        <f t="shared" si="87"/>
        <v>14.5</v>
      </c>
      <c r="H564" s="16">
        <f t="shared" si="88"/>
        <v>14.5</v>
      </c>
      <c r="I564" s="11" t="str">
        <f t="shared" si="89"/>
        <v>X</v>
      </c>
      <c r="J564" s="39" t="str">
        <f t="shared" si="90"/>
        <v>X</v>
      </c>
      <c r="K564" s="39" t="str">
        <f t="shared" si="93"/>
        <v>X</v>
      </c>
      <c r="L564" s="39" t="str">
        <f t="shared" si="94"/>
        <v>X</v>
      </c>
      <c r="M564" s="39" t="str">
        <f t="shared" si="91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92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5"/>
        <v>3.3025473724874854</v>
      </c>
      <c r="BB564" s="18"/>
      <c r="BD564" s="54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3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6"/>
        <v>X</v>
      </c>
      <c r="G565" s="7">
        <f t="shared" si="87"/>
        <v>26.3</v>
      </c>
      <c r="H565" s="16">
        <f t="shared" si="88"/>
        <v>26.3</v>
      </c>
      <c r="I565" s="11" t="str">
        <f t="shared" si="89"/>
        <v>X</v>
      </c>
      <c r="J565" s="39" t="str">
        <f t="shared" si="90"/>
        <v>X</v>
      </c>
      <c r="K565" s="39" t="str">
        <f t="shared" si="93"/>
        <v>X</v>
      </c>
      <c r="L565" s="39" t="str">
        <f t="shared" si="94"/>
        <v>X</v>
      </c>
      <c r="M565" s="39" t="str">
        <f t="shared" si="91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92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5"/>
        <v>3.2999429000227671</v>
      </c>
      <c r="BB565" s="18"/>
      <c r="BD565" s="54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3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6"/>
        <v>X</v>
      </c>
      <c r="G566" s="7">
        <f t="shared" si="87"/>
        <v>17.100000000000001</v>
      </c>
      <c r="H566" s="16">
        <f t="shared" si="88"/>
        <v>17.100000000000001</v>
      </c>
      <c r="I566" s="11" t="str">
        <f t="shared" si="89"/>
        <v>X</v>
      </c>
      <c r="J566" s="39" t="str">
        <f t="shared" si="90"/>
        <v>X</v>
      </c>
      <c r="K566" s="39" t="str">
        <f t="shared" si="93"/>
        <v>X</v>
      </c>
      <c r="L566" s="39" t="str">
        <f t="shared" si="94"/>
        <v>X</v>
      </c>
      <c r="M566" s="39" t="str">
        <f t="shared" si="91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92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5"/>
        <v>3.3003780648707024</v>
      </c>
      <c r="BB566" s="18"/>
      <c r="BD566" s="54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3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6"/>
        <v>X</v>
      </c>
      <c r="G567" s="7">
        <f t="shared" si="87"/>
        <v>20.2</v>
      </c>
      <c r="H567" s="16">
        <f t="shared" si="88"/>
        <v>20.2</v>
      </c>
      <c r="I567" s="11" t="str">
        <f t="shared" si="89"/>
        <v>X</v>
      </c>
      <c r="J567" s="39" t="str">
        <f t="shared" si="90"/>
        <v>X</v>
      </c>
      <c r="K567" s="39" t="str">
        <f t="shared" si="93"/>
        <v>X</v>
      </c>
      <c r="L567" s="39" t="str">
        <f t="shared" si="94"/>
        <v>X</v>
      </c>
      <c r="M567" s="39" t="str">
        <f t="shared" si="91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92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5"/>
        <v>3.3010299956639813</v>
      </c>
      <c r="BB567" s="18"/>
      <c r="BD567" s="54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3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6"/>
        <v>X</v>
      </c>
      <c r="G568" s="7">
        <f t="shared" si="87"/>
        <v>10.9</v>
      </c>
      <c r="H568" s="16">
        <f t="shared" si="88"/>
        <v>10.9</v>
      </c>
      <c r="I568" s="11" t="str">
        <f t="shared" si="89"/>
        <v>X</v>
      </c>
      <c r="J568" s="39" t="str">
        <f t="shared" si="90"/>
        <v>X</v>
      </c>
      <c r="K568" s="39" t="str">
        <f t="shared" si="93"/>
        <v>X</v>
      </c>
      <c r="L568" s="39" t="str">
        <f t="shared" si="94"/>
        <v>X</v>
      </c>
      <c r="M568" s="39" t="str">
        <f t="shared" si="91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92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5"/>
        <v>3.3014640731433</v>
      </c>
      <c r="BB568" s="18"/>
      <c r="BD568" s="54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3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6"/>
        <v>X</v>
      </c>
      <c r="G569" s="7">
        <f t="shared" si="87"/>
        <v>10.6</v>
      </c>
      <c r="H569" s="16">
        <f t="shared" si="88"/>
        <v>10.6</v>
      </c>
      <c r="I569" s="11" t="str">
        <f t="shared" si="89"/>
        <v>X</v>
      </c>
      <c r="J569" s="39" t="str">
        <f t="shared" si="90"/>
        <v>X</v>
      </c>
      <c r="K569" s="39" t="str">
        <f t="shared" si="93"/>
        <v>X</v>
      </c>
      <c r="L569" s="39" t="str">
        <f t="shared" si="94"/>
        <v>X</v>
      </c>
      <c r="M569" s="39" t="str">
        <f t="shared" si="91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92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5"/>
        <v>3.2999429000227671</v>
      </c>
      <c r="BB569" s="18"/>
      <c r="BD569" s="54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3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6"/>
        <v>X</v>
      </c>
      <c r="G570" s="7">
        <f t="shared" si="87"/>
        <v>7.3</v>
      </c>
      <c r="H570" s="16">
        <f t="shared" si="88"/>
        <v>7.3</v>
      </c>
      <c r="I570" s="11" t="str">
        <f t="shared" si="89"/>
        <v>X</v>
      </c>
      <c r="J570" s="39" t="str">
        <f t="shared" si="90"/>
        <v>X</v>
      </c>
      <c r="K570" s="39" t="str">
        <f t="shared" si="93"/>
        <v>X</v>
      </c>
      <c r="L570" s="39" t="str">
        <f t="shared" si="94"/>
        <v>X</v>
      </c>
      <c r="M570" s="39" t="str">
        <f t="shared" si="91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92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5"/>
        <v>3.2957869402516091</v>
      </c>
      <c r="BB570" s="18"/>
      <c r="BD570" s="54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3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6"/>
        <v>X</v>
      </c>
      <c r="G571" s="7">
        <f t="shared" si="87"/>
        <v>1.5</v>
      </c>
      <c r="H571" s="16">
        <f t="shared" si="88"/>
        <v>1.5</v>
      </c>
      <c r="I571" s="11" t="str">
        <f t="shared" si="89"/>
        <v>X</v>
      </c>
      <c r="J571" s="39" t="str">
        <f t="shared" si="90"/>
        <v>X</v>
      </c>
      <c r="K571" s="39" t="str">
        <f t="shared" si="93"/>
        <v>X</v>
      </c>
      <c r="L571" s="39" t="str">
        <f t="shared" si="94"/>
        <v>X</v>
      </c>
      <c r="M571" s="39" t="str">
        <f t="shared" si="91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92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5"/>
        <v>3.2986347831244354</v>
      </c>
      <c r="BB571" s="18"/>
      <c r="BD571" s="54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3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6"/>
        <v>X</v>
      </c>
      <c r="G572" s="7">
        <f t="shared" si="87"/>
        <v>5.4</v>
      </c>
      <c r="H572" s="16">
        <f t="shared" si="88"/>
        <v>5.4</v>
      </c>
      <c r="I572" s="11" t="str">
        <f t="shared" si="89"/>
        <v>X</v>
      </c>
      <c r="J572" s="39" t="str">
        <f t="shared" si="90"/>
        <v>X</v>
      </c>
      <c r="K572" s="39" t="str">
        <f t="shared" si="93"/>
        <v>X</v>
      </c>
      <c r="L572" s="39" t="str">
        <f t="shared" si="94"/>
        <v>X</v>
      </c>
      <c r="M572" s="39" t="str">
        <f t="shared" si="91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92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5"/>
        <v>3.2997251539756367</v>
      </c>
      <c r="BB572" s="18"/>
      <c r="BD572" s="54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3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6"/>
        <v>X</v>
      </c>
      <c r="G573" s="7">
        <f t="shared" si="87"/>
        <v>7.3</v>
      </c>
      <c r="H573" s="16">
        <f t="shared" si="88"/>
        <v>7.3</v>
      </c>
      <c r="I573" s="11" t="str">
        <f t="shared" si="89"/>
        <v>X</v>
      </c>
      <c r="J573" s="39" t="str">
        <f t="shared" si="90"/>
        <v>X</v>
      </c>
      <c r="K573" s="39" t="str">
        <f t="shared" ref="K573:K632" si="96">IFERROR(1/J573, "X")</f>
        <v>X</v>
      </c>
      <c r="L573" s="39" t="str">
        <f t="shared" ref="L573:L632" si="97">IFERROR(I573-J573, "X")</f>
        <v>X</v>
      </c>
      <c r="M573" s="39" t="str">
        <f t="shared" si="91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92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8">LOG(AU573)</f>
        <v>3.3014640731433</v>
      </c>
      <c r="BB573" s="18"/>
      <c r="BD573" s="54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3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6"/>
        <v>X</v>
      </c>
      <c r="G574" s="7">
        <f t="shared" si="87"/>
        <v>5.9</v>
      </c>
      <c r="H574" s="16">
        <f t="shared" si="88"/>
        <v>5.9</v>
      </c>
      <c r="I574" s="11" t="str">
        <f t="shared" si="89"/>
        <v>X</v>
      </c>
      <c r="J574" s="39" t="str">
        <f t="shared" si="90"/>
        <v>X</v>
      </c>
      <c r="K574" s="39" t="str">
        <f t="shared" si="96"/>
        <v>X</v>
      </c>
      <c r="L574" s="39" t="str">
        <f t="shared" si="97"/>
        <v>X</v>
      </c>
      <c r="M574" s="39" t="str">
        <f t="shared" si="91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92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8"/>
        <v>3.3014640731433</v>
      </c>
      <c r="BB574" s="18"/>
      <c r="BD574" s="54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3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6"/>
        <v>X</v>
      </c>
      <c r="G575" s="7">
        <f t="shared" si="87"/>
        <v>8.1</v>
      </c>
      <c r="H575" s="16">
        <f t="shared" si="88"/>
        <v>8.1</v>
      </c>
      <c r="I575" s="11" t="str">
        <f t="shared" si="89"/>
        <v>X</v>
      </c>
      <c r="J575" s="39" t="str">
        <f t="shared" si="90"/>
        <v>X</v>
      </c>
      <c r="K575" s="39" t="str">
        <f t="shared" si="96"/>
        <v>X</v>
      </c>
      <c r="L575" s="39" t="str">
        <f t="shared" si="97"/>
        <v>X</v>
      </c>
      <c r="M575" s="39" t="str">
        <f t="shared" si="91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92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8"/>
        <v>3.3014640731433</v>
      </c>
      <c r="BB575" s="18"/>
      <c r="BD575" s="54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3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6"/>
        <v>X</v>
      </c>
      <c r="G576" s="7">
        <f t="shared" si="87"/>
        <v>10.3</v>
      </c>
      <c r="H576" s="16">
        <f t="shared" si="88"/>
        <v>10.3</v>
      </c>
      <c r="I576" s="11" t="str">
        <f t="shared" si="89"/>
        <v>X</v>
      </c>
      <c r="J576" s="39" t="str">
        <f t="shared" si="90"/>
        <v>X</v>
      </c>
      <c r="K576" s="39" t="str">
        <f t="shared" si="96"/>
        <v>X</v>
      </c>
      <c r="L576" s="39" t="str">
        <f t="shared" si="97"/>
        <v>X</v>
      </c>
      <c r="M576" s="39" t="str">
        <f t="shared" si="91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92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8"/>
        <v>3.3005954838899636</v>
      </c>
      <c r="BB576" s="18"/>
      <c r="BD576" s="54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3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6"/>
        <v>X</v>
      </c>
      <c r="G577" s="7">
        <f t="shared" si="87"/>
        <v>11.2</v>
      </c>
      <c r="H577" s="16">
        <f t="shared" si="88"/>
        <v>11.2</v>
      </c>
      <c r="I577" s="11" t="str">
        <f t="shared" si="89"/>
        <v>X</v>
      </c>
      <c r="J577" s="39" t="str">
        <f t="shared" si="90"/>
        <v>X</v>
      </c>
      <c r="K577" s="39" t="str">
        <f t="shared" si="96"/>
        <v>X</v>
      </c>
      <c r="L577" s="39" t="str">
        <f t="shared" si="97"/>
        <v>X</v>
      </c>
      <c r="M577" s="39" t="str">
        <f t="shared" si="91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92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8"/>
        <v>3.3012470886362113</v>
      </c>
      <c r="BB577" s="18"/>
      <c r="BD577" s="54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3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6"/>
        <v>X</v>
      </c>
      <c r="G578" s="7">
        <f t="shared" si="87"/>
        <v>9.5</v>
      </c>
      <c r="H578" s="16">
        <f t="shared" si="88"/>
        <v>9.5</v>
      </c>
      <c r="I578" s="11" t="str">
        <f t="shared" si="89"/>
        <v>X</v>
      </c>
      <c r="J578" s="39" t="str">
        <f t="shared" si="90"/>
        <v>X</v>
      </c>
      <c r="K578" s="39" t="str">
        <f t="shared" si="96"/>
        <v>X</v>
      </c>
      <c r="L578" s="39" t="str">
        <f t="shared" si="97"/>
        <v>X</v>
      </c>
      <c r="M578" s="39" t="str">
        <f t="shared" si="91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92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8"/>
        <v>3.3012470886362113</v>
      </c>
      <c r="BB578" s="18"/>
      <c r="BD578" s="54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3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6"/>
        <v>X</v>
      </c>
      <c r="G579" s="7">
        <f t="shared" si="87"/>
        <v>12.2</v>
      </c>
      <c r="H579" s="16">
        <f t="shared" si="88"/>
        <v>12.2</v>
      </c>
      <c r="I579" s="11" t="str">
        <f t="shared" si="89"/>
        <v>X</v>
      </c>
      <c r="J579" s="39" t="str">
        <f t="shared" si="90"/>
        <v>X</v>
      </c>
      <c r="K579" s="39" t="str">
        <f t="shared" si="96"/>
        <v>X</v>
      </c>
      <c r="L579" s="39" t="str">
        <f t="shared" si="97"/>
        <v>X</v>
      </c>
      <c r="M579" s="39" t="str">
        <f t="shared" si="91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92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8"/>
        <v>3.3012470886362113</v>
      </c>
      <c r="BB579" s="18"/>
      <c r="BD579" s="54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3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6"/>
        <v>X</v>
      </c>
      <c r="G580" s="7">
        <f t="shared" si="87"/>
        <v>2.5</v>
      </c>
      <c r="H580" s="16">
        <f t="shared" si="88"/>
        <v>2.5</v>
      </c>
      <c r="I580" s="11" t="str">
        <f t="shared" si="89"/>
        <v>X</v>
      </c>
      <c r="J580" s="39" t="str">
        <f t="shared" si="90"/>
        <v>X</v>
      </c>
      <c r="K580" s="39" t="str">
        <f t="shared" si="96"/>
        <v>X</v>
      </c>
      <c r="L580" s="39" t="str">
        <f t="shared" si="97"/>
        <v>X</v>
      </c>
      <c r="M580" s="39" t="str">
        <f t="shared" si="91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92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8"/>
        <v>3.3003780648707024</v>
      </c>
      <c r="BB580" s="18"/>
      <c r="BD580" s="54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3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6"/>
        <v>X</v>
      </c>
      <c r="G581" s="7">
        <f t="shared" si="87"/>
        <v>7.15</v>
      </c>
      <c r="H581" s="16">
        <f t="shared" si="88"/>
        <v>7.15</v>
      </c>
      <c r="I581" s="11" t="str">
        <f t="shared" si="89"/>
        <v>X</v>
      </c>
      <c r="J581" s="39" t="str">
        <f t="shared" si="90"/>
        <v>X</v>
      </c>
      <c r="K581" s="39" t="str">
        <f t="shared" si="96"/>
        <v>X</v>
      </c>
      <c r="L581" s="39" t="str">
        <f t="shared" si="97"/>
        <v>X</v>
      </c>
      <c r="M581" s="39" t="str">
        <f t="shared" si="91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92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8"/>
        <v>3.301897717195208</v>
      </c>
      <c r="BB581" s="18"/>
      <c r="BD581" s="54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3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6"/>
        <v>X</v>
      </c>
      <c r="G582" s="7">
        <f t="shared" si="87"/>
        <v>6.6999999999999993</v>
      </c>
      <c r="H582" s="16">
        <f t="shared" si="88"/>
        <v>6.6999999999999993</v>
      </c>
      <c r="I582" s="11" t="str">
        <f t="shared" si="89"/>
        <v>X</v>
      </c>
      <c r="J582" s="39" t="str">
        <f t="shared" si="90"/>
        <v>X</v>
      </c>
      <c r="K582" s="39" t="str">
        <f t="shared" si="96"/>
        <v>X</v>
      </c>
      <c r="L582" s="39" t="str">
        <f t="shared" si="97"/>
        <v>X</v>
      </c>
      <c r="M582" s="39" t="str">
        <f t="shared" si="91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92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8"/>
        <v>3.3025473724874854</v>
      </c>
      <c r="BB582" s="18"/>
      <c r="BD582" s="54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3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6"/>
        <v>X</v>
      </c>
      <c r="G583" s="7">
        <f t="shared" si="87"/>
        <v>0.42499999999999999</v>
      </c>
      <c r="H583" s="16">
        <f t="shared" si="88"/>
        <v>0.42499999999999999</v>
      </c>
      <c r="I583" s="11" t="str">
        <f t="shared" si="89"/>
        <v>X</v>
      </c>
      <c r="J583" s="39" t="str">
        <f t="shared" si="90"/>
        <v>X</v>
      </c>
      <c r="K583" s="39" t="str">
        <f t="shared" si="96"/>
        <v>X</v>
      </c>
      <c r="L583" s="39" t="str">
        <f t="shared" si="97"/>
        <v>X</v>
      </c>
      <c r="M583" s="39" t="str">
        <f t="shared" si="91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92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8"/>
        <v>3.3003780648707024</v>
      </c>
      <c r="BB583" s="18"/>
      <c r="BD583" s="54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3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6"/>
        <v>X</v>
      </c>
      <c r="G584" s="7">
        <f t="shared" si="87"/>
        <v>4.0999999999999996</v>
      </c>
      <c r="H584" s="16">
        <f t="shared" si="88"/>
        <v>4.0999999999999996</v>
      </c>
      <c r="I584" s="11" t="str">
        <f t="shared" si="89"/>
        <v>X</v>
      </c>
      <c r="J584" s="39" t="str">
        <f t="shared" si="90"/>
        <v>X</v>
      </c>
      <c r="K584" s="39" t="str">
        <f t="shared" si="96"/>
        <v>X</v>
      </c>
      <c r="L584" s="39" t="str">
        <f t="shared" si="97"/>
        <v>X</v>
      </c>
      <c r="M584" s="39" t="str">
        <f t="shared" si="91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92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8"/>
        <v>3.301897717195208</v>
      </c>
      <c r="BB584" s="18"/>
      <c r="BD584" s="54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3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6"/>
        <v>X</v>
      </c>
      <c r="G585" s="7">
        <f t="shared" si="87"/>
        <v>3.6750000000000012</v>
      </c>
      <c r="H585" s="16">
        <f t="shared" si="88"/>
        <v>3.6750000000000012</v>
      </c>
      <c r="I585" s="11" t="str">
        <f t="shared" si="89"/>
        <v>X</v>
      </c>
      <c r="J585" s="39" t="str">
        <f t="shared" si="90"/>
        <v>X</v>
      </c>
      <c r="K585" s="39" t="str">
        <f t="shared" si="96"/>
        <v>X</v>
      </c>
      <c r="L585" s="39" t="str">
        <f t="shared" si="97"/>
        <v>X</v>
      </c>
      <c r="M585" s="39" t="str">
        <f t="shared" si="91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92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8"/>
        <v>3.3025473724874854</v>
      </c>
      <c r="BB585" s="18"/>
      <c r="BD585" s="54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3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6"/>
        <v>X</v>
      </c>
      <c r="G586" s="7">
        <f t="shared" si="87"/>
        <v>5.8333333333333362E-2</v>
      </c>
      <c r="H586" s="16">
        <f t="shared" si="88"/>
        <v>5.8333333333333362E-2</v>
      </c>
      <c r="I586" s="11" t="str">
        <f t="shared" si="89"/>
        <v>X</v>
      </c>
      <c r="J586" s="39" t="str">
        <f t="shared" si="90"/>
        <v>X</v>
      </c>
      <c r="K586" s="39" t="str">
        <f t="shared" si="96"/>
        <v>X</v>
      </c>
      <c r="L586" s="39" t="str">
        <f t="shared" si="97"/>
        <v>X</v>
      </c>
      <c r="M586" s="39" t="str">
        <f t="shared" si="91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92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8"/>
        <v>3.3003780648707024</v>
      </c>
      <c r="BB586" s="18"/>
      <c r="BD586" s="54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3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6"/>
        <v>X</v>
      </c>
      <c r="G587" s="7">
        <f t="shared" si="87"/>
        <v>-0.19999999999999971</v>
      </c>
      <c r="H587" s="16">
        <f t="shared" si="88"/>
        <v>-0.19999999999999971</v>
      </c>
      <c r="I587" s="11" t="str">
        <f t="shared" si="89"/>
        <v>X</v>
      </c>
      <c r="J587" s="39" t="str">
        <f t="shared" si="90"/>
        <v>X</v>
      </c>
      <c r="K587" s="39" t="str">
        <f t="shared" si="96"/>
        <v>X</v>
      </c>
      <c r="L587" s="39" t="str">
        <f t="shared" si="97"/>
        <v>X</v>
      </c>
      <c r="M587" s="39" t="str">
        <f t="shared" si="91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92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8"/>
        <v>3.301897717195208</v>
      </c>
      <c r="BB587" s="18"/>
      <c r="BD587" s="54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3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6"/>
        <v>X</v>
      </c>
      <c r="G588" s="7">
        <f t="shared" si="87"/>
        <v>-1.666666666666668E-2</v>
      </c>
      <c r="H588" s="16">
        <f t="shared" si="88"/>
        <v>-1.666666666666668E-2</v>
      </c>
      <c r="I588" s="11" t="str">
        <f t="shared" si="89"/>
        <v>X</v>
      </c>
      <c r="J588" s="39" t="str">
        <f t="shared" si="90"/>
        <v>X</v>
      </c>
      <c r="K588" s="39" t="str">
        <f t="shared" si="96"/>
        <v>X</v>
      </c>
      <c r="L588" s="39" t="str">
        <f t="shared" si="97"/>
        <v>X</v>
      </c>
      <c r="M588" s="39" t="str">
        <f t="shared" si="91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92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8"/>
        <v>3.3025473724874854</v>
      </c>
      <c r="BB588" s="18"/>
      <c r="BD588" s="54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3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6"/>
        <v>X</v>
      </c>
      <c r="G589" s="7">
        <f t="shared" si="87"/>
        <v>0.67499999999999993</v>
      </c>
      <c r="H589" s="16">
        <f t="shared" si="88"/>
        <v>0.67499999999999993</v>
      </c>
      <c r="I589" s="11" t="str">
        <f t="shared" si="89"/>
        <v>X</v>
      </c>
      <c r="J589" s="39" t="str">
        <f t="shared" si="90"/>
        <v>X</v>
      </c>
      <c r="K589" s="39" t="str">
        <f t="shared" si="96"/>
        <v>X</v>
      </c>
      <c r="L589" s="39" t="str">
        <f t="shared" si="97"/>
        <v>X</v>
      </c>
      <c r="M589" s="39" t="str">
        <f t="shared" si="91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92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8"/>
        <v>3.3003780648707024</v>
      </c>
      <c r="BB589" s="18"/>
      <c r="BD589" s="54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3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6"/>
        <v>X</v>
      </c>
      <c r="G590" s="7">
        <f t="shared" si="87"/>
        <v>1.625</v>
      </c>
      <c r="H590" s="16">
        <f t="shared" si="88"/>
        <v>1.625</v>
      </c>
      <c r="I590" s="11" t="str">
        <f t="shared" si="89"/>
        <v>X</v>
      </c>
      <c r="J590" s="39" t="str">
        <f t="shared" si="90"/>
        <v>X</v>
      </c>
      <c r="K590" s="39" t="str">
        <f t="shared" si="96"/>
        <v>X</v>
      </c>
      <c r="L590" s="39" t="str">
        <f t="shared" si="97"/>
        <v>X</v>
      </c>
      <c r="M590" s="39" t="str">
        <f t="shared" si="91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92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8"/>
        <v>3.301897717195208</v>
      </c>
      <c r="BB590" s="18"/>
      <c r="BD590" s="54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3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9">IFERROR(D591/E591, "X")</f>
        <v>X</v>
      </c>
      <c r="G591" s="7">
        <f t="shared" ref="G591:G654" si="100">D591-E591</f>
        <v>1.1000000000000001</v>
      </c>
      <c r="H591" s="16">
        <f t="shared" ref="H591:H654" si="101">D591+E591</f>
        <v>1.1000000000000001</v>
      </c>
      <c r="I591" s="11" t="str">
        <f t="shared" ref="I591:I654" si="102">IFERROR(F591/SQRT(F591^2+AJ591), "X")</f>
        <v>X</v>
      </c>
      <c r="J591" s="39" t="str">
        <f t="shared" ref="J591:J654" si="103">IFERROR(SQRT((1-I591^2)/AJ591), "X")</f>
        <v>X</v>
      </c>
      <c r="K591" s="39" t="str">
        <f t="shared" si="96"/>
        <v>X</v>
      </c>
      <c r="L591" s="39" t="str">
        <f t="shared" si="97"/>
        <v>X</v>
      </c>
      <c r="M591" s="39" t="str">
        <f t="shared" ref="M591:M654" si="104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5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8"/>
        <v>3.3025473724874854</v>
      </c>
      <c r="BB591" s="18"/>
      <c r="BD591" s="54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3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9"/>
        <v>X</v>
      </c>
      <c r="G592" s="7">
        <f t="shared" si="100"/>
        <v>3.3</v>
      </c>
      <c r="H592" s="16">
        <f t="shared" si="101"/>
        <v>3.3</v>
      </c>
      <c r="I592" s="11" t="str">
        <f t="shared" si="102"/>
        <v>X</v>
      </c>
      <c r="J592" s="39" t="str">
        <f t="shared" si="103"/>
        <v>X</v>
      </c>
      <c r="K592" s="39" t="str">
        <f t="shared" si="96"/>
        <v>X</v>
      </c>
      <c r="L592" s="39" t="str">
        <f t="shared" si="97"/>
        <v>X</v>
      </c>
      <c r="M592" s="39" t="str">
        <f t="shared" si="104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5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8"/>
        <v>3.3003780648707024</v>
      </c>
      <c r="BB592" s="18"/>
      <c r="BD592" s="54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3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9"/>
        <v>X</v>
      </c>
      <c r="G593" s="7">
        <f t="shared" si="100"/>
        <v>7.2</v>
      </c>
      <c r="H593" s="16">
        <f t="shared" si="101"/>
        <v>7.2</v>
      </c>
      <c r="I593" s="11" t="str">
        <f t="shared" si="102"/>
        <v>X</v>
      </c>
      <c r="J593" s="39" t="str">
        <f t="shared" si="103"/>
        <v>X</v>
      </c>
      <c r="K593" s="39" t="str">
        <f t="shared" si="96"/>
        <v>X</v>
      </c>
      <c r="L593" s="39" t="str">
        <f t="shared" si="97"/>
        <v>X</v>
      </c>
      <c r="M593" s="39" t="str">
        <f t="shared" si="104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5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8"/>
        <v>3.301897717195208</v>
      </c>
      <c r="BB593" s="18"/>
      <c r="BD593" s="54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3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9"/>
        <v>X</v>
      </c>
      <c r="G594" s="7">
        <f t="shared" si="100"/>
        <v>6.6</v>
      </c>
      <c r="H594" s="16">
        <f t="shared" si="101"/>
        <v>6.6</v>
      </c>
      <c r="I594" s="11" t="str">
        <f t="shared" si="102"/>
        <v>X</v>
      </c>
      <c r="J594" s="39" t="str">
        <f t="shared" si="103"/>
        <v>X</v>
      </c>
      <c r="K594" s="39" t="str">
        <f t="shared" si="96"/>
        <v>X</v>
      </c>
      <c r="L594" s="39" t="str">
        <f t="shared" si="97"/>
        <v>X</v>
      </c>
      <c r="M594" s="39" t="str">
        <f t="shared" si="104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5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8"/>
        <v>3.3025473724874854</v>
      </c>
      <c r="BB594" s="18"/>
      <c r="BD594" s="54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3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9"/>
        <v>X</v>
      </c>
      <c r="G595" s="7">
        <f t="shared" si="100"/>
        <v>1.7</v>
      </c>
      <c r="H595" s="16">
        <f t="shared" si="101"/>
        <v>1.7</v>
      </c>
      <c r="I595" s="11" t="str">
        <f t="shared" si="102"/>
        <v>X</v>
      </c>
      <c r="J595" s="39" t="str">
        <f t="shared" si="103"/>
        <v>X</v>
      </c>
      <c r="K595" s="39" t="str">
        <f t="shared" si="96"/>
        <v>X</v>
      </c>
      <c r="L595" s="39" t="str">
        <f t="shared" si="97"/>
        <v>X</v>
      </c>
      <c r="M595" s="39" t="str">
        <f t="shared" si="104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5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8"/>
        <v>3.3003780648707024</v>
      </c>
      <c r="BB595" s="18"/>
      <c r="BD595" s="54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3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9"/>
        <v>X</v>
      </c>
      <c r="G596" s="7">
        <f t="shared" si="100"/>
        <v>7.1</v>
      </c>
      <c r="H596" s="16">
        <f t="shared" si="101"/>
        <v>7.1</v>
      </c>
      <c r="I596" s="11" t="str">
        <f t="shared" si="102"/>
        <v>X</v>
      </c>
      <c r="J596" s="39" t="str">
        <f t="shared" si="103"/>
        <v>X</v>
      </c>
      <c r="K596" s="39" t="str">
        <f t="shared" si="96"/>
        <v>X</v>
      </c>
      <c r="L596" s="39" t="str">
        <f t="shared" si="97"/>
        <v>X</v>
      </c>
      <c r="M596" s="39" t="str">
        <f t="shared" si="104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5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8"/>
        <v>3.301897717195208</v>
      </c>
      <c r="BB596" s="18"/>
      <c r="BD596" s="54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3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9"/>
        <v>X</v>
      </c>
      <c r="G597" s="7">
        <f t="shared" si="100"/>
        <v>6.8</v>
      </c>
      <c r="H597" s="16">
        <f t="shared" si="101"/>
        <v>6.8</v>
      </c>
      <c r="I597" s="11" t="str">
        <f t="shared" si="102"/>
        <v>X</v>
      </c>
      <c r="J597" s="39" t="str">
        <f t="shared" si="103"/>
        <v>X</v>
      </c>
      <c r="K597" s="39" t="str">
        <f t="shared" si="96"/>
        <v>X</v>
      </c>
      <c r="L597" s="39" t="str">
        <f t="shared" si="97"/>
        <v>X</v>
      </c>
      <c r="M597" s="39" t="str">
        <f t="shared" si="104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5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8"/>
        <v>3.3025473724874854</v>
      </c>
      <c r="BB597" s="18"/>
      <c r="BD597" s="54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3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9"/>
        <v>X</v>
      </c>
      <c r="G598" s="7">
        <f t="shared" si="100"/>
        <v>17.5</v>
      </c>
      <c r="H598" s="16">
        <f t="shared" si="101"/>
        <v>17.5</v>
      </c>
      <c r="I598" s="11" t="str">
        <f t="shared" si="102"/>
        <v>X</v>
      </c>
      <c r="J598" s="39" t="str">
        <f t="shared" si="103"/>
        <v>X</v>
      </c>
      <c r="K598" s="39" t="str">
        <f t="shared" si="96"/>
        <v>X</v>
      </c>
      <c r="L598" s="39" t="str">
        <f t="shared" si="97"/>
        <v>X</v>
      </c>
      <c r="M598" s="39" t="str">
        <f t="shared" si="104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5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8"/>
        <v>3.3008127941181171</v>
      </c>
      <c r="BB598" s="18"/>
      <c r="BD598" s="54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3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9"/>
        <v>X</v>
      </c>
      <c r="G599" s="7">
        <f t="shared" si="100"/>
        <v>22.95</v>
      </c>
      <c r="H599" s="16">
        <f t="shared" si="101"/>
        <v>22.95</v>
      </c>
      <c r="I599" s="11" t="str">
        <f t="shared" si="102"/>
        <v>X</v>
      </c>
      <c r="J599" s="39" t="str">
        <f t="shared" si="103"/>
        <v>X</v>
      </c>
      <c r="K599" s="39" t="str">
        <f t="shared" si="96"/>
        <v>X</v>
      </c>
      <c r="L599" s="39" t="str">
        <f t="shared" si="97"/>
        <v>X</v>
      </c>
      <c r="M599" s="39" t="str">
        <f t="shared" si="104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5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8"/>
        <v>3.3008127941181171</v>
      </c>
      <c r="BB599" s="18"/>
      <c r="BD599" s="54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3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9"/>
        <v>X</v>
      </c>
      <c r="G600" s="7">
        <f t="shared" si="100"/>
        <v>16.8</v>
      </c>
      <c r="H600" s="16">
        <f t="shared" si="101"/>
        <v>16.8</v>
      </c>
      <c r="I600" s="11" t="str">
        <f t="shared" si="102"/>
        <v>X</v>
      </c>
      <c r="J600" s="39" t="str">
        <f t="shared" si="103"/>
        <v>X</v>
      </c>
      <c r="K600" s="39" t="str">
        <f t="shared" si="96"/>
        <v>X</v>
      </c>
      <c r="L600" s="39" t="str">
        <f t="shared" si="97"/>
        <v>X</v>
      </c>
      <c r="M600" s="39" t="str">
        <f t="shared" si="104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5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8"/>
        <v>3.3008127941181171</v>
      </c>
      <c r="BB600" s="18"/>
      <c r="BD600" s="54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3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9"/>
        <v>X</v>
      </c>
      <c r="G601" s="7">
        <f t="shared" si="100"/>
        <v>21.175000000000001</v>
      </c>
      <c r="H601" s="16">
        <f t="shared" si="101"/>
        <v>21.175000000000001</v>
      </c>
      <c r="I601" s="11" t="str">
        <f t="shared" si="102"/>
        <v>X</v>
      </c>
      <c r="J601" s="39" t="str">
        <f t="shared" si="103"/>
        <v>X</v>
      </c>
      <c r="K601" s="39" t="str">
        <f t="shared" si="96"/>
        <v>X</v>
      </c>
      <c r="L601" s="39" t="str">
        <f t="shared" si="97"/>
        <v>X</v>
      </c>
      <c r="M601" s="39" t="str">
        <f t="shared" si="104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5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8"/>
        <v>3.3008127941181171</v>
      </c>
      <c r="BB601" s="18"/>
      <c r="BD601" s="54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3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9"/>
        <v>X</v>
      </c>
      <c r="G602" s="7">
        <f t="shared" si="100"/>
        <v>17.5</v>
      </c>
      <c r="H602" s="16">
        <f t="shared" si="101"/>
        <v>17.5</v>
      </c>
      <c r="I602" s="11" t="str">
        <f t="shared" si="102"/>
        <v>X</v>
      </c>
      <c r="J602" s="39" t="str">
        <f t="shared" si="103"/>
        <v>X</v>
      </c>
      <c r="K602" s="39" t="str">
        <f t="shared" si="96"/>
        <v>X</v>
      </c>
      <c r="L602" s="39" t="str">
        <f t="shared" si="97"/>
        <v>X</v>
      </c>
      <c r="M602" s="39" t="str">
        <f t="shared" si="104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5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8"/>
        <v>3.3012470886362113</v>
      </c>
      <c r="BB602" s="18"/>
      <c r="BD602" s="54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3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9"/>
        <v>X</v>
      </c>
      <c r="G603" s="7">
        <f t="shared" si="100"/>
        <v>5.2</v>
      </c>
      <c r="H603" s="16">
        <f t="shared" si="101"/>
        <v>5.2</v>
      </c>
      <c r="I603" s="11" t="str">
        <f t="shared" si="102"/>
        <v>X</v>
      </c>
      <c r="J603" s="39" t="str">
        <f t="shared" si="103"/>
        <v>X</v>
      </c>
      <c r="K603" s="39" t="str">
        <f t="shared" si="96"/>
        <v>X</v>
      </c>
      <c r="L603" s="39" t="str">
        <f t="shared" si="97"/>
        <v>X</v>
      </c>
      <c r="M603" s="39" t="str">
        <f t="shared" si="104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5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8"/>
        <v>3.3005954838899636</v>
      </c>
      <c r="BB603" s="18"/>
      <c r="BD603" s="54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3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9"/>
        <v>X</v>
      </c>
      <c r="G604" s="7">
        <f t="shared" si="100"/>
        <v>12.8</v>
      </c>
      <c r="H604" s="16">
        <f t="shared" si="101"/>
        <v>12.8</v>
      </c>
      <c r="I604" s="11" t="str">
        <f t="shared" si="102"/>
        <v>X</v>
      </c>
      <c r="J604" s="39" t="str">
        <f t="shared" si="103"/>
        <v>X</v>
      </c>
      <c r="K604" s="39" t="str">
        <f t="shared" si="96"/>
        <v>X</v>
      </c>
      <c r="L604" s="39" t="str">
        <f t="shared" si="97"/>
        <v>X</v>
      </c>
      <c r="M604" s="39" t="str">
        <f t="shared" si="104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5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8"/>
        <v>3.3016809492935764</v>
      </c>
      <c r="BB604" s="18"/>
      <c r="BD604" s="54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3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9"/>
        <v>X</v>
      </c>
      <c r="G605" s="7">
        <f t="shared" si="100"/>
        <v>3.7</v>
      </c>
      <c r="H605" s="16">
        <f t="shared" si="101"/>
        <v>3.7</v>
      </c>
      <c r="I605" s="11" t="str">
        <f t="shared" si="102"/>
        <v>X</v>
      </c>
      <c r="J605" s="39" t="str">
        <f t="shared" si="103"/>
        <v>X</v>
      </c>
      <c r="K605" s="39" t="str">
        <f t="shared" si="96"/>
        <v>X</v>
      </c>
      <c r="L605" s="39" t="str">
        <f t="shared" si="97"/>
        <v>X</v>
      </c>
      <c r="M605" s="39" t="str">
        <f t="shared" si="104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5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8"/>
        <v>3.3003780648707024</v>
      </c>
      <c r="BB605" s="18"/>
      <c r="BD605" s="54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3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9"/>
        <v>X</v>
      </c>
      <c r="G606" s="7">
        <f t="shared" si="100"/>
        <v>4.4000000000000004</v>
      </c>
      <c r="H606" s="16">
        <f t="shared" si="101"/>
        <v>4.4000000000000004</v>
      </c>
      <c r="I606" s="11" t="str">
        <f t="shared" si="102"/>
        <v>X</v>
      </c>
      <c r="J606" s="39" t="str">
        <f t="shared" si="103"/>
        <v>X</v>
      </c>
      <c r="K606" s="39" t="str">
        <f t="shared" si="96"/>
        <v>X</v>
      </c>
      <c r="L606" s="39" t="str">
        <f t="shared" si="97"/>
        <v>X</v>
      </c>
      <c r="M606" s="39" t="str">
        <f t="shared" si="104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5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8"/>
        <v>3.3003780648707024</v>
      </c>
      <c r="BB606" s="18"/>
      <c r="BD606" s="54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3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9"/>
        <v>X</v>
      </c>
      <c r="G607" s="7">
        <f t="shared" si="100"/>
        <v>11</v>
      </c>
      <c r="H607" s="16">
        <f t="shared" si="101"/>
        <v>11</v>
      </c>
      <c r="I607" s="11" t="str">
        <f t="shared" si="102"/>
        <v>X</v>
      </c>
      <c r="J607" s="39" t="str">
        <f t="shared" si="103"/>
        <v>X</v>
      </c>
      <c r="K607" s="39" t="str">
        <f t="shared" si="96"/>
        <v>X</v>
      </c>
      <c r="L607" s="39" t="str">
        <f t="shared" si="97"/>
        <v>X</v>
      </c>
      <c r="M607" s="39" t="str">
        <f t="shared" si="104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5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8"/>
        <v>3.3016809492935764</v>
      </c>
      <c r="BB607" s="18"/>
      <c r="BD607" s="54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3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9"/>
        <v>X</v>
      </c>
      <c r="G608" s="7">
        <f t="shared" si="100"/>
        <v>13.2</v>
      </c>
      <c r="H608" s="16">
        <f t="shared" si="101"/>
        <v>13.2</v>
      </c>
      <c r="I608" s="11" t="str">
        <f t="shared" si="102"/>
        <v>X</v>
      </c>
      <c r="J608" s="39" t="str">
        <f t="shared" si="103"/>
        <v>X</v>
      </c>
      <c r="K608" s="39" t="str">
        <f t="shared" si="96"/>
        <v>X</v>
      </c>
      <c r="L608" s="39" t="str">
        <f t="shared" si="97"/>
        <v>X</v>
      </c>
      <c r="M608" s="39" t="str">
        <f t="shared" si="104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5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8"/>
        <v>3.3010299956639813</v>
      </c>
      <c r="BB608" s="18"/>
      <c r="BD608" s="54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3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9"/>
        <v>X</v>
      </c>
      <c r="G609" s="7">
        <f t="shared" si="100"/>
        <v>7.6</v>
      </c>
      <c r="H609" s="16">
        <f t="shared" si="101"/>
        <v>7.6</v>
      </c>
      <c r="I609" s="11" t="str">
        <f t="shared" si="102"/>
        <v>X</v>
      </c>
      <c r="J609" s="39" t="str">
        <f t="shared" si="103"/>
        <v>X</v>
      </c>
      <c r="K609" s="39" t="str">
        <f t="shared" si="96"/>
        <v>X</v>
      </c>
      <c r="L609" s="39" t="str">
        <f t="shared" si="97"/>
        <v>X</v>
      </c>
      <c r="M609" s="39" t="str">
        <f t="shared" si="104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5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8"/>
        <v>3.2995072987004876</v>
      </c>
      <c r="BB609" s="18"/>
      <c r="BD609" s="54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3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9"/>
        <v>X</v>
      </c>
      <c r="G610" s="7">
        <f t="shared" si="100"/>
        <v>8.3000000000000007</v>
      </c>
      <c r="H610" s="16">
        <f t="shared" si="101"/>
        <v>8.3000000000000007</v>
      </c>
      <c r="I610" s="11" t="str">
        <f t="shared" si="102"/>
        <v>X</v>
      </c>
      <c r="J610" s="39" t="str">
        <f t="shared" si="103"/>
        <v>X</v>
      </c>
      <c r="K610" s="39" t="str">
        <f t="shared" si="96"/>
        <v>X</v>
      </c>
      <c r="L610" s="39" t="str">
        <f t="shared" si="97"/>
        <v>X</v>
      </c>
      <c r="M610" s="39" t="str">
        <f t="shared" si="104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5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8"/>
        <v>3.2995072987004876</v>
      </c>
      <c r="BB610" s="18"/>
      <c r="BD610" s="54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3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9"/>
        <v>X</v>
      </c>
      <c r="G611" s="7">
        <f t="shared" si="100"/>
        <v>8.1</v>
      </c>
      <c r="H611" s="16">
        <f t="shared" si="101"/>
        <v>8.1</v>
      </c>
      <c r="I611" s="11" t="str">
        <f t="shared" si="102"/>
        <v>X</v>
      </c>
      <c r="J611" s="39" t="str">
        <f t="shared" si="103"/>
        <v>X</v>
      </c>
      <c r="K611" s="39" t="str">
        <f t="shared" si="96"/>
        <v>X</v>
      </c>
      <c r="L611" s="39" t="str">
        <f t="shared" si="97"/>
        <v>X</v>
      </c>
      <c r="M611" s="39" t="str">
        <f t="shared" si="104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5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8"/>
        <v>3.2995072987004876</v>
      </c>
      <c r="BB611" s="18"/>
      <c r="BD611" s="54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3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9"/>
        <v>X</v>
      </c>
      <c r="G612" s="7">
        <f t="shared" si="100"/>
        <v>6.9</v>
      </c>
      <c r="H612" s="16">
        <f t="shared" si="101"/>
        <v>6.9</v>
      </c>
      <c r="I612" s="11" t="str">
        <f t="shared" si="102"/>
        <v>X</v>
      </c>
      <c r="J612" s="39" t="str">
        <f t="shared" si="103"/>
        <v>X</v>
      </c>
      <c r="K612" s="39" t="str">
        <f t="shared" si="96"/>
        <v>X</v>
      </c>
      <c r="L612" s="39" t="str">
        <f t="shared" si="97"/>
        <v>X</v>
      </c>
      <c r="M612" s="39" t="str">
        <f t="shared" si="104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5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8"/>
        <v>3.2995072987004876</v>
      </c>
      <c r="BB612" s="18"/>
      <c r="BD612" s="54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3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9"/>
        <v>X</v>
      </c>
      <c r="G613" s="7">
        <f t="shared" si="100"/>
        <v>9</v>
      </c>
      <c r="H613" s="16">
        <f t="shared" si="101"/>
        <v>9</v>
      </c>
      <c r="I613" s="11" t="str">
        <f t="shared" si="102"/>
        <v>X</v>
      </c>
      <c r="J613" s="39" t="str">
        <f t="shared" si="103"/>
        <v>X</v>
      </c>
      <c r="K613" s="39" t="str">
        <f t="shared" si="96"/>
        <v>X</v>
      </c>
      <c r="L613" s="39" t="str">
        <f t="shared" si="97"/>
        <v>X</v>
      </c>
      <c r="M613" s="39" t="str">
        <f t="shared" si="104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5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8"/>
        <v>3.2995072987004876</v>
      </c>
      <c r="BB613" s="18"/>
      <c r="BD613" s="54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3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9"/>
        <v>X</v>
      </c>
      <c r="G614" s="7">
        <f t="shared" si="100"/>
        <v>8.1</v>
      </c>
      <c r="H614" s="16">
        <f t="shared" si="101"/>
        <v>8.1</v>
      </c>
      <c r="I614" s="11" t="str">
        <f t="shared" si="102"/>
        <v>X</v>
      </c>
      <c r="J614" s="39" t="str">
        <f t="shared" si="103"/>
        <v>X</v>
      </c>
      <c r="K614" s="39" t="str">
        <f t="shared" si="96"/>
        <v>X</v>
      </c>
      <c r="L614" s="39" t="str">
        <f t="shared" si="97"/>
        <v>X</v>
      </c>
      <c r="M614" s="39" t="str">
        <f t="shared" si="104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5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8"/>
        <v>3.2977605110991339</v>
      </c>
      <c r="BB614" s="18"/>
      <c r="BD614" s="54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3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9"/>
        <v>X</v>
      </c>
      <c r="G615" s="7">
        <f t="shared" si="100"/>
        <v>7.3</v>
      </c>
      <c r="H615" s="16">
        <f t="shared" si="101"/>
        <v>7.3</v>
      </c>
      <c r="I615" s="11" t="str">
        <f t="shared" si="102"/>
        <v>X</v>
      </c>
      <c r="J615" s="39" t="str">
        <f t="shared" si="103"/>
        <v>X</v>
      </c>
      <c r="K615" s="39" t="str">
        <f t="shared" si="96"/>
        <v>X</v>
      </c>
      <c r="L615" s="39" t="str">
        <f t="shared" si="97"/>
        <v>X</v>
      </c>
      <c r="M615" s="39" t="str">
        <f t="shared" si="104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5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8"/>
        <v>3.2997251539756367</v>
      </c>
      <c r="BB615" s="18"/>
      <c r="BD615" s="54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3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9"/>
        <v>X</v>
      </c>
      <c r="G616" s="7">
        <f t="shared" si="100"/>
        <v>8.3000000000000007</v>
      </c>
      <c r="H616" s="16">
        <f t="shared" si="101"/>
        <v>8.3000000000000007</v>
      </c>
      <c r="I616" s="11" t="str">
        <f t="shared" si="102"/>
        <v>X</v>
      </c>
      <c r="J616" s="39" t="str">
        <f t="shared" si="103"/>
        <v>X</v>
      </c>
      <c r="K616" s="39" t="str">
        <f t="shared" si="96"/>
        <v>X</v>
      </c>
      <c r="L616" s="39" t="str">
        <f t="shared" si="97"/>
        <v>X</v>
      </c>
      <c r="M616" s="39" t="str">
        <f t="shared" si="104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5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8"/>
        <v>3.3031960574204891</v>
      </c>
      <c r="BB616" s="18"/>
      <c r="BD616" s="54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3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9"/>
        <v>X</v>
      </c>
      <c r="G617" s="7">
        <f t="shared" si="100"/>
        <v>4.5999999999999996</v>
      </c>
      <c r="H617" s="16">
        <f t="shared" si="101"/>
        <v>4.5999999999999996</v>
      </c>
      <c r="I617" s="11" t="str">
        <f t="shared" si="102"/>
        <v>X</v>
      </c>
      <c r="J617" s="39" t="str">
        <f t="shared" si="103"/>
        <v>X</v>
      </c>
      <c r="K617" s="39" t="str">
        <f t="shared" si="96"/>
        <v>X</v>
      </c>
      <c r="L617" s="39" t="str">
        <f t="shared" si="97"/>
        <v>X</v>
      </c>
      <c r="M617" s="39" t="str">
        <f t="shared" si="104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5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8"/>
        <v>3.2966651902615309</v>
      </c>
      <c r="BB617" s="18"/>
      <c r="BD617" s="54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3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9"/>
        <v>X</v>
      </c>
      <c r="G618" s="7">
        <f t="shared" si="100"/>
        <v>7.6</v>
      </c>
      <c r="H618" s="16">
        <f t="shared" si="101"/>
        <v>7.6</v>
      </c>
      <c r="I618" s="11" t="str">
        <f t="shared" si="102"/>
        <v>X</v>
      </c>
      <c r="J618" s="39" t="str">
        <f t="shared" si="103"/>
        <v>X</v>
      </c>
      <c r="K618" s="39" t="str">
        <f t="shared" si="96"/>
        <v>X</v>
      </c>
      <c r="L618" s="39" t="str">
        <f t="shared" si="97"/>
        <v>X</v>
      </c>
      <c r="M618" s="39" t="str">
        <f t="shared" si="104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5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8"/>
        <v>3.2995072987004876</v>
      </c>
      <c r="BB618" s="18"/>
      <c r="BD618" s="54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3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9"/>
        <v>X</v>
      </c>
      <c r="G619" s="7">
        <f t="shared" si="100"/>
        <v>6.7</v>
      </c>
      <c r="H619" s="16">
        <f t="shared" si="101"/>
        <v>6.7</v>
      </c>
      <c r="I619" s="11" t="str">
        <f t="shared" si="102"/>
        <v>X</v>
      </c>
      <c r="J619" s="39" t="str">
        <f t="shared" si="103"/>
        <v>X</v>
      </c>
      <c r="K619" s="39" t="str">
        <f t="shared" si="96"/>
        <v>X</v>
      </c>
      <c r="L619" s="39" t="str">
        <f t="shared" si="97"/>
        <v>X</v>
      </c>
      <c r="M619" s="39" t="str">
        <f t="shared" si="104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5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8"/>
        <v>3.2966651902615309</v>
      </c>
      <c r="BB619" s="18"/>
      <c r="BD619" s="54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3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9"/>
        <v>X</v>
      </c>
      <c r="G620" s="7">
        <f t="shared" si="100"/>
        <v>5.8</v>
      </c>
      <c r="H620" s="16">
        <f t="shared" si="101"/>
        <v>5.8</v>
      </c>
      <c r="I620" s="11" t="str">
        <f t="shared" si="102"/>
        <v>X</v>
      </c>
      <c r="J620" s="39" t="str">
        <f t="shared" si="103"/>
        <v>X</v>
      </c>
      <c r="K620" s="39" t="str">
        <f t="shared" si="96"/>
        <v>X</v>
      </c>
      <c r="L620" s="39" t="str">
        <f t="shared" si="97"/>
        <v>X</v>
      </c>
      <c r="M620" s="39" t="str">
        <f t="shared" si="104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5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8"/>
        <v>3.2953471483336179</v>
      </c>
      <c r="BB620" s="18"/>
      <c r="BD620" s="54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3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9"/>
        <v>X</v>
      </c>
      <c r="G621" s="7">
        <f t="shared" si="100"/>
        <v>10.199999999999999</v>
      </c>
      <c r="H621" s="16">
        <f t="shared" si="101"/>
        <v>10.199999999999999</v>
      </c>
      <c r="I621" s="11" t="str">
        <f t="shared" si="102"/>
        <v>X</v>
      </c>
      <c r="J621" s="39" t="str">
        <f t="shared" si="103"/>
        <v>X</v>
      </c>
      <c r="K621" s="39" t="str">
        <f t="shared" si="96"/>
        <v>X</v>
      </c>
      <c r="L621" s="39" t="str">
        <f t="shared" si="97"/>
        <v>X</v>
      </c>
      <c r="M621" s="39" t="str">
        <f t="shared" si="104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5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8"/>
        <v>3.2981978671098151</v>
      </c>
      <c r="BB621" s="18"/>
      <c r="BD621" s="54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3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9"/>
        <v>X</v>
      </c>
      <c r="G622" s="7">
        <f t="shared" si="100"/>
        <v>8.9</v>
      </c>
      <c r="H622" s="16">
        <f t="shared" si="101"/>
        <v>8.9</v>
      </c>
      <c r="I622" s="11" t="str">
        <f t="shared" si="102"/>
        <v>X</v>
      </c>
      <c r="J622" s="39" t="str">
        <f t="shared" si="103"/>
        <v>X</v>
      </c>
      <c r="K622" s="39" t="str">
        <f t="shared" si="96"/>
        <v>X</v>
      </c>
      <c r="L622" s="39" t="str">
        <f t="shared" si="97"/>
        <v>X</v>
      </c>
      <c r="M622" s="39" t="str">
        <f t="shared" si="104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5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8"/>
        <v>3.2997251539756367</v>
      </c>
      <c r="BB622" s="18"/>
      <c r="BD622" s="54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3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9"/>
        <v>X</v>
      </c>
      <c r="G623" s="7">
        <f t="shared" si="100"/>
        <v>11</v>
      </c>
      <c r="H623" s="16">
        <f t="shared" si="101"/>
        <v>11</v>
      </c>
      <c r="I623" s="11" t="str">
        <f t="shared" si="102"/>
        <v>X</v>
      </c>
      <c r="J623" s="39" t="str">
        <f t="shared" si="103"/>
        <v>X</v>
      </c>
      <c r="K623" s="39" t="str">
        <f t="shared" si="96"/>
        <v>X</v>
      </c>
      <c r="L623" s="39" t="str">
        <f t="shared" si="97"/>
        <v>X</v>
      </c>
      <c r="M623" s="39" t="str">
        <f t="shared" si="104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5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8"/>
        <v>3.2971036501492565</v>
      </c>
      <c r="BB623" s="18"/>
      <c r="BD623" s="54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3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9"/>
        <v>X</v>
      </c>
      <c r="G624" s="7">
        <f t="shared" si="100"/>
        <v>12.6</v>
      </c>
      <c r="H624" s="16">
        <f t="shared" si="101"/>
        <v>12.6</v>
      </c>
      <c r="I624" s="11" t="str">
        <f t="shared" si="102"/>
        <v>X</v>
      </c>
      <c r="J624" s="39" t="str">
        <f t="shared" si="103"/>
        <v>X</v>
      </c>
      <c r="K624" s="39" t="str">
        <f t="shared" si="96"/>
        <v>X</v>
      </c>
      <c r="L624" s="39" t="str">
        <f t="shared" si="97"/>
        <v>X</v>
      </c>
      <c r="M624" s="39" t="str">
        <f t="shared" si="104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5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8"/>
        <v>3.2999429000227671</v>
      </c>
      <c r="BB624" s="18"/>
      <c r="BD624" s="54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3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9"/>
        <v>X</v>
      </c>
      <c r="G625" s="7">
        <f t="shared" si="100"/>
        <v>8.6</v>
      </c>
      <c r="H625" s="16">
        <f t="shared" si="101"/>
        <v>8.6</v>
      </c>
      <c r="I625" s="11" t="str">
        <f t="shared" si="102"/>
        <v>X</v>
      </c>
      <c r="J625" s="39" t="str">
        <f t="shared" si="103"/>
        <v>X</v>
      </c>
      <c r="K625" s="39" t="str">
        <f t="shared" si="96"/>
        <v>X</v>
      </c>
      <c r="L625" s="39" t="str">
        <f t="shared" si="97"/>
        <v>X</v>
      </c>
      <c r="M625" s="39" t="str">
        <f t="shared" si="104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5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8"/>
        <v>3.2999429000227671</v>
      </c>
      <c r="BB625" s="18"/>
      <c r="BD625" s="54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3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9"/>
        <v>X</v>
      </c>
      <c r="G626" s="7">
        <f t="shared" si="100"/>
        <v>9</v>
      </c>
      <c r="H626" s="16">
        <f t="shared" si="101"/>
        <v>9</v>
      </c>
      <c r="I626" s="11" t="str">
        <f t="shared" si="102"/>
        <v>X</v>
      </c>
      <c r="J626" s="39" t="str">
        <f t="shared" si="103"/>
        <v>X</v>
      </c>
      <c r="K626" s="39" t="str">
        <f t="shared" si="96"/>
        <v>X</v>
      </c>
      <c r="L626" s="39" t="str">
        <f t="shared" si="97"/>
        <v>X</v>
      </c>
      <c r="M626" s="39" t="str">
        <f t="shared" si="104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5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8"/>
        <v>3.3005954838899636</v>
      </c>
      <c r="BB626" s="18"/>
      <c r="BD626" s="54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3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9"/>
        <v>X</v>
      </c>
      <c r="G627" s="7">
        <f t="shared" si="100"/>
        <v>9.6999999999999993</v>
      </c>
      <c r="H627" s="16">
        <f t="shared" si="101"/>
        <v>9.6999999999999993</v>
      </c>
      <c r="I627" s="11" t="str">
        <f t="shared" si="102"/>
        <v>X</v>
      </c>
      <c r="J627" s="39" t="str">
        <f t="shared" si="103"/>
        <v>X</v>
      </c>
      <c r="K627" s="39" t="str">
        <f t="shared" si="96"/>
        <v>X</v>
      </c>
      <c r="L627" s="39" t="str">
        <f t="shared" si="97"/>
        <v>X</v>
      </c>
      <c r="M627" s="39" t="str">
        <f t="shared" si="104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5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8"/>
        <v>3.2990712600274095</v>
      </c>
      <c r="BB627" s="18"/>
      <c r="BD627" s="54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3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9"/>
        <v>X</v>
      </c>
      <c r="G628" s="7">
        <f t="shared" si="100"/>
        <v>9</v>
      </c>
      <c r="H628" s="16">
        <f t="shared" si="101"/>
        <v>9</v>
      </c>
      <c r="I628" s="11" t="str">
        <f t="shared" si="102"/>
        <v>X</v>
      </c>
      <c r="J628" s="39" t="str">
        <f t="shared" si="103"/>
        <v>X</v>
      </c>
      <c r="K628" s="39" t="str">
        <f t="shared" si="96"/>
        <v>X</v>
      </c>
      <c r="L628" s="39" t="str">
        <f t="shared" si="97"/>
        <v>X</v>
      </c>
      <c r="M628" s="39" t="str">
        <f t="shared" si="104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5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8"/>
        <v>3.3014640731433</v>
      </c>
      <c r="BB628" s="18"/>
      <c r="BD628" s="54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3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9"/>
        <v>X</v>
      </c>
      <c r="G629" s="7">
        <f t="shared" si="100"/>
        <v>9.6999999999999993</v>
      </c>
      <c r="H629" s="16">
        <f t="shared" si="101"/>
        <v>9.6999999999999993</v>
      </c>
      <c r="I629" s="11" t="str">
        <f t="shared" si="102"/>
        <v>X</v>
      </c>
      <c r="J629" s="39" t="str">
        <f t="shared" si="103"/>
        <v>X</v>
      </c>
      <c r="K629" s="39" t="str">
        <f t="shared" si="96"/>
        <v>X</v>
      </c>
      <c r="L629" s="39" t="str">
        <f t="shared" si="97"/>
        <v>X</v>
      </c>
      <c r="M629" s="39" t="str">
        <f t="shared" si="104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5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8"/>
        <v>3.2990712600274095</v>
      </c>
      <c r="BB629" s="18"/>
      <c r="BD629" s="54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3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9"/>
        <v>X</v>
      </c>
      <c r="G630" s="7">
        <f t="shared" si="100"/>
        <v>9</v>
      </c>
      <c r="H630" s="16">
        <f t="shared" si="101"/>
        <v>9</v>
      </c>
      <c r="I630" s="11" t="str">
        <f t="shared" si="102"/>
        <v>X</v>
      </c>
      <c r="J630" s="39" t="str">
        <f t="shared" si="103"/>
        <v>X</v>
      </c>
      <c r="K630" s="39" t="str">
        <f t="shared" si="96"/>
        <v>X</v>
      </c>
      <c r="L630" s="39" t="str">
        <f t="shared" si="97"/>
        <v>X</v>
      </c>
      <c r="M630" s="39" t="str">
        <f t="shared" si="104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5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8"/>
        <v>3.3014640731433</v>
      </c>
      <c r="BB630" s="18"/>
      <c r="BD630" s="54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3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9"/>
        <v>X</v>
      </c>
      <c r="G631" s="7">
        <f t="shared" si="100"/>
        <v>11.9</v>
      </c>
      <c r="H631" s="16">
        <f t="shared" si="101"/>
        <v>11.9</v>
      </c>
      <c r="I631" s="11" t="str">
        <f t="shared" si="102"/>
        <v>X</v>
      </c>
      <c r="J631" s="39" t="str">
        <f t="shared" si="103"/>
        <v>X</v>
      </c>
      <c r="K631" s="39" t="str">
        <f t="shared" si="96"/>
        <v>X</v>
      </c>
      <c r="L631" s="39" t="str">
        <f t="shared" si="97"/>
        <v>X</v>
      </c>
      <c r="M631" s="39" t="str">
        <f t="shared" si="104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5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8"/>
        <v>3.2990712600274095</v>
      </c>
      <c r="BB631" s="18"/>
      <c r="BD631" s="54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3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9"/>
        <v>X</v>
      </c>
      <c r="G632" s="7">
        <f t="shared" si="100"/>
        <v>11.1</v>
      </c>
      <c r="H632" s="16">
        <f t="shared" si="101"/>
        <v>11.1</v>
      </c>
      <c r="I632" s="11" t="str">
        <f t="shared" si="102"/>
        <v>X</v>
      </c>
      <c r="J632" s="39" t="str">
        <f t="shared" si="103"/>
        <v>X</v>
      </c>
      <c r="K632" s="39" t="str">
        <f t="shared" si="96"/>
        <v>X</v>
      </c>
      <c r="L632" s="39" t="str">
        <f t="shared" si="97"/>
        <v>X</v>
      </c>
      <c r="M632" s="39" t="str">
        <f t="shared" si="104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5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8"/>
        <v>3.3014640731433</v>
      </c>
      <c r="BB632" s="18"/>
      <c r="BD632" s="54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3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9"/>
        <v>X</v>
      </c>
      <c r="G633" s="7">
        <f t="shared" si="100"/>
        <v>10.52</v>
      </c>
      <c r="H633" s="16">
        <f t="shared" si="101"/>
        <v>10.52</v>
      </c>
      <c r="I633" s="11" t="str">
        <f t="shared" si="102"/>
        <v>X</v>
      </c>
      <c r="J633" s="39" t="str">
        <f t="shared" si="103"/>
        <v>X</v>
      </c>
      <c r="K633" s="39" t="str">
        <f t="shared" ref="K633:K675" si="106">IFERROR(1/J633, "X")</f>
        <v>X</v>
      </c>
      <c r="L633" s="39" t="str">
        <f t="shared" ref="L633:L675" si="107">IFERROR(I633-J633, "X")</f>
        <v>X</v>
      </c>
      <c r="M633" s="39" t="str">
        <f t="shared" si="104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5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8">LOG(AU633)</f>
        <v>3.2975416678181597</v>
      </c>
      <c r="BB633" s="18"/>
      <c r="BD633" s="54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3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9"/>
        <v>X</v>
      </c>
      <c r="G634" s="7">
        <f t="shared" si="100"/>
        <v>10.23</v>
      </c>
      <c r="H634" s="16">
        <f t="shared" si="101"/>
        <v>10.23</v>
      </c>
      <c r="I634" s="11" t="str">
        <f t="shared" si="102"/>
        <v>X</v>
      </c>
      <c r="J634" s="39" t="str">
        <f t="shared" si="103"/>
        <v>X</v>
      </c>
      <c r="K634" s="39" t="str">
        <f t="shared" si="106"/>
        <v>X</v>
      </c>
      <c r="L634" s="39" t="str">
        <f t="shared" si="107"/>
        <v>X</v>
      </c>
      <c r="M634" s="39" t="str">
        <f t="shared" si="104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5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8"/>
        <v>3.2986347831244354</v>
      </c>
      <c r="BB634" s="18"/>
      <c r="BD634" s="54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3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9"/>
        <v>X</v>
      </c>
      <c r="G635" s="7">
        <f t="shared" si="100"/>
        <v>10.09</v>
      </c>
      <c r="H635" s="16">
        <f t="shared" si="101"/>
        <v>10.09</v>
      </c>
      <c r="I635" s="11" t="str">
        <f t="shared" si="102"/>
        <v>X</v>
      </c>
      <c r="J635" s="39" t="str">
        <f t="shared" si="103"/>
        <v>X</v>
      </c>
      <c r="K635" s="39" t="str">
        <f t="shared" si="106"/>
        <v>X</v>
      </c>
      <c r="L635" s="39" t="str">
        <f t="shared" si="107"/>
        <v>X</v>
      </c>
      <c r="M635" s="39" t="str">
        <f t="shared" si="104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5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8"/>
        <v>3.3003780648707024</v>
      </c>
      <c r="BB635" s="18"/>
      <c r="BD635" s="54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3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9"/>
        <v>X</v>
      </c>
      <c r="G636" s="7">
        <f t="shared" si="100"/>
        <v>10.34</v>
      </c>
      <c r="H636" s="16">
        <f t="shared" si="101"/>
        <v>10.34</v>
      </c>
      <c r="I636" s="11" t="str">
        <f t="shared" si="102"/>
        <v>X</v>
      </c>
      <c r="J636" s="39" t="str">
        <f t="shared" si="103"/>
        <v>X</v>
      </c>
      <c r="K636" s="39" t="str">
        <f t="shared" si="106"/>
        <v>X</v>
      </c>
      <c r="L636" s="39" t="str">
        <f t="shared" si="107"/>
        <v>X</v>
      </c>
      <c r="M636" s="39" t="str">
        <f t="shared" si="104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5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8"/>
        <v>3.2975416678181597</v>
      </c>
      <c r="BB636" s="18"/>
      <c r="BD636" s="54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3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9"/>
        <v>X</v>
      </c>
      <c r="G637" s="7">
        <f t="shared" si="100"/>
        <v>9.8000000000000007</v>
      </c>
      <c r="H637" s="16">
        <f t="shared" si="101"/>
        <v>9.8000000000000007</v>
      </c>
      <c r="I637" s="11" t="str">
        <f t="shared" si="102"/>
        <v>X</v>
      </c>
      <c r="J637" s="39" t="str">
        <f t="shared" si="103"/>
        <v>X</v>
      </c>
      <c r="K637" s="39" t="str">
        <f t="shared" si="106"/>
        <v>X</v>
      </c>
      <c r="L637" s="39" t="str">
        <f t="shared" si="107"/>
        <v>X</v>
      </c>
      <c r="M637" s="39" t="str">
        <f t="shared" si="104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5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8"/>
        <v>3.2986347831244354</v>
      </c>
      <c r="BB637" s="18"/>
      <c r="BD637" s="54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3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9"/>
        <v>X</v>
      </c>
      <c r="G638" s="7">
        <f t="shared" si="100"/>
        <v>9.43</v>
      </c>
      <c r="H638" s="16">
        <f t="shared" si="101"/>
        <v>9.43</v>
      </c>
      <c r="I638" s="11" t="str">
        <f t="shared" si="102"/>
        <v>X</v>
      </c>
      <c r="J638" s="39" t="str">
        <f t="shared" si="103"/>
        <v>X</v>
      </c>
      <c r="K638" s="39" t="str">
        <f t="shared" si="106"/>
        <v>X</v>
      </c>
      <c r="L638" s="39" t="str">
        <f t="shared" si="107"/>
        <v>X</v>
      </c>
      <c r="M638" s="39" t="str">
        <f t="shared" si="104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5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8"/>
        <v>3.3003780648707024</v>
      </c>
      <c r="BB638" s="18"/>
      <c r="BD638" s="54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3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9"/>
        <v>X</v>
      </c>
      <c r="G639" s="7">
        <f t="shared" si="100"/>
        <v>10.5</v>
      </c>
      <c r="H639" s="16">
        <f t="shared" si="101"/>
        <v>10.5</v>
      </c>
      <c r="I639" s="11" t="str">
        <f t="shared" si="102"/>
        <v>X</v>
      </c>
      <c r="J639" s="39" t="str">
        <f t="shared" si="103"/>
        <v>X</v>
      </c>
      <c r="K639" s="39" t="str">
        <f t="shared" si="106"/>
        <v>X</v>
      </c>
      <c r="L639" s="39" t="str">
        <f t="shared" si="107"/>
        <v>X</v>
      </c>
      <c r="M639" s="39" t="str">
        <f t="shared" si="104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5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8"/>
        <v>3.2975416678181597</v>
      </c>
      <c r="BB639" s="18"/>
      <c r="BD639" s="54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3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9"/>
        <v>X</v>
      </c>
      <c r="G640" s="7">
        <f t="shared" si="100"/>
        <v>10.54</v>
      </c>
      <c r="H640" s="16">
        <f t="shared" si="101"/>
        <v>10.54</v>
      </c>
      <c r="I640" s="11" t="str">
        <f t="shared" si="102"/>
        <v>X</v>
      </c>
      <c r="J640" s="39" t="str">
        <f t="shared" si="103"/>
        <v>X</v>
      </c>
      <c r="K640" s="39" t="str">
        <f t="shared" si="106"/>
        <v>X</v>
      </c>
      <c r="L640" s="39" t="str">
        <f t="shared" si="107"/>
        <v>X</v>
      </c>
      <c r="M640" s="39" t="str">
        <f t="shared" si="104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5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8"/>
        <v>3.2986347831244354</v>
      </c>
      <c r="BB640" s="18"/>
      <c r="BD640" s="54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3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9"/>
        <v>X</v>
      </c>
      <c r="G641" s="7">
        <f t="shared" si="100"/>
        <v>10.7</v>
      </c>
      <c r="H641" s="16">
        <f t="shared" si="101"/>
        <v>10.7</v>
      </c>
      <c r="I641" s="11" t="str">
        <f t="shared" si="102"/>
        <v>X</v>
      </c>
      <c r="J641" s="39" t="str">
        <f t="shared" si="103"/>
        <v>X</v>
      </c>
      <c r="K641" s="39" t="str">
        <f t="shared" si="106"/>
        <v>X</v>
      </c>
      <c r="L641" s="39" t="str">
        <f t="shared" si="107"/>
        <v>X</v>
      </c>
      <c r="M641" s="39" t="str">
        <f t="shared" si="104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5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8"/>
        <v>3.3003780648707024</v>
      </c>
      <c r="BB641" s="18"/>
      <c r="BD641" s="54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3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9"/>
        <v>X</v>
      </c>
      <c r="G642" s="7">
        <f t="shared" si="100"/>
        <v>7.9</v>
      </c>
      <c r="H642" s="16">
        <f t="shared" si="101"/>
        <v>7.9</v>
      </c>
      <c r="I642" s="11" t="str">
        <f t="shared" si="102"/>
        <v>X</v>
      </c>
      <c r="J642" s="39" t="str">
        <f t="shared" si="103"/>
        <v>X</v>
      </c>
      <c r="K642" s="39" t="str">
        <f t="shared" si="106"/>
        <v>X</v>
      </c>
      <c r="L642" s="39" t="str">
        <f t="shared" si="107"/>
        <v>X</v>
      </c>
      <c r="M642" s="39" t="str">
        <f t="shared" si="104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5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8"/>
        <v>3.2966651902615309</v>
      </c>
      <c r="BB642" s="18"/>
      <c r="BD642" s="54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3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9"/>
        <v>X</v>
      </c>
      <c r="G643" s="7">
        <f t="shared" si="100"/>
        <v>6.4</v>
      </c>
      <c r="H643" s="16">
        <f t="shared" si="101"/>
        <v>6.4</v>
      </c>
      <c r="I643" s="11" t="str">
        <f t="shared" si="102"/>
        <v>X</v>
      </c>
      <c r="J643" s="39" t="str">
        <f t="shared" si="103"/>
        <v>X</v>
      </c>
      <c r="K643" s="39" t="str">
        <f t="shared" si="106"/>
        <v>X</v>
      </c>
      <c r="L643" s="39" t="str">
        <f t="shared" si="107"/>
        <v>X</v>
      </c>
      <c r="M643" s="39" t="str">
        <f t="shared" si="104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5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8"/>
        <v>3.2990712600274095</v>
      </c>
      <c r="BB643" s="18"/>
      <c r="BD643" s="54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3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9"/>
        <v>X</v>
      </c>
      <c r="G644" s="7">
        <f t="shared" si="100"/>
        <v>5.8</v>
      </c>
      <c r="H644" s="16">
        <f t="shared" si="101"/>
        <v>5.8</v>
      </c>
      <c r="I644" s="11" t="str">
        <f t="shared" si="102"/>
        <v>X</v>
      </c>
      <c r="J644" s="39" t="str">
        <f t="shared" si="103"/>
        <v>X</v>
      </c>
      <c r="K644" s="39" t="str">
        <f t="shared" si="106"/>
        <v>X</v>
      </c>
      <c r="L644" s="39" t="str">
        <f t="shared" si="107"/>
        <v>X</v>
      </c>
      <c r="M644" s="39" t="str">
        <f t="shared" si="104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5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8"/>
        <v>3.3010299956639813</v>
      </c>
      <c r="BB644" s="18"/>
      <c r="BD644" s="54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3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9"/>
        <v>X</v>
      </c>
      <c r="G645" s="7">
        <f t="shared" si="100"/>
        <v>4.8</v>
      </c>
      <c r="H645" s="16">
        <f t="shared" si="101"/>
        <v>4.8</v>
      </c>
      <c r="I645" s="11" t="str">
        <f t="shared" si="102"/>
        <v>X</v>
      </c>
      <c r="J645" s="39" t="str">
        <f t="shared" si="103"/>
        <v>X</v>
      </c>
      <c r="K645" s="39" t="str">
        <f t="shared" si="106"/>
        <v>X</v>
      </c>
      <c r="L645" s="39" t="str">
        <f t="shared" si="107"/>
        <v>X</v>
      </c>
      <c r="M645" s="39" t="str">
        <f t="shared" si="104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5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8"/>
        <v>3.2992893340876801</v>
      </c>
      <c r="BB645" s="18"/>
      <c r="BD645" s="54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3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9"/>
        <v>X</v>
      </c>
      <c r="G646" s="7">
        <f t="shared" si="100"/>
        <v>10.8</v>
      </c>
      <c r="H646" s="16">
        <f t="shared" si="101"/>
        <v>10.8</v>
      </c>
      <c r="I646" s="11" t="str">
        <f t="shared" si="102"/>
        <v>X</v>
      </c>
      <c r="J646" s="39" t="str">
        <f t="shared" si="103"/>
        <v>X</v>
      </c>
      <c r="K646" s="39" t="str">
        <f t="shared" si="106"/>
        <v>X</v>
      </c>
      <c r="L646" s="39" t="str">
        <f t="shared" si="107"/>
        <v>X</v>
      </c>
      <c r="M646" s="39" t="str">
        <f t="shared" si="104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5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8"/>
        <v>3.2992893340876801</v>
      </c>
      <c r="BB646" s="18"/>
      <c r="BD646" s="54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3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9"/>
        <v>X</v>
      </c>
      <c r="G647" s="7">
        <f t="shared" si="100"/>
        <v>3.8</v>
      </c>
      <c r="H647" s="16">
        <f t="shared" si="101"/>
        <v>3.8</v>
      </c>
      <c r="I647" s="11" t="str">
        <f t="shared" si="102"/>
        <v>X</v>
      </c>
      <c r="J647" s="39" t="str">
        <f t="shared" si="103"/>
        <v>X</v>
      </c>
      <c r="K647" s="39" t="str">
        <f t="shared" si="106"/>
        <v>X</v>
      </c>
      <c r="L647" s="39" t="str">
        <f t="shared" si="107"/>
        <v>X</v>
      </c>
      <c r="M647" s="39" t="str">
        <f t="shared" si="104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5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8"/>
        <v>3.2992893340876801</v>
      </c>
      <c r="BB647" s="18"/>
      <c r="BD647" s="54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3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9"/>
        <v>X</v>
      </c>
      <c r="G648" s="7">
        <f t="shared" si="100"/>
        <v>3</v>
      </c>
      <c r="H648" s="16">
        <f t="shared" si="101"/>
        <v>3</v>
      </c>
      <c r="I648" s="11" t="str">
        <f t="shared" si="102"/>
        <v>X</v>
      </c>
      <c r="J648" s="39" t="str">
        <f t="shared" si="103"/>
        <v>X</v>
      </c>
      <c r="K648" s="39" t="str">
        <f t="shared" si="106"/>
        <v>X</v>
      </c>
      <c r="L648" s="39" t="str">
        <f t="shared" si="107"/>
        <v>X</v>
      </c>
      <c r="M648" s="39" t="str">
        <f t="shared" si="104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5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8"/>
        <v>3.2992893340876801</v>
      </c>
      <c r="BB648" s="18"/>
      <c r="BD648" s="54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3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9"/>
        <v>X</v>
      </c>
      <c r="G649" s="7">
        <f t="shared" si="100"/>
        <v>3.4</v>
      </c>
      <c r="H649" s="16">
        <f t="shared" si="101"/>
        <v>3.4</v>
      </c>
      <c r="I649" s="11" t="str">
        <f t="shared" si="102"/>
        <v>X</v>
      </c>
      <c r="J649" s="39" t="str">
        <f t="shared" si="103"/>
        <v>X</v>
      </c>
      <c r="K649" s="39" t="str">
        <f t="shared" si="106"/>
        <v>X</v>
      </c>
      <c r="L649" s="39" t="str">
        <f t="shared" si="107"/>
        <v>X</v>
      </c>
      <c r="M649" s="39" t="str">
        <f t="shared" si="104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5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8"/>
        <v>3.2992893340876801</v>
      </c>
      <c r="BB649" s="18"/>
      <c r="BD649" s="54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3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9"/>
        <v>X</v>
      </c>
      <c r="G650" s="7">
        <f t="shared" si="100"/>
        <v>6.8</v>
      </c>
      <c r="H650" s="16">
        <f t="shared" si="101"/>
        <v>6.8</v>
      </c>
      <c r="I650" s="11" t="str">
        <f t="shared" si="102"/>
        <v>X</v>
      </c>
      <c r="J650" s="39" t="str">
        <f t="shared" si="103"/>
        <v>X</v>
      </c>
      <c r="K650" s="39" t="str">
        <f t="shared" si="106"/>
        <v>X</v>
      </c>
      <c r="L650" s="39" t="str">
        <f t="shared" si="107"/>
        <v>X</v>
      </c>
      <c r="M650" s="39" t="str">
        <f t="shared" si="104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5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8"/>
        <v>3.2992893340876801</v>
      </c>
      <c r="BB650" s="18"/>
      <c r="BD650" s="54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3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9"/>
        <v>X</v>
      </c>
      <c r="G651" s="7">
        <f t="shared" si="100"/>
        <v>4.3</v>
      </c>
      <c r="H651" s="16">
        <f t="shared" si="101"/>
        <v>4.3</v>
      </c>
      <c r="I651" s="11" t="str">
        <f t="shared" si="102"/>
        <v>X</v>
      </c>
      <c r="J651" s="39" t="str">
        <f t="shared" si="103"/>
        <v>X</v>
      </c>
      <c r="K651" s="39" t="str">
        <f t="shared" si="106"/>
        <v>X</v>
      </c>
      <c r="L651" s="39" t="str">
        <f t="shared" si="107"/>
        <v>X</v>
      </c>
      <c r="M651" s="39" t="str">
        <f t="shared" si="104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5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8"/>
        <v>3.3010299956639813</v>
      </c>
      <c r="BB651" s="18"/>
      <c r="BD651" s="54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3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9"/>
        <v>X</v>
      </c>
      <c r="G652" s="7">
        <f t="shared" si="100"/>
        <v>8.61</v>
      </c>
      <c r="H652" s="16">
        <f t="shared" si="101"/>
        <v>8.61</v>
      </c>
      <c r="I652" s="11" t="str">
        <f t="shared" si="102"/>
        <v>X</v>
      </c>
      <c r="J652" s="39" t="str">
        <f t="shared" si="103"/>
        <v>X</v>
      </c>
      <c r="K652" s="39" t="str">
        <f t="shared" si="106"/>
        <v>X</v>
      </c>
      <c r="L652" s="39" t="str">
        <f t="shared" si="107"/>
        <v>X</v>
      </c>
      <c r="M652" s="39" t="str">
        <f t="shared" si="104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5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8"/>
        <v>3.3008127941181171</v>
      </c>
      <c r="BB652" s="18"/>
      <c r="BD652" s="54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3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9"/>
        <v>X</v>
      </c>
      <c r="G653" s="7">
        <f t="shared" si="100"/>
        <v>7.2</v>
      </c>
      <c r="H653" s="16">
        <f t="shared" si="101"/>
        <v>7.2</v>
      </c>
      <c r="I653" s="11" t="str">
        <f t="shared" si="102"/>
        <v>X</v>
      </c>
      <c r="J653" s="39" t="str">
        <f t="shared" si="103"/>
        <v>X</v>
      </c>
      <c r="K653" s="39" t="str">
        <f t="shared" si="106"/>
        <v>X</v>
      </c>
      <c r="L653" s="39" t="str">
        <f t="shared" si="107"/>
        <v>X</v>
      </c>
      <c r="M653" s="39" t="str">
        <f t="shared" si="104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5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8"/>
        <v>3.2999429000227671</v>
      </c>
      <c r="BB653" s="18"/>
      <c r="BD653" s="54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3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9"/>
        <v>X</v>
      </c>
      <c r="G654" s="7">
        <f t="shared" si="100"/>
        <v>2.7</v>
      </c>
      <c r="H654" s="16">
        <f t="shared" si="101"/>
        <v>2.7</v>
      </c>
      <c r="I654" s="11" t="str">
        <f t="shared" si="102"/>
        <v>X</v>
      </c>
      <c r="J654" s="39" t="str">
        <f t="shared" si="103"/>
        <v>X</v>
      </c>
      <c r="K654" s="39" t="str">
        <f t="shared" si="106"/>
        <v>X</v>
      </c>
      <c r="L654" s="39" t="str">
        <f t="shared" si="107"/>
        <v>X</v>
      </c>
      <c r="M654" s="39" t="str">
        <f t="shared" si="104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5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8"/>
        <v>3.2999429000227671</v>
      </c>
      <c r="BB654" s="18"/>
      <c r="BD654" s="54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3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9">IFERROR(D655/E655, "X")</f>
        <v>X</v>
      </c>
      <c r="G655" s="7">
        <f t="shared" ref="G655:G718" si="110">D655-E655</f>
        <v>4.5999999999999996</v>
      </c>
      <c r="H655" s="16">
        <f t="shared" ref="H655:H718" si="111">D655+E655</f>
        <v>4.5999999999999996</v>
      </c>
      <c r="I655" s="11" t="str">
        <f t="shared" ref="I655:I718" si="112">IFERROR(F655/SQRT(F655^2+AJ655), "X")</f>
        <v>X</v>
      </c>
      <c r="J655" s="39" t="str">
        <f t="shared" ref="J655:J718" si="113">IFERROR(SQRT((1-I655^2)/AJ655), "X")</f>
        <v>X</v>
      </c>
      <c r="K655" s="39" t="str">
        <f t="shared" si="106"/>
        <v>X</v>
      </c>
      <c r="L655" s="39" t="str">
        <f t="shared" si="107"/>
        <v>X</v>
      </c>
      <c r="M655" s="39" t="str">
        <f t="shared" ref="M655:M718" si="114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5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8"/>
        <v>3.2999429000227671</v>
      </c>
      <c r="BB655" s="18"/>
      <c r="BD655" s="54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3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9"/>
        <v>X</v>
      </c>
      <c r="G656" s="7">
        <f t="shared" si="110"/>
        <v>7.1</v>
      </c>
      <c r="H656" s="16">
        <f t="shared" si="111"/>
        <v>7.1</v>
      </c>
      <c r="I656" s="11" t="str">
        <f t="shared" si="112"/>
        <v>X</v>
      </c>
      <c r="J656" s="39" t="str">
        <f t="shared" si="113"/>
        <v>X</v>
      </c>
      <c r="K656" s="39" t="str">
        <f t="shared" si="106"/>
        <v>X</v>
      </c>
      <c r="L656" s="39" t="str">
        <f t="shared" si="107"/>
        <v>X</v>
      </c>
      <c r="M656" s="39" t="str">
        <f t="shared" si="114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5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8"/>
        <v>3.2999429000227671</v>
      </c>
      <c r="BB656" s="18"/>
      <c r="BD656" s="54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3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9"/>
        <v>X</v>
      </c>
      <c r="G657" s="7">
        <f t="shared" si="110"/>
        <v>3.1</v>
      </c>
      <c r="H657" s="16">
        <f t="shared" si="111"/>
        <v>3.1</v>
      </c>
      <c r="I657" s="11" t="str">
        <f t="shared" si="112"/>
        <v>X</v>
      </c>
      <c r="J657" s="39" t="str">
        <f t="shared" si="113"/>
        <v>X</v>
      </c>
      <c r="K657" s="39" t="str">
        <f t="shared" si="106"/>
        <v>X</v>
      </c>
      <c r="L657" s="39" t="str">
        <f t="shared" si="107"/>
        <v>X</v>
      </c>
      <c r="M657" s="39" t="str">
        <f t="shared" si="114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5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8"/>
        <v>3.2995072987004876</v>
      </c>
      <c r="BB657" s="18"/>
      <c r="BD657" s="54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3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9"/>
        <v>X</v>
      </c>
      <c r="G658" s="7">
        <f t="shared" si="110"/>
        <v>3.9</v>
      </c>
      <c r="H658" s="16">
        <f t="shared" si="111"/>
        <v>3.9</v>
      </c>
      <c r="I658" s="11" t="str">
        <f t="shared" si="112"/>
        <v>X</v>
      </c>
      <c r="J658" s="39" t="str">
        <f t="shared" si="113"/>
        <v>X</v>
      </c>
      <c r="K658" s="39" t="str">
        <f t="shared" si="106"/>
        <v>X</v>
      </c>
      <c r="L658" s="39" t="str">
        <f t="shared" si="107"/>
        <v>X</v>
      </c>
      <c r="M658" s="39" t="str">
        <f t="shared" si="114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5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8"/>
        <v>3.3005954838899636</v>
      </c>
      <c r="BB658" s="18"/>
      <c r="BD658" s="54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3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9"/>
        <v>X</v>
      </c>
      <c r="G659" s="7">
        <f t="shared" si="110"/>
        <v>15.3</v>
      </c>
      <c r="H659" s="16">
        <f t="shared" si="111"/>
        <v>15.3</v>
      </c>
      <c r="I659" s="11" t="str">
        <f t="shared" si="112"/>
        <v>X</v>
      </c>
      <c r="J659" s="39" t="str">
        <f t="shared" si="113"/>
        <v>X</v>
      </c>
      <c r="K659" s="39" t="str">
        <f t="shared" si="106"/>
        <v>X</v>
      </c>
      <c r="L659" s="39" t="str">
        <f t="shared" si="107"/>
        <v>X</v>
      </c>
      <c r="M659" s="39" t="str">
        <f t="shared" si="114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5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8"/>
        <v>3.2995072987004876</v>
      </c>
      <c r="BB659" s="18"/>
      <c r="BD659" s="54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3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9"/>
        <v>X</v>
      </c>
      <c r="G660" s="7">
        <f t="shared" si="110"/>
        <v>14.3</v>
      </c>
      <c r="H660" s="16">
        <f t="shared" si="111"/>
        <v>14.3</v>
      </c>
      <c r="I660" s="11" t="str">
        <f t="shared" si="112"/>
        <v>X</v>
      </c>
      <c r="J660" s="39" t="str">
        <f t="shared" si="113"/>
        <v>X</v>
      </c>
      <c r="K660" s="39" t="str">
        <f t="shared" si="106"/>
        <v>X</v>
      </c>
      <c r="L660" s="39" t="str">
        <f t="shared" si="107"/>
        <v>X</v>
      </c>
      <c r="M660" s="39" t="str">
        <f t="shared" si="114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5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8"/>
        <v>3.3005954838899636</v>
      </c>
      <c r="BB660" s="18"/>
      <c r="BD660" s="54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3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9"/>
        <v>X</v>
      </c>
      <c r="G661" s="7">
        <f t="shared" si="110"/>
        <v>-2.371428571428571</v>
      </c>
      <c r="H661" s="16">
        <f t="shared" si="111"/>
        <v>-2.371428571428571</v>
      </c>
      <c r="I661" s="11" t="str">
        <f t="shared" si="112"/>
        <v>X</v>
      </c>
      <c r="J661" s="39" t="str">
        <f t="shared" si="113"/>
        <v>X</v>
      </c>
      <c r="K661" s="39" t="str">
        <f t="shared" si="106"/>
        <v>X</v>
      </c>
      <c r="L661" s="39" t="str">
        <f t="shared" si="107"/>
        <v>X</v>
      </c>
      <c r="M661" s="39" t="str">
        <f t="shared" si="114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5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8"/>
        <v>3.2995072987004876</v>
      </c>
      <c r="BB661" s="18"/>
      <c r="BD661" s="54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3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9"/>
        <v>X</v>
      </c>
      <c r="G662" s="7">
        <f t="shared" si="110"/>
        <v>-0.30000000000000021</v>
      </c>
      <c r="H662" s="16">
        <f t="shared" si="111"/>
        <v>-0.30000000000000021</v>
      </c>
      <c r="I662" s="11" t="str">
        <f t="shared" si="112"/>
        <v>X</v>
      </c>
      <c r="J662" s="39" t="str">
        <f t="shared" si="113"/>
        <v>X</v>
      </c>
      <c r="K662" s="39" t="str">
        <f t="shared" si="106"/>
        <v>X</v>
      </c>
      <c r="L662" s="39" t="str">
        <f t="shared" si="107"/>
        <v>X</v>
      </c>
      <c r="M662" s="39" t="str">
        <f t="shared" si="114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5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8"/>
        <v>3.3005954838899636</v>
      </c>
      <c r="BB662" s="18"/>
      <c r="BD662" s="54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3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9"/>
        <v>X</v>
      </c>
      <c r="G663" s="7">
        <f t="shared" si="110"/>
        <v>-10.45</v>
      </c>
      <c r="H663" s="16">
        <f t="shared" si="111"/>
        <v>-10.45</v>
      </c>
      <c r="I663" s="11" t="str">
        <f t="shared" si="112"/>
        <v>X</v>
      </c>
      <c r="J663" s="39" t="str">
        <f t="shared" si="113"/>
        <v>X</v>
      </c>
      <c r="K663" s="39" t="str">
        <f t="shared" si="106"/>
        <v>X</v>
      </c>
      <c r="L663" s="39" t="str">
        <f t="shared" si="107"/>
        <v>X</v>
      </c>
      <c r="M663" s="39" t="str">
        <f t="shared" si="114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5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8"/>
        <v>3.2995072987004876</v>
      </c>
      <c r="BB663" s="18"/>
      <c r="BD663" s="54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3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9"/>
        <v>X</v>
      </c>
      <c r="G664" s="7">
        <f t="shared" si="110"/>
        <v>19.925000000000001</v>
      </c>
      <c r="H664" s="16">
        <f t="shared" si="111"/>
        <v>19.925000000000001</v>
      </c>
      <c r="I664" s="11" t="str">
        <f t="shared" si="112"/>
        <v>X</v>
      </c>
      <c r="J664" s="39" t="str">
        <f t="shared" si="113"/>
        <v>X</v>
      </c>
      <c r="K664" s="39" t="str">
        <f t="shared" si="106"/>
        <v>X</v>
      </c>
      <c r="L664" s="39" t="str">
        <f t="shared" si="107"/>
        <v>X</v>
      </c>
      <c r="M664" s="39" t="str">
        <f t="shared" si="114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5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8"/>
        <v>3.3005954838899636</v>
      </c>
      <c r="BB664" s="18"/>
      <c r="BD664" s="54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3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9"/>
        <v>X</v>
      </c>
      <c r="G665" s="7">
        <f t="shared" si="110"/>
        <v>2.1</v>
      </c>
      <c r="H665" s="16">
        <f t="shared" si="111"/>
        <v>2.1</v>
      </c>
      <c r="I665" s="11" t="str">
        <f t="shared" si="112"/>
        <v>X</v>
      </c>
      <c r="J665" s="39" t="str">
        <f t="shared" si="113"/>
        <v>X</v>
      </c>
      <c r="K665" s="39" t="str">
        <f t="shared" si="106"/>
        <v>X</v>
      </c>
      <c r="L665" s="39" t="str">
        <f t="shared" si="107"/>
        <v>X</v>
      </c>
      <c r="M665" s="39" t="str">
        <f t="shared" si="114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5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8"/>
        <v>3.3027637084729817</v>
      </c>
      <c r="BB665" s="18"/>
      <c r="BD665" s="54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3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9"/>
        <v>X</v>
      </c>
      <c r="G666" s="7">
        <f t="shared" si="110"/>
        <v>2</v>
      </c>
      <c r="H666" s="16">
        <f t="shared" si="111"/>
        <v>2</v>
      </c>
      <c r="I666" s="11" t="str">
        <f t="shared" si="112"/>
        <v>X</v>
      </c>
      <c r="J666" s="39" t="str">
        <f t="shared" si="113"/>
        <v>X</v>
      </c>
      <c r="K666" s="39" t="str">
        <f t="shared" si="106"/>
        <v>X</v>
      </c>
      <c r="L666" s="39" t="str">
        <f t="shared" si="107"/>
        <v>X</v>
      </c>
      <c r="M666" s="39" t="str">
        <f t="shared" si="114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5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8"/>
        <v>3.3027637084729817</v>
      </c>
      <c r="BB666" s="18"/>
      <c r="BD666" s="54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3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9"/>
        <v>X</v>
      </c>
      <c r="G667" s="7">
        <f t="shared" si="110"/>
        <v>2.2000000000000002</v>
      </c>
      <c r="H667" s="16">
        <f t="shared" si="111"/>
        <v>2.2000000000000002</v>
      </c>
      <c r="I667" s="11" t="str">
        <f t="shared" si="112"/>
        <v>X</v>
      </c>
      <c r="J667" s="39" t="str">
        <f t="shared" si="113"/>
        <v>X</v>
      </c>
      <c r="K667" s="39" t="str">
        <f t="shared" si="106"/>
        <v>X</v>
      </c>
      <c r="L667" s="39" t="str">
        <f t="shared" si="107"/>
        <v>X</v>
      </c>
      <c r="M667" s="39" t="str">
        <f t="shared" si="114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5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8"/>
        <v>3.3027637084729817</v>
      </c>
      <c r="BB667" s="18"/>
      <c r="BD667" s="54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3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9"/>
        <v>X</v>
      </c>
      <c r="G668" s="7">
        <f t="shared" si="110"/>
        <v>7</v>
      </c>
      <c r="H668" s="16">
        <f t="shared" si="111"/>
        <v>7</v>
      </c>
      <c r="I668" s="11" t="str">
        <f t="shared" si="112"/>
        <v>X</v>
      </c>
      <c r="J668" s="39" t="str">
        <f t="shared" si="113"/>
        <v>X</v>
      </c>
      <c r="K668" s="39" t="str">
        <f t="shared" si="106"/>
        <v>X</v>
      </c>
      <c r="L668" s="39" t="str">
        <f t="shared" si="107"/>
        <v>X</v>
      </c>
      <c r="M668" s="39" t="str">
        <f t="shared" si="114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5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8"/>
        <v>3.2977605110991339</v>
      </c>
      <c r="BB668" s="18"/>
      <c r="BD668" s="54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3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9"/>
        <v>X</v>
      </c>
      <c r="G669" s="7">
        <f t="shared" si="110"/>
        <v>2.7</v>
      </c>
      <c r="H669" s="16">
        <f t="shared" si="111"/>
        <v>2.7</v>
      </c>
      <c r="I669" s="11" t="str">
        <f t="shared" si="112"/>
        <v>X</v>
      </c>
      <c r="J669" s="39" t="str">
        <f t="shared" si="113"/>
        <v>X</v>
      </c>
      <c r="K669" s="39" t="str">
        <f t="shared" si="106"/>
        <v>X</v>
      </c>
      <c r="L669" s="39" t="str">
        <f t="shared" si="107"/>
        <v>X</v>
      </c>
      <c r="M669" s="39" t="str">
        <f t="shared" si="114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5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8"/>
        <v>3.2992893340876801</v>
      </c>
      <c r="BB669" s="18"/>
      <c r="BD669" s="54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3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9"/>
        <v>X</v>
      </c>
      <c r="G670" s="7">
        <f t="shared" si="110"/>
        <v>2.8</v>
      </c>
      <c r="H670" s="16">
        <f t="shared" si="111"/>
        <v>2.8</v>
      </c>
      <c r="I670" s="11" t="str">
        <f t="shared" si="112"/>
        <v>X</v>
      </c>
      <c r="J670" s="39" t="str">
        <f t="shared" si="113"/>
        <v>X</v>
      </c>
      <c r="K670" s="39" t="str">
        <f t="shared" si="106"/>
        <v>X</v>
      </c>
      <c r="L670" s="39" t="str">
        <f t="shared" si="107"/>
        <v>X</v>
      </c>
      <c r="M670" s="39" t="str">
        <f t="shared" si="114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5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8"/>
        <v>3.3001605369513523</v>
      </c>
      <c r="BB670" s="18"/>
      <c r="BD670" s="54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3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9"/>
        <v>X</v>
      </c>
      <c r="G671" s="7">
        <f t="shared" si="110"/>
        <v>2.6</v>
      </c>
      <c r="H671" s="16">
        <f t="shared" si="111"/>
        <v>2.6</v>
      </c>
      <c r="I671" s="11" t="str">
        <f t="shared" si="112"/>
        <v>X</v>
      </c>
      <c r="J671" s="39" t="str">
        <f t="shared" si="113"/>
        <v>X</v>
      </c>
      <c r="K671" s="39" t="str">
        <f t="shared" si="106"/>
        <v>X</v>
      </c>
      <c r="L671" s="39" t="str">
        <f t="shared" si="107"/>
        <v>X</v>
      </c>
      <c r="M671" s="39" t="str">
        <f t="shared" si="114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5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8"/>
        <v>3.3003780648707024</v>
      </c>
      <c r="BB671" s="18"/>
      <c r="BD671" s="54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3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9"/>
        <v>X</v>
      </c>
      <c r="G672" s="7">
        <f t="shared" si="110"/>
        <v>2.7</v>
      </c>
      <c r="H672" s="16">
        <f t="shared" si="111"/>
        <v>2.7</v>
      </c>
      <c r="I672" s="11" t="str">
        <f t="shared" si="112"/>
        <v>X</v>
      </c>
      <c r="J672" s="39" t="str">
        <f t="shared" si="113"/>
        <v>X</v>
      </c>
      <c r="K672" s="39" t="str">
        <f t="shared" si="106"/>
        <v>X</v>
      </c>
      <c r="L672" s="39" t="str">
        <f t="shared" si="107"/>
        <v>X</v>
      </c>
      <c r="M672" s="39" t="str">
        <f t="shared" si="114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5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8"/>
        <v>3.3005954838899636</v>
      </c>
      <c r="BB672" s="18"/>
      <c r="BD672" s="54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3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9"/>
        <v>X</v>
      </c>
      <c r="G673" s="7">
        <f t="shared" si="110"/>
        <v>3.7</v>
      </c>
      <c r="H673" s="16">
        <f t="shared" si="111"/>
        <v>3.7</v>
      </c>
      <c r="I673" s="11" t="str">
        <f t="shared" si="112"/>
        <v>X</v>
      </c>
      <c r="J673" s="39" t="str">
        <f t="shared" si="113"/>
        <v>X</v>
      </c>
      <c r="K673" s="39" t="str">
        <f t="shared" si="106"/>
        <v>X</v>
      </c>
      <c r="L673" s="39" t="str">
        <f t="shared" si="107"/>
        <v>X</v>
      </c>
      <c r="M673" s="39" t="str">
        <f t="shared" si="114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5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8"/>
        <v>3.3010299956639813</v>
      </c>
      <c r="BB673" s="18"/>
      <c r="BD673" s="54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3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9"/>
        <v>X</v>
      </c>
      <c r="G674" s="7">
        <f t="shared" si="110"/>
        <v>4.5</v>
      </c>
      <c r="H674" s="16">
        <f t="shared" si="111"/>
        <v>4.5</v>
      </c>
      <c r="I674" s="11" t="str">
        <f t="shared" si="112"/>
        <v>X</v>
      </c>
      <c r="J674" s="39" t="str">
        <f t="shared" si="113"/>
        <v>X</v>
      </c>
      <c r="K674" s="39" t="str">
        <f t="shared" si="106"/>
        <v>X</v>
      </c>
      <c r="L674" s="39" t="str">
        <f t="shared" si="107"/>
        <v>X</v>
      </c>
      <c r="M674" s="39" t="str">
        <f t="shared" si="114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5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8"/>
        <v>3.3021143769562009</v>
      </c>
      <c r="BB674" s="18"/>
      <c r="BD674" s="54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3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9"/>
        <v>X</v>
      </c>
      <c r="G675" s="7">
        <f t="shared" si="110"/>
        <v>13.7</v>
      </c>
      <c r="H675" s="16">
        <f t="shared" si="111"/>
        <v>13.7</v>
      </c>
      <c r="I675" s="11" t="str">
        <f t="shared" si="112"/>
        <v>X</v>
      </c>
      <c r="J675" s="39" t="str">
        <f t="shared" si="113"/>
        <v>X</v>
      </c>
      <c r="K675" s="39" t="str">
        <f t="shared" si="106"/>
        <v>X</v>
      </c>
      <c r="L675" s="39" t="str">
        <f t="shared" si="107"/>
        <v>X</v>
      </c>
      <c r="M675" s="39" t="str">
        <f t="shared" si="114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5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8"/>
        <v>3.2955670999624789</v>
      </c>
      <c r="BB675" s="18"/>
      <c r="BD675" s="54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3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9"/>
        <v>X</v>
      </c>
      <c r="G676" s="7">
        <f t="shared" si="110"/>
        <v>11.2</v>
      </c>
      <c r="H676" s="16">
        <f t="shared" si="111"/>
        <v>11.2</v>
      </c>
      <c r="I676" s="11" t="str">
        <f t="shared" si="112"/>
        <v>X</v>
      </c>
      <c r="J676" s="39" t="str">
        <f t="shared" si="113"/>
        <v>X</v>
      </c>
      <c r="K676" s="39" t="str">
        <f t="shared" ref="K676:K739" si="116">IFERROR(1/J676, "X")</f>
        <v>X</v>
      </c>
      <c r="L676" s="39" t="str">
        <f t="shared" ref="L676:L739" si="117">IFERROR(I676-J676, "X")</f>
        <v>X</v>
      </c>
      <c r="M676" s="39" t="str">
        <f t="shared" si="114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5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8">LOG(AU676)</f>
        <v>3.2975416678181597</v>
      </c>
      <c r="BB676" s="18"/>
      <c r="BD676" s="54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3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9"/>
        <v>X</v>
      </c>
      <c r="G677" s="7">
        <f t="shared" si="110"/>
        <v>8.8000000000000007</v>
      </c>
      <c r="H677" s="16">
        <f t="shared" si="111"/>
        <v>8.8000000000000007</v>
      </c>
      <c r="I677" s="11" t="str">
        <f t="shared" si="112"/>
        <v>X</v>
      </c>
      <c r="J677" s="39" t="str">
        <f t="shared" si="113"/>
        <v>X</v>
      </c>
      <c r="K677" s="39" t="str">
        <f t="shared" si="116"/>
        <v>X</v>
      </c>
      <c r="L677" s="39" t="str">
        <f t="shared" si="117"/>
        <v>X</v>
      </c>
      <c r="M677" s="39" t="str">
        <f t="shared" si="114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5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8"/>
        <v>3.2992893340876801</v>
      </c>
      <c r="BB677" s="18"/>
      <c r="BD677" s="54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3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9"/>
        <v>X</v>
      </c>
      <c r="G678" s="7">
        <f t="shared" si="110"/>
        <v>8</v>
      </c>
      <c r="H678" s="16">
        <f t="shared" si="111"/>
        <v>8</v>
      </c>
      <c r="I678" s="11" t="str">
        <f t="shared" si="112"/>
        <v>X</v>
      </c>
      <c r="J678" s="39" t="str">
        <f t="shared" si="113"/>
        <v>X</v>
      </c>
      <c r="K678" s="39" t="str">
        <f t="shared" si="116"/>
        <v>X</v>
      </c>
      <c r="L678" s="39" t="str">
        <f t="shared" si="117"/>
        <v>X</v>
      </c>
      <c r="M678" s="39" t="str">
        <f t="shared" si="114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5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8"/>
        <v>3.2999429000227671</v>
      </c>
      <c r="BB678" s="18"/>
      <c r="BD678" s="54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3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9"/>
        <v>X</v>
      </c>
      <c r="G679" s="7">
        <f t="shared" si="110"/>
        <v>7.6</v>
      </c>
      <c r="H679" s="16">
        <f t="shared" si="111"/>
        <v>7.6</v>
      </c>
      <c r="I679" s="11" t="str">
        <f t="shared" si="112"/>
        <v>X</v>
      </c>
      <c r="J679" s="39" t="str">
        <f t="shared" si="113"/>
        <v>X</v>
      </c>
      <c r="K679" s="39" t="str">
        <f t="shared" si="116"/>
        <v>X</v>
      </c>
      <c r="L679" s="39" t="str">
        <f t="shared" si="117"/>
        <v>X</v>
      </c>
      <c r="M679" s="39" t="str">
        <f t="shared" si="114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5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8"/>
        <v>3.3001605369513523</v>
      </c>
      <c r="BB679" s="18"/>
      <c r="BD679" s="54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3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9"/>
        <v>X</v>
      </c>
      <c r="G680" s="7">
        <f t="shared" si="110"/>
        <v>9.1999999999999993</v>
      </c>
      <c r="H680" s="16">
        <f t="shared" si="111"/>
        <v>9.1999999999999993</v>
      </c>
      <c r="I680" s="11" t="str">
        <f t="shared" si="112"/>
        <v>X</v>
      </c>
      <c r="J680" s="39" t="str">
        <f t="shared" si="113"/>
        <v>X</v>
      </c>
      <c r="K680" s="39" t="str">
        <f t="shared" si="116"/>
        <v>X</v>
      </c>
      <c r="L680" s="39" t="str">
        <f t="shared" si="117"/>
        <v>X</v>
      </c>
      <c r="M680" s="39" t="str">
        <f t="shared" si="114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5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8"/>
        <v>3.3003780648707024</v>
      </c>
      <c r="BB680" s="18"/>
      <c r="BD680" s="54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3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9"/>
        <v>X</v>
      </c>
      <c r="G681" s="7">
        <f t="shared" si="110"/>
        <v>9</v>
      </c>
      <c r="H681" s="16">
        <f t="shared" si="111"/>
        <v>9</v>
      </c>
      <c r="I681" s="11" t="str">
        <f t="shared" si="112"/>
        <v>X</v>
      </c>
      <c r="J681" s="39" t="str">
        <f t="shared" si="113"/>
        <v>X</v>
      </c>
      <c r="K681" s="39" t="str">
        <f t="shared" si="116"/>
        <v>X</v>
      </c>
      <c r="L681" s="39" t="str">
        <f t="shared" si="117"/>
        <v>X</v>
      </c>
      <c r="M681" s="39" t="str">
        <f t="shared" si="114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5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8"/>
        <v>3.3005954838899636</v>
      </c>
      <c r="BB681" s="18"/>
      <c r="BD681" s="54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3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9"/>
        <v>X</v>
      </c>
      <c r="G682" s="7">
        <f t="shared" si="110"/>
        <v>9.1999999999999993</v>
      </c>
      <c r="H682" s="16">
        <f t="shared" si="111"/>
        <v>9.1999999999999993</v>
      </c>
      <c r="I682" s="11" t="str">
        <f t="shared" si="112"/>
        <v>X</v>
      </c>
      <c r="J682" s="39" t="str">
        <f t="shared" si="113"/>
        <v>X</v>
      </c>
      <c r="K682" s="39" t="str">
        <f t="shared" si="116"/>
        <v>X</v>
      </c>
      <c r="L682" s="39" t="str">
        <f t="shared" si="117"/>
        <v>X</v>
      </c>
      <c r="M682" s="39" t="str">
        <f t="shared" si="114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5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8"/>
        <v>3.3008127941181171</v>
      </c>
      <c r="BB682" s="18"/>
      <c r="BD682" s="54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3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9"/>
        <v>X</v>
      </c>
      <c r="G683" s="7">
        <f t="shared" si="110"/>
        <v>8</v>
      </c>
      <c r="H683" s="16">
        <f t="shared" si="111"/>
        <v>8</v>
      </c>
      <c r="I683" s="11" t="str">
        <f t="shared" si="112"/>
        <v>X</v>
      </c>
      <c r="J683" s="39" t="str">
        <f t="shared" si="113"/>
        <v>X</v>
      </c>
      <c r="K683" s="39" t="str">
        <f t="shared" si="116"/>
        <v>X</v>
      </c>
      <c r="L683" s="39" t="str">
        <f t="shared" si="117"/>
        <v>X</v>
      </c>
      <c r="M683" s="39" t="str">
        <f t="shared" si="114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5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8"/>
        <v>3.3010299956639813</v>
      </c>
      <c r="BB683" s="18"/>
      <c r="BD683" s="54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3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9"/>
        <v>X</v>
      </c>
      <c r="G684" s="7">
        <f t="shared" si="110"/>
        <v>9.4</v>
      </c>
      <c r="H684" s="16">
        <f t="shared" si="111"/>
        <v>9.4</v>
      </c>
      <c r="I684" s="11" t="str">
        <f t="shared" si="112"/>
        <v>X</v>
      </c>
      <c r="J684" s="39" t="str">
        <f t="shared" si="113"/>
        <v>X</v>
      </c>
      <c r="K684" s="39" t="str">
        <f t="shared" si="116"/>
        <v>X</v>
      </c>
      <c r="L684" s="39" t="str">
        <f t="shared" si="117"/>
        <v>X</v>
      </c>
      <c r="M684" s="39" t="str">
        <f t="shared" si="114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5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8"/>
        <v>3.3012470886362113</v>
      </c>
      <c r="BB684" s="18"/>
      <c r="BD684" s="54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3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9"/>
        <v>X</v>
      </c>
      <c r="G685" s="7">
        <f t="shared" si="110"/>
        <v>10.4</v>
      </c>
      <c r="H685" s="16">
        <f t="shared" si="111"/>
        <v>10.4</v>
      </c>
      <c r="I685" s="11" t="str">
        <f t="shared" si="112"/>
        <v>X</v>
      </c>
      <c r="J685" s="39" t="str">
        <f t="shared" si="113"/>
        <v>X</v>
      </c>
      <c r="K685" s="39" t="str">
        <f t="shared" si="116"/>
        <v>X</v>
      </c>
      <c r="L685" s="39" t="str">
        <f t="shared" si="117"/>
        <v>X</v>
      </c>
      <c r="M685" s="39" t="str">
        <f t="shared" si="114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5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8"/>
        <v>3.3014640731433</v>
      </c>
      <c r="BB685" s="18"/>
      <c r="BD685" s="54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3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9"/>
        <v>X</v>
      </c>
      <c r="G686" s="7">
        <f t="shared" si="110"/>
        <v>16</v>
      </c>
      <c r="H686" s="16">
        <f t="shared" si="111"/>
        <v>16</v>
      </c>
      <c r="I686" s="11" t="str">
        <f t="shared" si="112"/>
        <v>X</v>
      </c>
      <c r="J686" s="39" t="str">
        <f t="shared" si="113"/>
        <v>X</v>
      </c>
      <c r="K686" s="39" t="str">
        <f t="shared" si="116"/>
        <v>X</v>
      </c>
      <c r="L686" s="39" t="str">
        <f t="shared" si="117"/>
        <v>X</v>
      </c>
      <c r="M686" s="39" t="str">
        <f t="shared" si="114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5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8"/>
        <v>3.2992893340876801</v>
      </c>
      <c r="BB686" s="18"/>
      <c r="BD686" s="54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3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9"/>
        <v>X</v>
      </c>
      <c r="G687" s="7">
        <f t="shared" si="110"/>
        <v>18</v>
      </c>
      <c r="H687" s="16">
        <f t="shared" si="111"/>
        <v>18</v>
      </c>
      <c r="I687" s="11" t="str">
        <f t="shared" si="112"/>
        <v>X</v>
      </c>
      <c r="J687" s="39" t="str">
        <f t="shared" si="113"/>
        <v>X</v>
      </c>
      <c r="K687" s="39" t="str">
        <f t="shared" si="116"/>
        <v>X</v>
      </c>
      <c r="L687" s="39" t="str">
        <f t="shared" si="117"/>
        <v>X</v>
      </c>
      <c r="M687" s="39" t="str">
        <f t="shared" si="114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5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8"/>
        <v>3.2999429000227671</v>
      </c>
      <c r="BB687" s="18"/>
      <c r="BD687" s="54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3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9"/>
        <v>X</v>
      </c>
      <c r="G688" s="7">
        <f t="shared" si="110"/>
        <v>15</v>
      </c>
      <c r="H688" s="16">
        <f t="shared" si="111"/>
        <v>15</v>
      </c>
      <c r="I688" s="11" t="str">
        <f t="shared" si="112"/>
        <v>X</v>
      </c>
      <c r="J688" s="39" t="str">
        <f t="shared" si="113"/>
        <v>X</v>
      </c>
      <c r="K688" s="39" t="str">
        <f t="shared" si="116"/>
        <v>X</v>
      </c>
      <c r="L688" s="39" t="str">
        <f t="shared" si="117"/>
        <v>X</v>
      </c>
      <c r="M688" s="39" t="str">
        <f t="shared" si="114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5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8"/>
        <v>3.3001605369513523</v>
      </c>
      <c r="BB688" s="18"/>
      <c r="BD688" s="54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3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9"/>
        <v>X</v>
      </c>
      <c r="G689" s="7">
        <f t="shared" si="110"/>
        <v>16</v>
      </c>
      <c r="H689" s="16">
        <f t="shared" si="111"/>
        <v>16</v>
      </c>
      <c r="I689" s="11" t="str">
        <f t="shared" si="112"/>
        <v>X</v>
      </c>
      <c r="J689" s="39" t="str">
        <f t="shared" si="113"/>
        <v>X</v>
      </c>
      <c r="K689" s="39" t="str">
        <f t="shared" si="116"/>
        <v>X</v>
      </c>
      <c r="L689" s="39" t="str">
        <f t="shared" si="117"/>
        <v>X</v>
      </c>
      <c r="M689" s="39" t="str">
        <f t="shared" si="114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5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8"/>
        <v>3.3003780648707024</v>
      </c>
      <c r="BB689" s="18"/>
      <c r="BD689" s="54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3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9"/>
        <v>X</v>
      </c>
      <c r="G690" s="7">
        <f t="shared" si="110"/>
        <v>16</v>
      </c>
      <c r="H690" s="16">
        <f t="shared" si="111"/>
        <v>16</v>
      </c>
      <c r="I690" s="11" t="str">
        <f t="shared" si="112"/>
        <v>X</v>
      </c>
      <c r="J690" s="39" t="str">
        <f t="shared" si="113"/>
        <v>X</v>
      </c>
      <c r="K690" s="39" t="str">
        <f t="shared" si="116"/>
        <v>X</v>
      </c>
      <c r="L690" s="39" t="str">
        <f t="shared" si="117"/>
        <v>X</v>
      </c>
      <c r="M690" s="39" t="str">
        <f t="shared" si="114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5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8"/>
        <v>3.3005954838899636</v>
      </c>
      <c r="BB690" s="18"/>
      <c r="BD690" s="54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3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9"/>
        <v>X</v>
      </c>
      <c r="G691" s="7">
        <f t="shared" si="110"/>
        <v>17</v>
      </c>
      <c r="H691" s="16">
        <f t="shared" si="111"/>
        <v>17</v>
      </c>
      <c r="I691" s="11" t="str">
        <f t="shared" si="112"/>
        <v>X</v>
      </c>
      <c r="J691" s="39" t="str">
        <f t="shared" si="113"/>
        <v>X</v>
      </c>
      <c r="K691" s="39" t="str">
        <f t="shared" si="116"/>
        <v>X</v>
      </c>
      <c r="L691" s="39" t="str">
        <f t="shared" si="117"/>
        <v>X</v>
      </c>
      <c r="M691" s="39" t="str">
        <f t="shared" si="114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5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8"/>
        <v>3.3008127941181171</v>
      </c>
      <c r="BB691" s="18"/>
      <c r="BD691" s="54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3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9"/>
        <v>X</v>
      </c>
      <c r="G692" s="7">
        <f t="shared" si="110"/>
        <v>15</v>
      </c>
      <c r="H692" s="16">
        <f t="shared" si="111"/>
        <v>15</v>
      </c>
      <c r="I692" s="11" t="str">
        <f t="shared" si="112"/>
        <v>X</v>
      </c>
      <c r="J692" s="39" t="str">
        <f t="shared" si="113"/>
        <v>X</v>
      </c>
      <c r="K692" s="39" t="str">
        <f t="shared" si="116"/>
        <v>X</v>
      </c>
      <c r="L692" s="39" t="str">
        <f t="shared" si="117"/>
        <v>X</v>
      </c>
      <c r="M692" s="39" t="str">
        <f t="shared" si="114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5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8"/>
        <v>3.3010299956639813</v>
      </c>
      <c r="BB692" s="18"/>
      <c r="BD692" s="54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3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9"/>
        <v>X</v>
      </c>
      <c r="G693" s="7">
        <f t="shared" si="110"/>
        <v>15</v>
      </c>
      <c r="H693" s="16">
        <f t="shared" si="111"/>
        <v>15</v>
      </c>
      <c r="I693" s="11" t="str">
        <f t="shared" si="112"/>
        <v>X</v>
      </c>
      <c r="J693" s="39" t="str">
        <f t="shared" si="113"/>
        <v>X</v>
      </c>
      <c r="K693" s="39" t="str">
        <f t="shared" si="116"/>
        <v>X</v>
      </c>
      <c r="L693" s="39" t="str">
        <f t="shared" si="117"/>
        <v>X</v>
      </c>
      <c r="M693" s="39" t="str">
        <f t="shared" si="114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5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8"/>
        <v>3.3012470886362113</v>
      </c>
      <c r="BB693" s="18"/>
      <c r="BD693" s="54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3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9"/>
        <v>X</v>
      </c>
      <c r="G694" s="7">
        <f t="shared" si="110"/>
        <v>17</v>
      </c>
      <c r="H694" s="16">
        <f t="shared" si="111"/>
        <v>17</v>
      </c>
      <c r="I694" s="11" t="str">
        <f t="shared" si="112"/>
        <v>X</v>
      </c>
      <c r="J694" s="39" t="str">
        <f t="shared" si="113"/>
        <v>X</v>
      </c>
      <c r="K694" s="39" t="str">
        <f t="shared" si="116"/>
        <v>X</v>
      </c>
      <c r="L694" s="39" t="str">
        <f t="shared" si="117"/>
        <v>X</v>
      </c>
      <c r="M694" s="39" t="str">
        <f t="shared" si="114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5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8"/>
        <v>3.3014640731433</v>
      </c>
      <c r="BB694" s="18"/>
      <c r="BD694" s="54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3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9"/>
        <v>X</v>
      </c>
      <c r="G695" s="7">
        <f t="shared" si="110"/>
        <v>17</v>
      </c>
      <c r="H695" s="16">
        <f t="shared" si="111"/>
        <v>17</v>
      </c>
      <c r="I695" s="11" t="str">
        <f t="shared" si="112"/>
        <v>X</v>
      </c>
      <c r="J695" s="39" t="str">
        <f t="shared" si="113"/>
        <v>X</v>
      </c>
      <c r="K695" s="39" t="str">
        <f t="shared" si="116"/>
        <v>X</v>
      </c>
      <c r="L695" s="39" t="str">
        <f t="shared" si="117"/>
        <v>X</v>
      </c>
      <c r="M695" s="39" t="str">
        <f t="shared" si="114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5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8"/>
        <v>3.2992893340876801</v>
      </c>
      <c r="BB695" s="18"/>
      <c r="BD695" s="54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3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9"/>
        <v>X</v>
      </c>
      <c r="G696" s="7">
        <f t="shared" si="110"/>
        <v>16</v>
      </c>
      <c r="H696" s="16">
        <f t="shared" si="111"/>
        <v>16</v>
      </c>
      <c r="I696" s="11" t="str">
        <f t="shared" si="112"/>
        <v>X</v>
      </c>
      <c r="J696" s="39" t="str">
        <f t="shared" si="113"/>
        <v>X</v>
      </c>
      <c r="K696" s="39" t="str">
        <f t="shared" si="116"/>
        <v>X</v>
      </c>
      <c r="L696" s="39" t="str">
        <f t="shared" si="117"/>
        <v>X</v>
      </c>
      <c r="M696" s="39" t="str">
        <f t="shared" si="114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5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8"/>
        <v>3.2999429000227671</v>
      </c>
      <c r="BB696" s="18"/>
      <c r="BD696" s="54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3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9"/>
        <v>X</v>
      </c>
      <c r="G697" s="7">
        <f t="shared" si="110"/>
        <v>14</v>
      </c>
      <c r="H697" s="16">
        <f t="shared" si="111"/>
        <v>14</v>
      </c>
      <c r="I697" s="11" t="str">
        <f t="shared" si="112"/>
        <v>X</v>
      </c>
      <c r="J697" s="39" t="str">
        <f t="shared" si="113"/>
        <v>X</v>
      </c>
      <c r="K697" s="39" t="str">
        <f t="shared" si="116"/>
        <v>X</v>
      </c>
      <c r="L697" s="39" t="str">
        <f t="shared" si="117"/>
        <v>X</v>
      </c>
      <c r="M697" s="39" t="str">
        <f t="shared" si="114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5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8"/>
        <v>3.3001605369513523</v>
      </c>
      <c r="BB697" s="18"/>
      <c r="BD697" s="54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3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9"/>
        <v>X</v>
      </c>
      <c r="G698" s="7">
        <f t="shared" si="110"/>
        <v>18</v>
      </c>
      <c r="H698" s="16">
        <f t="shared" si="111"/>
        <v>18</v>
      </c>
      <c r="I698" s="11" t="str">
        <f t="shared" si="112"/>
        <v>X</v>
      </c>
      <c r="J698" s="39" t="str">
        <f t="shared" si="113"/>
        <v>X</v>
      </c>
      <c r="K698" s="39" t="str">
        <f t="shared" si="116"/>
        <v>X</v>
      </c>
      <c r="L698" s="39" t="str">
        <f t="shared" si="117"/>
        <v>X</v>
      </c>
      <c r="M698" s="39" t="str">
        <f t="shared" si="114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5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8"/>
        <v>3.3003780648707024</v>
      </c>
      <c r="BB698" s="18"/>
      <c r="BD698" s="54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3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9"/>
        <v>X</v>
      </c>
      <c r="G699" s="7">
        <f t="shared" si="110"/>
        <v>18</v>
      </c>
      <c r="H699" s="16">
        <f t="shared" si="111"/>
        <v>18</v>
      </c>
      <c r="I699" s="11" t="str">
        <f t="shared" si="112"/>
        <v>X</v>
      </c>
      <c r="J699" s="39" t="str">
        <f t="shared" si="113"/>
        <v>X</v>
      </c>
      <c r="K699" s="39" t="str">
        <f t="shared" si="116"/>
        <v>X</v>
      </c>
      <c r="L699" s="39" t="str">
        <f t="shared" si="117"/>
        <v>X</v>
      </c>
      <c r="M699" s="39" t="str">
        <f t="shared" si="114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5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8"/>
        <v>3.3005954838899636</v>
      </c>
      <c r="BB699" s="18"/>
      <c r="BD699" s="54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3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9"/>
        <v>X</v>
      </c>
      <c r="G700" s="7">
        <f t="shared" si="110"/>
        <v>16</v>
      </c>
      <c r="H700" s="16">
        <f t="shared" si="111"/>
        <v>16</v>
      </c>
      <c r="I700" s="11" t="str">
        <f t="shared" si="112"/>
        <v>X</v>
      </c>
      <c r="J700" s="39" t="str">
        <f t="shared" si="113"/>
        <v>X</v>
      </c>
      <c r="K700" s="39" t="str">
        <f t="shared" si="116"/>
        <v>X</v>
      </c>
      <c r="L700" s="39" t="str">
        <f t="shared" si="117"/>
        <v>X</v>
      </c>
      <c r="M700" s="39" t="str">
        <f t="shared" si="114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5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8"/>
        <v>3.3008127941181171</v>
      </c>
      <c r="BB700" s="18"/>
      <c r="BD700" s="54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3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9"/>
        <v>X</v>
      </c>
      <c r="G701" s="7">
        <f t="shared" si="110"/>
        <v>17</v>
      </c>
      <c r="H701" s="16">
        <f t="shared" si="111"/>
        <v>17</v>
      </c>
      <c r="I701" s="11" t="str">
        <f t="shared" si="112"/>
        <v>X</v>
      </c>
      <c r="J701" s="39" t="str">
        <f t="shared" si="113"/>
        <v>X</v>
      </c>
      <c r="K701" s="39" t="str">
        <f t="shared" si="116"/>
        <v>X</v>
      </c>
      <c r="L701" s="39" t="str">
        <f t="shared" si="117"/>
        <v>X</v>
      </c>
      <c r="M701" s="39" t="str">
        <f t="shared" si="114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5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8"/>
        <v>3.3010299956639813</v>
      </c>
      <c r="BB701" s="18"/>
      <c r="BD701" s="54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3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9"/>
        <v>X</v>
      </c>
      <c r="G702" s="7">
        <f t="shared" si="110"/>
        <v>18</v>
      </c>
      <c r="H702" s="16">
        <f t="shared" si="111"/>
        <v>18</v>
      </c>
      <c r="I702" s="11" t="str">
        <f t="shared" si="112"/>
        <v>X</v>
      </c>
      <c r="J702" s="39" t="str">
        <f t="shared" si="113"/>
        <v>X</v>
      </c>
      <c r="K702" s="39" t="str">
        <f t="shared" si="116"/>
        <v>X</v>
      </c>
      <c r="L702" s="39" t="str">
        <f t="shared" si="117"/>
        <v>X</v>
      </c>
      <c r="M702" s="39" t="str">
        <f t="shared" si="114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5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8"/>
        <v>3.3012470886362113</v>
      </c>
      <c r="BB702" s="18"/>
      <c r="BD702" s="54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3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9"/>
        <v>X</v>
      </c>
      <c r="G703" s="7">
        <f t="shared" si="110"/>
        <v>19</v>
      </c>
      <c r="H703" s="16">
        <f t="shared" si="111"/>
        <v>19</v>
      </c>
      <c r="I703" s="11" t="str">
        <f t="shared" si="112"/>
        <v>X</v>
      </c>
      <c r="J703" s="39" t="str">
        <f t="shared" si="113"/>
        <v>X</v>
      </c>
      <c r="K703" s="39" t="str">
        <f t="shared" si="116"/>
        <v>X</v>
      </c>
      <c r="L703" s="39" t="str">
        <f t="shared" si="117"/>
        <v>X</v>
      </c>
      <c r="M703" s="39" t="str">
        <f t="shared" si="114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5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8"/>
        <v>3.3014640731433</v>
      </c>
      <c r="BB703" s="18"/>
      <c r="BD703" s="54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3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9"/>
        <v>X</v>
      </c>
      <c r="G704" s="7">
        <f t="shared" si="110"/>
        <v>12</v>
      </c>
      <c r="H704" s="16">
        <f t="shared" si="111"/>
        <v>12</v>
      </c>
      <c r="I704" s="11" t="str">
        <f t="shared" si="112"/>
        <v>X</v>
      </c>
      <c r="J704" s="39" t="str">
        <f t="shared" si="113"/>
        <v>X</v>
      </c>
      <c r="K704" s="39" t="str">
        <f t="shared" si="116"/>
        <v>X</v>
      </c>
      <c r="L704" s="39" t="str">
        <f t="shared" si="117"/>
        <v>X</v>
      </c>
      <c r="M704" s="39" t="str">
        <f t="shared" si="114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5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8"/>
        <v>3.2992893340876801</v>
      </c>
      <c r="BB704" s="18"/>
      <c r="BD704" s="54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3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9"/>
        <v>X</v>
      </c>
      <c r="G705" s="7">
        <f t="shared" si="110"/>
        <v>8</v>
      </c>
      <c r="H705" s="16">
        <f t="shared" si="111"/>
        <v>8</v>
      </c>
      <c r="I705" s="11" t="str">
        <f t="shared" si="112"/>
        <v>X</v>
      </c>
      <c r="J705" s="39" t="str">
        <f t="shared" si="113"/>
        <v>X</v>
      </c>
      <c r="K705" s="39" t="str">
        <f t="shared" si="116"/>
        <v>X</v>
      </c>
      <c r="L705" s="39" t="str">
        <f t="shared" si="117"/>
        <v>X</v>
      </c>
      <c r="M705" s="39" t="str">
        <f t="shared" si="114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5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8"/>
        <v>3.2999429000227671</v>
      </c>
      <c r="BB705" s="18"/>
      <c r="BD705" s="54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3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9"/>
        <v>X</v>
      </c>
      <c r="G706" s="7">
        <f t="shared" si="110"/>
        <v>12</v>
      </c>
      <c r="H706" s="16">
        <f t="shared" si="111"/>
        <v>12</v>
      </c>
      <c r="I706" s="11" t="str">
        <f t="shared" si="112"/>
        <v>X</v>
      </c>
      <c r="J706" s="39" t="str">
        <f t="shared" si="113"/>
        <v>X</v>
      </c>
      <c r="K706" s="39" t="str">
        <f t="shared" si="116"/>
        <v>X</v>
      </c>
      <c r="L706" s="39" t="str">
        <f t="shared" si="117"/>
        <v>X</v>
      </c>
      <c r="M706" s="39" t="str">
        <f t="shared" si="114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5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8"/>
        <v>3.3001605369513523</v>
      </c>
      <c r="BB706" s="18"/>
      <c r="BD706" s="54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3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9"/>
        <v>X</v>
      </c>
      <c r="G707" s="7">
        <f t="shared" si="110"/>
        <v>11</v>
      </c>
      <c r="H707" s="16">
        <f t="shared" si="111"/>
        <v>11</v>
      </c>
      <c r="I707" s="11" t="str">
        <f t="shared" si="112"/>
        <v>X</v>
      </c>
      <c r="J707" s="39" t="str">
        <f t="shared" si="113"/>
        <v>X</v>
      </c>
      <c r="K707" s="39" t="str">
        <f t="shared" si="116"/>
        <v>X</v>
      </c>
      <c r="L707" s="39" t="str">
        <f t="shared" si="117"/>
        <v>X</v>
      </c>
      <c r="M707" s="39" t="str">
        <f t="shared" si="114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5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8"/>
        <v>3.3003780648707024</v>
      </c>
      <c r="BB707" s="18"/>
      <c r="BD707" s="54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3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9"/>
        <v>X</v>
      </c>
      <c r="G708" s="7">
        <f t="shared" si="110"/>
        <v>10</v>
      </c>
      <c r="H708" s="16">
        <f t="shared" si="111"/>
        <v>10</v>
      </c>
      <c r="I708" s="11" t="str">
        <f t="shared" si="112"/>
        <v>X</v>
      </c>
      <c r="J708" s="39" t="str">
        <f t="shared" si="113"/>
        <v>X</v>
      </c>
      <c r="K708" s="39" t="str">
        <f t="shared" si="116"/>
        <v>X</v>
      </c>
      <c r="L708" s="39" t="str">
        <f t="shared" si="117"/>
        <v>X</v>
      </c>
      <c r="M708" s="39" t="str">
        <f t="shared" si="114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5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8"/>
        <v>3.3005954838899636</v>
      </c>
      <c r="BB708" s="18"/>
      <c r="BD708" s="54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3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9"/>
        <v>X</v>
      </c>
      <c r="G709" s="7">
        <f t="shared" si="110"/>
        <v>10</v>
      </c>
      <c r="H709" s="16">
        <f t="shared" si="111"/>
        <v>10</v>
      </c>
      <c r="I709" s="11" t="str">
        <f t="shared" si="112"/>
        <v>X</v>
      </c>
      <c r="J709" s="39" t="str">
        <f t="shared" si="113"/>
        <v>X</v>
      </c>
      <c r="K709" s="39" t="str">
        <f t="shared" si="116"/>
        <v>X</v>
      </c>
      <c r="L709" s="39" t="str">
        <f t="shared" si="117"/>
        <v>X</v>
      </c>
      <c r="M709" s="39" t="str">
        <f t="shared" si="114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5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8"/>
        <v>3.3008127941181171</v>
      </c>
      <c r="BB709" s="18"/>
      <c r="BD709" s="54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3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9"/>
        <v>X</v>
      </c>
      <c r="G710" s="7">
        <f t="shared" si="110"/>
        <v>8</v>
      </c>
      <c r="H710" s="16">
        <f t="shared" si="111"/>
        <v>8</v>
      </c>
      <c r="I710" s="11" t="str">
        <f t="shared" si="112"/>
        <v>X</v>
      </c>
      <c r="J710" s="39" t="str">
        <f t="shared" si="113"/>
        <v>X</v>
      </c>
      <c r="K710" s="39" t="str">
        <f t="shared" si="116"/>
        <v>X</v>
      </c>
      <c r="L710" s="39" t="str">
        <f t="shared" si="117"/>
        <v>X</v>
      </c>
      <c r="M710" s="39" t="str">
        <f t="shared" si="114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5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8"/>
        <v>3.3010299956639813</v>
      </c>
      <c r="BB710" s="18"/>
      <c r="BD710" s="54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3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9"/>
        <v>X</v>
      </c>
      <c r="G711" s="7">
        <f t="shared" si="110"/>
        <v>11</v>
      </c>
      <c r="H711" s="16">
        <f t="shared" si="111"/>
        <v>11</v>
      </c>
      <c r="I711" s="11" t="str">
        <f t="shared" si="112"/>
        <v>X</v>
      </c>
      <c r="J711" s="39" t="str">
        <f t="shared" si="113"/>
        <v>X</v>
      </c>
      <c r="K711" s="39" t="str">
        <f t="shared" si="116"/>
        <v>X</v>
      </c>
      <c r="L711" s="39" t="str">
        <f t="shared" si="117"/>
        <v>X</v>
      </c>
      <c r="M711" s="39" t="str">
        <f t="shared" si="114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5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8"/>
        <v>3.3012470886362113</v>
      </c>
      <c r="BB711" s="18"/>
      <c r="BD711" s="54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3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9"/>
        <v>X</v>
      </c>
      <c r="G712" s="7">
        <f t="shared" si="110"/>
        <v>13</v>
      </c>
      <c r="H712" s="16">
        <f t="shared" si="111"/>
        <v>13</v>
      </c>
      <c r="I712" s="11" t="str">
        <f t="shared" si="112"/>
        <v>X</v>
      </c>
      <c r="J712" s="39" t="str">
        <f t="shared" si="113"/>
        <v>X</v>
      </c>
      <c r="K712" s="39" t="str">
        <f t="shared" si="116"/>
        <v>X</v>
      </c>
      <c r="L712" s="39" t="str">
        <f t="shared" si="117"/>
        <v>X</v>
      </c>
      <c r="M712" s="39" t="str">
        <f t="shared" si="114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5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8"/>
        <v>3.3014640731433</v>
      </c>
      <c r="BB712" s="18"/>
      <c r="BD712" s="54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3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9"/>
        <v>X</v>
      </c>
      <c r="G713" s="7">
        <f t="shared" si="110"/>
        <v>8.4</v>
      </c>
      <c r="H713" s="16">
        <f t="shared" si="111"/>
        <v>8.4</v>
      </c>
      <c r="I713" s="11" t="str">
        <f t="shared" si="112"/>
        <v>X</v>
      </c>
      <c r="J713" s="39" t="str">
        <f t="shared" si="113"/>
        <v>X</v>
      </c>
      <c r="K713" s="39" t="str">
        <f t="shared" si="116"/>
        <v>X</v>
      </c>
      <c r="L713" s="39" t="str">
        <f t="shared" si="117"/>
        <v>X</v>
      </c>
      <c r="M713" s="39" t="str">
        <f t="shared" si="114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5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8"/>
        <v>3.2992893340876801</v>
      </c>
      <c r="BB713" s="18"/>
      <c r="BD713" s="54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3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9"/>
        <v>X</v>
      </c>
      <c r="G714" s="7">
        <f t="shared" si="110"/>
        <v>8</v>
      </c>
      <c r="H714" s="16">
        <f t="shared" si="111"/>
        <v>8</v>
      </c>
      <c r="I714" s="11" t="str">
        <f t="shared" si="112"/>
        <v>X</v>
      </c>
      <c r="J714" s="39" t="str">
        <f t="shared" si="113"/>
        <v>X</v>
      </c>
      <c r="K714" s="39" t="str">
        <f t="shared" si="116"/>
        <v>X</v>
      </c>
      <c r="L714" s="39" t="str">
        <f t="shared" si="117"/>
        <v>X</v>
      </c>
      <c r="M714" s="39" t="str">
        <f t="shared" si="114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5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8"/>
        <v>3.2999429000227671</v>
      </c>
      <c r="BB714" s="18"/>
      <c r="BD714" s="54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3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9"/>
        <v>X</v>
      </c>
      <c r="G715" s="7">
        <f t="shared" si="110"/>
        <v>7.4</v>
      </c>
      <c r="H715" s="16">
        <f t="shared" si="111"/>
        <v>7.4</v>
      </c>
      <c r="I715" s="11" t="str">
        <f t="shared" si="112"/>
        <v>X</v>
      </c>
      <c r="J715" s="39" t="str">
        <f t="shared" si="113"/>
        <v>X</v>
      </c>
      <c r="K715" s="39" t="str">
        <f t="shared" si="116"/>
        <v>X</v>
      </c>
      <c r="L715" s="39" t="str">
        <f t="shared" si="117"/>
        <v>X</v>
      </c>
      <c r="M715" s="39" t="str">
        <f t="shared" si="114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5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8"/>
        <v>3.3001605369513523</v>
      </c>
      <c r="BB715" s="18"/>
      <c r="BD715" s="54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3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9"/>
        <v>X</v>
      </c>
      <c r="G716" s="7">
        <f t="shared" si="110"/>
        <v>9.1</v>
      </c>
      <c r="H716" s="16">
        <f t="shared" si="111"/>
        <v>9.1</v>
      </c>
      <c r="I716" s="11" t="str">
        <f t="shared" si="112"/>
        <v>X</v>
      </c>
      <c r="J716" s="39" t="str">
        <f t="shared" si="113"/>
        <v>X</v>
      </c>
      <c r="K716" s="39" t="str">
        <f t="shared" si="116"/>
        <v>X</v>
      </c>
      <c r="L716" s="39" t="str">
        <f t="shared" si="117"/>
        <v>X</v>
      </c>
      <c r="M716" s="39" t="str">
        <f t="shared" si="114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5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8"/>
        <v>3.3003780648707024</v>
      </c>
      <c r="BB716" s="18"/>
      <c r="BD716" s="54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3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9"/>
        <v>X</v>
      </c>
      <c r="G717" s="7">
        <f t="shared" si="110"/>
        <v>9.1999999999999993</v>
      </c>
      <c r="H717" s="16">
        <f t="shared" si="111"/>
        <v>9.1999999999999993</v>
      </c>
      <c r="I717" s="11" t="str">
        <f t="shared" si="112"/>
        <v>X</v>
      </c>
      <c r="J717" s="39" t="str">
        <f t="shared" si="113"/>
        <v>X</v>
      </c>
      <c r="K717" s="39" t="str">
        <f t="shared" si="116"/>
        <v>X</v>
      </c>
      <c r="L717" s="39" t="str">
        <f t="shared" si="117"/>
        <v>X</v>
      </c>
      <c r="M717" s="39" t="str">
        <f t="shared" si="114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5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8"/>
        <v>3.3005954838899636</v>
      </c>
      <c r="BB717" s="18"/>
      <c r="BD717" s="54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3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9"/>
        <v>X</v>
      </c>
      <c r="G718" s="7">
        <f t="shared" si="110"/>
        <v>9.1</v>
      </c>
      <c r="H718" s="16">
        <f t="shared" si="111"/>
        <v>9.1</v>
      </c>
      <c r="I718" s="11" t="str">
        <f t="shared" si="112"/>
        <v>X</v>
      </c>
      <c r="J718" s="39" t="str">
        <f t="shared" si="113"/>
        <v>X</v>
      </c>
      <c r="K718" s="39" t="str">
        <f t="shared" si="116"/>
        <v>X</v>
      </c>
      <c r="L718" s="39" t="str">
        <f t="shared" si="117"/>
        <v>X</v>
      </c>
      <c r="M718" s="39" t="str">
        <f t="shared" si="114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5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8"/>
        <v>3.3008127941181171</v>
      </c>
      <c r="BB718" s="18"/>
      <c r="BD718" s="54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3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9">IFERROR(D719/E719, "X")</f>
        <v>X</v>
      </c>
      <c r="G719" s="7">
        <f t="shared" ref="G719:G782" si="120">D719-E719</f>
        <v>7.9</v>
      </c>
      <c r="H719" s="16">
        <f t="shared" ref="H719:H782" si="121">D719+E719</f>
        <v>7.9</v>
      </c>
      <c r="I719" s="11" t="str">
        <f t="shared" ref="I719:I782" si="122">IFERROR(F719/SQRT(F719^2+AJ719), "X")</f>
        <v>X</v>
      </c>
      <c r="J719" s="39" t="str">
        <f t="shared" ref="J719:J782" si="123">IFERROR(SQRT((1-I719^2)/AJ719), "X")</f>
        <v>X</v>
      </c>
      <c r="K719" s="39" t="str">
        <f t="shared" si="116"/>
        <v>X</v>
      </c>
      <c r="L719" s="39" t="str">
        <f t="shared" si="117"/>
        <v>X</v>
      </c>
      <c r="M719" s="39" t="str">
        <f t="shared" ref="M719:M782" si="124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5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8"/>
        <v>3.3010299956639813</v>
      </c>
      <c r="BB719" s="18"/>
      <c r="BD719" s="54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3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9"/>
        <v>X</v>
      </c>
      <c r="G720" s="7">
        <f t="shared" si="120"/>
        <v>9.1</v>
      </c>
      <c r="H720" s="16">
        <f t="shared" si="121"/>
        <v>9.1</v>
      </c>
      <c r="I720" s="11" t="str">
        <f t="shared" si="122"/>
        <v>X</v>
      </c>
      <c r="J720" s="39" t="str">
        <f t="shared" si="123"/>
        <v>X</v>
      </c>
      <c r="K720" s="39" t="str">
        <f t="shared" si="116"/>
        <v>X</v>
      </c>
      <c r="L720" s="39" t="str">
        <f t="shared" si="117"/>
        <v>X</v>
      </c>
      <c r="M720" s="39" t="str">
        <f t="shared" si="124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5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8"/>
        <v>3.3012470886362113</v>
      </c>
      <c r="BB720" s="18"/>
      <c r="BD720" s="54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3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9"/>
        <v>X</v>
      </c>
      <c r="G721" s="7">
        <f t="shared" si="120"/>
        <v>9.9</v>
      </c>
      <c r="H721" s="16">
        <f t="shared" si="121"/>
        <v>9.9</v>
      </c>
      <c r="I721" s="11" t="str">
        <f t="shared" si="122"/>
        <v>X</v>
      </c>
      <c r="J721" s="39" t="str">
        <f t="shared" si="123"/>
        <v>X</v>
      </c>
      <c r="K721" s="39" t="str">
        <f t="shared" si="116"/>
        <v>X</v>
      </c>
      <c r="L721" s="39" t="str">
        <f t="shared" si="117"/>
        <v>X</v>
      </c>
      <c r="M721" s="39" t="str">
        <f t="shared" si="124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5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8"/>
        <v>3.3014640731433</v>
      </c>
      <c r="BB721" s="18"/>
      <c r="BD721" s="54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3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9"/>
        <v>X</v>
      </c>
      <c r="G722" s="7">
        <f t="shared" si="120"/>
        <v>11.9</v>
      </c>
      <c r="H722" s="16">
        <f t="shared" si="121"/>
        <v>11.9</v>
      </c>
      <c r="I722" s="11" t="str">
        <f t="shared" si="122"/>
        <v>X</v>
      </c>
      <c r="J722" s="39" t="str">
        <f t="shared" si="123"/>
        <v>X</v>
      </c>
      <c r="K722" s="39" t="str">
        <f t="shared" si="116"/>
        <v>X</v>
      </c>
      <c r="L722" s="39" t="str">
        <f t="shared" si="117"/>
        <v>X</v>
      </c>
      <c r="M722" s="39" t="str">
        <f t="shared" si="124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5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8"/>
        <v>3.2992893340876801</v>
      </c>
      <c r="BB722" s="18"/>
      <c r="BD722" s="54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3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9"/>
        <v>X</v>
      </c>
      <c r="G723" s="7">
        <f t="shared" si="120"/>
        <v>9.6</v>
      </c>
      <c r="H723" s="16">
        <f t="shared" si="121"/>
        <v>9.6</v>
      </c>
      <c r="I723" s="11" t="str">
        <f t="shared" si="122"/>
        <v>X</v>
      </c>
      <c r="J723" s="39" t="str">
        <f t="shared" si="123"/>
        <v>X</v>
      </c>
      <c r="K723" s="39" t="str">
        <f t="shared" si="116"/>
        <v>X</v>
      </c>
      <c r="L723" s="39" t="str">
        <f t="shared" si="117"/>
        <v>X</v>
      </c>
      <c r="M723" s="39" t="str">
        <f t="shared" si="124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5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8"/>
        <v>3.2999429000227671</v>
      </c>
      <c r="BB723" s="18"/>
      <c r="BD723" s="54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3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9"/>
        <v>X</v>
      </c>
      <c r="G724" s="7">
        <f t="shared" si="120"/>
        <v>10.1</v>
      </c>
      <c r="H724" s="16">
        <f t="shared" si="121"/>
        <v>10.1</v>
      </c>
      <c r="I724" s="11" t="str">
        <f t="shared" si="122"/>
        <v>X</v>
      </c>
      <c r="J724" s="39" t="str">
        <f t="shared" si="123"/>
        <v>X</v>
      </c>
      <c r="K724" s="39" t="str">
        <f t="shared" si="116"/>
        <v>X</v>
      </c>
      <c r="L724" s="39" t="str">
        <f t="shared" si="117"/>
        <v>X</v>
      </c>
      <c r="M724" s="39" t="str">
        <f t="shared" si="124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5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8"/>
        <v>3.3001605369513523</v>
      </c>
      <c r="BB724" s="18"/>
      <c r="BD724" s="54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3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9"/>
        <v>X</v>
      </c>
      <c r="G725" s="7">
        <f t="shared" si="120"/>
        <v>11.7</v>
      </c>
      <c r="H725" s="16">
        <f t="shared" si="121"/>
        <v>11.7</v>
      </c>
      <c r="I725" s="11" t="str">
        <f t="shared" si="122"/>
        <v>X</v>
      </c>
      <c r="J725" s="39" t="str">
        <f t="shared" si="123"/>
        <v>X</v>
      </c>
      <c r="K725" s="39" t="str">
        <f t="shared" si="116"/>
        <v>X</v>
      </c>
      <c r="L725" s="39" t="str">
        <f t="shared" si="117"/>
        <v>X</v>
      </c>
      <c r="M725" s="39" t="str">
        <f t="shared" si="124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5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8"/>
        <v>3.3003780648707024</v>
      </c>
      <c r="BB725" s="18"/>
      <c r="BD725" s="54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3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9"/>
        <v>X</v>
      </c>
      <c r="G726" s="7">
        <f t="shared" si="120"/>
        <v>10.5</v>
      </c>
      <c r="H726" s="16">
        <f t="shared" si="121"/>
        <v>10.5</v>
      </c>
      <c r="I726" s="11" t="str">
        <f t="shared" si="122"/>
        <v>X</v>
      </c>
      <c r="J726" s="39" t="str">
        <f t="shared" si="123"/>
        <v>X</v>
      </c>
      <c r="K726" s="39" t="str">
        <f t="shared" si="116"/>
        <v>X</v>
      </c>
      <c r="L726" s="39" t="str">
        <f t="shared" si="117"/>
        <v>X</v>
      </c>
      <c r="M726" s="39" t="str">
        <f t="shared" si="124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5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8"/>
        <v>3.3005954838899636</v>
      </c>
      <c r="BB726" s="18"/>
      <c r="BD726" s="54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3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9"/>
        <v>X</v>
      </c>
      <c r="G727" s="7">
        <f t="shared" si="120"/>
        <v>11.9</v>
      </c>
      <c r="H727" s="16">
        <f t="shared" si="121"/>
        <v>11.9</v>
      </c>
      <c r="I727" s="11" t="str">
        <f t="shared" si="122"/>
        <v>X</v>
      </c>
      <c r="J727" s="39" t="str">
        <f t="shared" si="123"/>
        <v>X</v>
      </c>
      <c r="K727" s="39" t="str">
        <f t="shared" si="116"/>
        <v>X</v>
      </c>
      <c r="L727" s="39" t="str">
        <f t="shared" si="117"/>
        <v>X</v>
      </c>
      <c r="M727" s="39" t="str">
        <f t="shared" si="124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5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8"/>
        <v>3.3008127941181171</v>
      </c>
      <c r="BB727" s="18"/>
      <c r="BD727" s="54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3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9"/>
        <v>X</v>
      </c>
      <c r="G728" s="7">
        <f t="shared" si="120"/>
        <v>9.4</v>
      </c>
      <c r="H728" s="16">
        <f t="shared" si="121"/>
        <v>9.4</v>
      </c>
      <c r="I728" s="11" t="str">
        <f t="shared" si="122"/>
        <v>X</v>
      </c>
      <c r="J728" s="39" t="str">
        <f t="shared" si="123"/>
        <v>X</v>
      </c>
      <c r="K728" s="39" t="str">
        <f t="shared" si="116"/>
        <v>X</v>
      </c>
      <c r="L728" s="39" t="str">
        <f t="shared" si="117"/>
        <v>X</v>
      </c>
      <c r="M728" s="39" t="str">
        <f t="shared" si="124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5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8"/>
        <v>3.3010299956639813</v>
      </c>
      <c r="BB728" s="18"/>
      <c r="BD728" s="54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3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9"/>
        <v>X</v>
      </c>
      <c r="G729" s="7">
        <f t="shared" si="120"/>
        <v>11.3</v>
      </c>
      <c r="H729" s="16">
        <f t="shared" si="121"/>
        <v>11.3</v>
      </c>
      <c r="I729" s="11" t="str">
        <f t="shared" si="122"/>
        <v>X</v>
      </c>
      <c r="J729" s="39" t="str">
        <f t="shared" si="123"/>
        <v>X</v>
      </c>
      <c r="K729" s="39" t="str">
        <f t="shared" si="116"/>
        <v>X</v>
      </c>
      <c r="L729" s="39" t="str">
        <f t="shared" si="117"/>
        <v>X</v>
      </c>
      <c r="M729" s="39" t="str">
        <f t="shared" si="124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5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8"/>
        <v>3.3012470886362113</v>
      </c>
      <c r="BB729" s="18"/>
      <c r="BD729" s="54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3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9"/>
        <v>X</v>
      </c>
      <c r="G730" s="7">
        <f t="shared" si="120"/>
        <v>12.7</v>
      </c>
      <c r="H730" s="16">
        <f t="shared" si="121"/>
        <v>12.7</v>
      </c>
      <c r="I730" s="11" t="str">
        <f t="shared" si="122"/>
        <v>X</v>
      </c>
      <c r="J730" s="39" t="str">
        <f t="shared" si="123"/>
        <v>X</v>
      </c>
      <c r="K730" s="39" t="str">
        <f t="shared" si="116"/>
        <v>X</v>
      </c>
      <c r="L730" s="39" t="str">
        <f t="shared" si="117"/>
        <v>X</v>
      </c>
      <c r="M730" s="39" t="str">
        <f t="shared" si="124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5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8"/>
        <v>3.3014640731433</v>
      </c>
      <c r="BB730" s="18"/>
      <c r="BD730" s="54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3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9"/>
        <v>X</v>
      </c>
      <c r="G731" s="7">
        <f t="shared" si="120"/>
        <v>10.3</v>
      </c>
      <c r="H731" s="16">
        <f t="shared" si="121"/>
        <v>10.3</v>
      </c>
      <c r="I731" s="11" t="str">
        <f t="shared" si="122"/>
        <v>X</v>
      </c>
      <c r="J731" s="39" t="str">
        <f t="shared" si="123"/>
        <v>X</v>
      </c>
      <c r="K731" s="39" t="str">
        <f t="shared" si="116"/>
        <v>X</v>
      </c>
      <c r="L731" s="39" t="str">
        <f t="shared" si="117"/>
        <v>X</v>
      </c>
      <c r="M731" s="39" t="str">
        <f t="shared" si="124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5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8"/>
        <v>3.3014640731433</v>
      </c>
      <c r="BB731" s="18"/>
      <c r="BD731" s="54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3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9"/>
        <v>X</v>
      </c>
      <c r="G732" s="7">
        <f t="shared" si="120"/>
        <v>15.7</v>
      </c>
      <c r="H732" s="16">
        <f t="shared" si="121"/>
        <v>15.7</v>
      </c>
      <c r="I732" s="11" t="str">
        <f t="shared" si="122"/>
        <v>X</v>
      </c>
      <c r="J732" s="39" t="str">
        <f t="shared" si="123"/>
        <v>X</v>
      </c>
      <c r="K732" s="39" t="str">
        <f t="shared" si="116"/>
        <v>X</v>
      </c>
      <c r="L732" s="39" t="str">
        <f t="shared" si="117"/>
        <v>X</v>
      </c>
      <c r="M732" s="39" t="str">
        <f t="shared" si="124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5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8"/>
        <v>3.3012470886362113</v>
      </c>
      <c r="BB732" s="18"/>
      <c r="BD732" s="54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3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9"/>
        <v>X</v>
      </c>
      <c r="G733" s="7">
        <f t="shared" si="120"/>
        <v>12</v>
      </c>
      <c r="H733" s="16">
        <f t="shared" si="121"/>
        <v>12</v>
      </c>
      <c r="I733" s="11" t="str">
        <f t="shared" si="122"/>
        <v>X</v>
      </c>
      <c r="J733" s="39" t="str">
        <f t="shared" si="123"/>
        <v>X</v>
      </c>
      <c r="K733" s="39" t="str">
        <f t="shared" si="116"/>
        <v>X</v>
      </c>
      <c r="L733" s="39" t="str">
        <f t="shared" si="117"/>
        <v>X</v>
      </c>
      <c r="M733" s="39" t="str">
        <f t="shared" si="124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5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8"/>
        <v>3.3016809492935764</v>
      </c>
      <c r="BB733" s="18"/>
      <c r="BD733" s="54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3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9"/>
        <v>X</v>
      </c>
      <c r="G734" s="7">
        <f t="shared" si="120"/>
        <v>8.5</v>
      </c>
      <c r="H734" s="16">
        <f t="shared" si="121"/>
        <v>8.5</v>
      </c>
      <c r="I734" s="11" t="str">
        <f t="shared" si="122"/>
        <v>X</v>
      </c>
      <c r="J734" s="39" t="str">
        <f t="shared" si="123"/>
        <v>X</v>
      </c>
      <c r="K734" s="39" t="str">
        <f t="shared" si="116"/>
        <v>X</v>
      </c>
      <c r="L734" s="39" t="str">
        <f t="shared" si="117"/>
        <v>X</v>
      </c>
      <c r="M734" s="39" t="str">
        <f t="shared" si="124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5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8"/>
        <v>3.3014640731433</v>
      </c>
      <c r="BB734" s="18"/>
      <c r="BD734" s="54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3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9"/>
        <v>X</v>
      </c>
      <c r="G735" s="7">
        <f t="shared" si="120"/>
        <v>7.2</v>
      </c>
      <c r="H735" s="16">
        <f t="shared" si="121"/>
        <v>7.2</v>
      </c>
      <c r="I735" s="11" t="str">
        <f t="shared" si="122"/>
        <v>X</v>
      </c>
      <c r="J735" s="39" t="str">
        <f t="shared" si="123"/>
        <v>X</v>
      </c>
      <c r="K735" s="39" t="str">
        <f t="shared" si="116"/>
        <v>X</v>
      </c>
      <c r="L735" s="39" t="str">
        <f t="shared" si="117"/>
        <v>X</v>
      </c>
      <c r="M735" s="39" t="str">
        <f t="shared" si="124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5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8"/>
        <v>3.3014640731433</v>
      </c>
      <c r="BB735" s="18"/>
      <c r="BD735" s="54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3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9"/>
        <v>X</v>
      </c>
      <c r="G736" s="7">
        <f t="shared" si="120"/>
        <v>5.8</v>
      </c>
      <c r="H736" s="16">
        <f t="shared" si="121"/>
        <v>5.8</v>
      </c>
      <c r="I736" s="11" t="str">
        <f t="shared" si="122"/>
        <v>X</v>
      </c>
      <c r="J736" s="39" t="str">
        <f t="shared" si="123"/>
        <v>X</v>
      </c>
      <c r="K736" s="39" t="str">
        <f t="shared" si="116"/>
        <v>X</v>
      </c>
      <c r="L736" s="39" t="str">
        <f t="shared" si="117"/>
        <v>X</v>
      </c>
      <c r="M736" s="39" t="str">
        <f t="shared" si="124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5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8"/>
        <v>3.301897717195208</v>
      </c>
      <c r="BB736" s="18"/>
      <c r="BD736" s="54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3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9"/>
        <v>X</v>
      </c>
      <c r="G737" s="7">
        <f t="shared" si="120"/>
        <v>1.5</v>
      </c>
      <c r="H737" s="16">
        <f t="shared" si="121"/>
        <v>1.5</v>
      </c>
      <c r="I737" s="11" t="str">
        <f t="shared" si="122"/>
        <v>X</v>
      </c>
      <c r="J737" s="39" t="str">
        <f t="shared" si="123"/>
        <v>X</v>
      </c>
      <c r="K737" s="39" t="str">
        <f t="shared" si="116"/>
        <v>X</v>
      </c>
      <c r="L737" s="39" t="str">
        <f t="shared" si="117"/>
        <v>X</v>
      </c>
      <c r="M737" s="39" t="str">
        <f t="shared" si="124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5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8"/>
        <v>3.301897717195208</v>
      </c>
      <c r="BB737" s="18"/>
      <c r="BD737" s="54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3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9"/>
        <v>X</v>
      </c>
      <c r="G738" s="7">
        <f t="shared" si="120"/>
        <v>3.3</v>
      </c>
      <c r="H738" s="16">
        <f t="shared" si="121"/>
        <v>3.3</v>
      </c>
      <c r="I738" s="11" t="str">
        <f t="shared" si="122"/>
        <v>X</v>
      </c>
      <c r="J738" s="39" t="str">
        <f t="shared" si="123"/>
        <v>X</v>
      </c>
      <c r="K738" s="39" t="str">
        <f t="shared" si="116"/>
        <v>X</v>
      </c>
      <c r="L738" s="39" t="str">
        <f t="shared" si="117"/>
        <v>X</v>
      </c>
      <c r="M738" s="39" t="str">
        <f t="shared" si="124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5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8"/>
        <v>3.301897717195208</v>
      </c>
      <c r="BB738" s="18"/>
      <c r="BD738" s="54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3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9"/>
        <v>X</v>
      </c>
      <c r="G739" s="7">
        <f t="shared" si="120"/>
        <v>4.8</v>
      </c>
      <c r="H739" s="16">
        <f t="shared" si="121"/>
        <v>4.8</v>
      </c>
      <c r="I739" s="11" t="str">
        <f t="shared" si="122"/>
        <v>X</v>
      </c>
      <c r="J739" s="39" t="str">
        <f t="shared" si="123"/>
        <v>X</v>
      </c>
      <c r="K739" s="39" t="str">
        <f t="shared" si="116"/>
        <v>X</v>
      </c>
      <c r="L739" s="39" t="str">
        <f t="shared" si="117"/>
        <v>X</v>
      </c>
      <c r="M739" s="39" t="str">
        <f t="shared" si="124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5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8"/>
        <v>3.301897717195208</v>
      </c>
      <c r="BB739" s="18"/>
      <c r="BD739" s="54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3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9"/>
        <v>X</v>
      </c>
      <c r="G740" s="7">
        <f t="shared" si="120"/>
        <v>4.7</v>
      </c>
      <c r="H740" s="16">
        <f t="shared" si="121"/>
        <v>4.7</v>
      </c>
      <c r="I740" s="11" t="str">
        <f t="shared" si="122"/>
        <v>X</v>
      </c>
      <c r="J740" s="39" t="str">
        <f t="shared" si="123"/>
        <v>X</v>
      </c>
      <c r="K740" s="39" t="str">
        <f t="shared" ref="K740:K803" si="126">IFERROR(1/J740, "X")</f>
        <v>X</v>
      </c>
      <c r="L740" s="39" t="str">
        <f t="shared" ref="L740:L803" si="127">IFERROR(I740-J740, "X")</f>
        <v>X</v>
      </c>
      <c r="M740" s="39" t="str">
        <f t="shared" si="124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5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8">LOG(AU740)</f>
        <v>3.301897717195208</v>
      </c>
      <c r="BB740" s="18"/>
      <c r="BD740" s="54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3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9"/>
        <v>X</v>
      </c>
      <c r="G741" s="7">
        <f t="shared" si="120"/>
        <v>8.5</v>
      </c>
      <c r="H741" s="16">
        <f t="shared" si="121"/>
        <v>8.5</v>
      </c>
      <c r="I741" s="11" t="str">
        <f t="shared" si="122"/>
        <v>X</v>
      </c>
      <c r="J741" s="39" t="str">
        <f t="shared" si="123"/>
        <v>X</v>
      </c>
      <c r="K741" s="39" t="str">
        <f t="shared" si="126"/>
        <v>X</v>
      </c>
      <c r="L741" s="39" t="str">
        <f t="shared" si="127"/>
        <v>X</v>
      </c>
      <c r="M741" s="39" t="str">
        <f t="shared" si="124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5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8"/>
        <v>3.301897717195208</v>
      </c>
      <c r="BB741" s="18"/>
      <c r="BD741" s="54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3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9"/>
        <v>X</v>
      </c>
      <c r="G742" s="7">
        <f t="shared" si="120"/>
        <v>3.7</v>
      </c>
      <c r="H742" s="16">
        <f t="shared" si="121"/>
        <v>3.7</v>
      </c>
      <c r="I742" s="11" t="str">
        <f t="shared" si="122"/>
        <v>X</v>
      </c>
      <c r="J742" s="39" t="str">
        <f t="shared" si="123"/>
        <v>X</v>
      </c>
      <c r="K742" s="39" t="str">
        <f t="shared" si="126"/>
        <v>X</v>
      </c>
      <c r="L742" s="39" t="str">
        <f t="shared" si="127"/>
        <v>X</v>
      </c>
      <c r="M742" s="39" t="str">
        <f t="shared" si="124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5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8"/>
        <v>3.2999429000227671</v>
      </c>
      <c r="BB742" s="18"/>
      <c r="BD742" s="54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3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9"/>
        <v>X</v>
      </c>
      <c r="G743" s="7">
        <f t="shared" si="120"/>
        <v>5.5</v>
      </c>
      <c r="H743" s="16">
        <f t="shared" si="121"/>
        <v>5.5</v>
      </c>
      <c r="I743" s="11" t="str">
        <f t="shared" si="122"/>
        <v>X</v>
      </c>
      <c r="J743" s="39" t="str">
        <f t="shared" si="123"/>
        <v>X</v>
      </c>
      <c r="K743" s="39" t="str">
        <f t="shared" si="126"/>
        <v>X</v>
      </c>
      <c r="L743" s="39" t="str">
        <f t="shared" si="127"/>
        <v>X</v>
      </c>
      <c r="M743" s="39" t="str">
        <f t="shared" si="124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5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8"/>
        <v>3.2999429000227671</v>
      </c>
      <c r="BB743" s="18"/>
      <c r="BD743" s="54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3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9"/>
        <v>X</v>
      </c>
      <c r="G744" s="7">
        <f t="shared" si="120"/>
        <v>4.2</v>
      </c>
      <c r="H744" s="16">
        <f t="shared" si="121"/>
        <v>4.2</v>
      </c>
      <c r="I744" s="11" t="str">
        <f t="shared" si="122"/>
        <v>X</v>
      </c>
      <c r="J744" s="39" t="str">
        <f t="shared" si="123"/>
        <v>X</v>
      </c>
      <c r="K744" s="39" t="str">
        <f t="shared" si="126"/>
        <v>X</v>
      </c>
      <c r="L744" s="39" t="str">
        <f t="shared" si="127"/>
        <v>X</v>
      </c>
      <c r="M744" s="39" t="str">
        <f t="shared" si="124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5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8"/>
        <v>3.2999429000227671</v>
      </c>
      <c r="BB744" s="18"/>
      <c r="BD744" s="54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3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9"/>
        <v>X</v>
      </c>
      <c r="G745" s="7">
        <f t="shared" si="120"/>
        <v>4</v>
      </c>
      <c r="H745" s="16">
        <f t="shared" si="121"/>
        <v>4</v>
      </c>
      <c r="I745" s="11" t="str">
        <f t="shared" si="122"/>
        <v>X</v>
      </c>
      <c r="J745" s="39" t="str">
        <f t="shared" si="123"/>
        <v>X</v>
      </c>
      <c r="K745" s="39" t="str">
        <f t="shared" si="126"/>
        <v>X</v>
      </c>
      <c r="L745" s="39" t="str">
        <f t="shared" si="127"/>
        <v>X</v>
      </c>
      <c r="M745" s="39" t="str">
        <f t="shared" si="124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5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8"/>
        <v>3.2999429000227671</v>
      </c>
      <c r="BB745" s="18"/>
      <c r="BD745" s="54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3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9"/>
        <v>X</v>
      </c>
      <c r="G746" s="7">
        <f t="shared" si="120"/>
        <v>3.8</v>
      </c>
      <c r="H746" s="16">
        <f t="shared" si="121"/>
        <v>3.8</v>
      </c>
      <c r="I746" s="11" t="str">
        <f t="shared" si="122"/>
        <v>X</v>
      </c>
      <c r="J746" s="39" t="str">
        <f t="shared" si="123"/>
        <v>X</v>
      </c>
      <c r="K746" s="39" t="str">
        <f t="shared" si="126"/>
        <v>X</v>
      </c>
      <c r="L746" s="39" t="str">
        <f t="shared" si="127"/>
        <v>X</v>
      </c>
      <c r="M746" s="39" t="str">
        <f t="shared" si="124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5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8"/>
        <v>3.2999429000227671</v>
      </c>
      <c r="BB746" s="18"/>
      <c r="BD746" s="54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3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9"/>
        <v>X</v>
      </c>
      <c r="G747" s="7">
        <f t="shared" si="120"/>
        <v>4.5</v>
      </c>
      <c r="H747" s="16">
        <f t="shared" si="121"/>
        <v>4.5</v>
      </c>
      <c r="I747" s="11" t="str">
        <f t="shared" si="122"/>
        <v>X</v>
      </c>
      <c r="J747" s="39" t="str">
        <f t="shared" si="123"/>
        <v>X</v>
      </c>
      <c r="K747" s="39" t="str">
        <f t="shared" si="126"/>
        <v>X</v>
      </c>
      <c r="L747" s="39" t="str">
        <f t="shared" si="127"/>
        <v>X</v>
      </c>
      <c r="M747" s="39" t="str">
        <f t="shared" si="124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5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8"/>
        <v>3.2999429000227671</v>
      </c>
      <c r="BB747" s="18"/>
      <c r="BD747" s="54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3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9"/>
        <v>X</v>
      </c>
      <c r="G748" s="7">
        <f t="shared" si="120"/>
        <v>8.1</v>
      </c>
      <c r="H748" s="16">
        <f t="shared" si="121"/>
        <v>8.1</v>
      </c>
      <c r="I748" s="11" t="str">
        <f t="shared" si="122"/>
        <v>X</v>
      </c>
      <c r="J748" s="39" t="str">
        <f t="shared" si="123"/>
        <v>X</v>
      </c>
      <c r="K748" s="39" t="str">
        <f t="shared" si="126"/>
        <v>X</v>
      </c>
      <c r="L748" s="39" t="str">
        <f t="shared" si="127"/>
        <v>X</v>
      </c>
      <c r="M748" s="39" t="str">
        <f t="shared" si="124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5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8"/>
        <v>3.3014640731433</v>
      </c>
      <c r="BB748" s="18"/>
      <c r="BD748" s="54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3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9"/>
        <v>X</v>
      </c>
      <c r="G749" s="7">
        <f t="shared" si="120"/>
        <v>12.5</v>
      </c>
      <c r="H749" s="16">
        <f t="shared" si="121"/>
        <v>12.5</v>
      </c>
      <c r="I749" s="11" t="str">
        <f t="shared" si="122"/>
        <v>X</v>
      </c>
      <c r="J749" s="39" t="str">
        <f t="shared" si="123"/>
        <v>X</v>
      </c>
      <c r="K749" s="39" t="str">
        <f t="shared" si="126"/>
        <v>X</v>
      </c>
      <c r="L749" s="39" t="str">
        <f t="shared" si="127"/>
        <v>X</v>
      </c>
      <c r="M749" s="39" t="str">
        <f t="shared" si="124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5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8"/>
        <v>3.3014640731433</v>
      </c>
      <c r="BB749" s="18"/>
      <c r="BD749" s="54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3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9"/>
        <v>X</v>
      </c>
      <c r="G750" s="7">
        <f t="shared" si="120"/>
        <v>6.4</v>
      </c>
      <c r="H750" s="16">
        <f t="shared" si="121"/>
        <v>6.4</v>
      </c>
      <c r="I750" s="11" t="str">
        <f t="shared" si="122"/>
        <v>X</v>
      </c>
      <c r="J750" s="39" t="str">
        <f t="shared" si="123"/>
        <v>X</v>
      </c>
      <c r="K750" s="39" t="str">
        <f t="shared" si="126"/>
        <v>X</v>
      </c>
      <c r="L750" s="39" t="str">
        <f t="shared" si="127"/>
        <v>X</v>
      </c>
      <c r="M750" s="39" t="str">
        <f t="shared" si="124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5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8"/>
        <v>3.3014640731433</v>
      </c>
      <c r="BB750" s="18"/>
      <c r="BD750" s="54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3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9"/>
        <v>X</v>
      </c>
      <c r="G751" s="7">
        <f t="shared" si="120"/>
        <v>8.1</v>
      </c>
      <c r="H751" s="16">
        <f t="shared" si="121"/>
        <v>8.1</v>
      </c>
      <c r="I751" s="11" t="str">
        <f t="shared" si="122"/>
        <v>X</v>
      </c>
      <c r="J751" s="39" t="str">
        <f t="shared" si="123"/>
        <v>X</v>
      </c>
      <c r="K751" s="39" t="str">
        <f t="shared" si="126"/>
        <v>X</v>
      </c>
      <c r="L751" s="39" t="str">
        <f t="shared" si="127"/>
        <v>X</v>
      </c>
      <c r="M751" s="39" t="str">
        <f t="shared" si="124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5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8"/>
        <v>3.3014640731433</v>
      </c>
      <c r="BB751" s="18"/>
      <c r="BD751" s="54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3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9"/>
        <v>X</v>
      </c>
      <c r="G752" s="7">
        <f t="shared" si="120"/>
        <v>6.7</v>
      </c>
      <c r="H752" s="16">
        <f t="shared" si="121"/>
        <v>6.7</v>
      </c>
      <c r="I752" s="11" t="str">
        <f t="shared" si="122"/>
        <v>X</v>
      </c>
      <c r="J752" s="39" t="str">
        <f t="shared" si="123"/>
        <v>X</v>
      </c>
      <c r="K752" s="39" t="str">
        <f t="shared" si="126"/>
        <v>X</v>
      </c>
      <c r="L752" s="39" t="str">
        <f t="shared" si="127"/>
        <v>X</v>
      </c>
      <c r="M752" s="39" t="str">
        <f t="shared" si="124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5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8"/>
        <v>3.3014640731433</v>
      </c>
      <c r="BB752" s="18"/>
      <c r="BD752" s="54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3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9"/>
        <v>X</v>
      </c>
      <c r="G753" s="7">
        <f t="shared" si="120"/>
        <v>11.1</v>
      </c>
      <c r="H753" s="16">
        <f t="shared" si="121"/>
        <v>11.1</v>
      </c>
      <c r="I753" s="11" t="str">
        <f t="shared" si="122"/>
        <v>X</v>
      </c>
      <c r="J753" s="39" t="str">
        <f t="shared" si="123"/>
        <v>X</v>
      </c>
      <c r="K753" s="39" t="str">
        <f t="shared" si="126"/>
        <v>X</v>
      </c>
      <c r="L753" s="39" t="str">
        <f t="shared" si="127"/>
        <v>X</v>
      </c>
      <c r="M753" s="39" t="str">
        <f t="shared" si="124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5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8"/>
        <v>3.3014640731433</v>
      </c>
      <c r="BB753" s="18"/>
      <c r="BD753" s="54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3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9"/>
        <v>X</v>
      </c>
      <c r="G754" s="7">
        <f t="shared" si="120"/>
        <v>11.1</v>
      </c>
      <c r="H754" s="16">
        <f t="shared" si="121"/>
        <v>11.1</v>
      </c>
      <c r="I754" s="11" t="str">
        <f t="shared" si="122"/>
        <v>X</v>
      </c>
      <c r="J754" s="39" t="str">
        <f t="shared" si="123"/>
        <v>X</v>
      </c>
      <c r="K754" s="39" t="str">
        <f t="shared" si="126"/>
        <v>X</v>
      </c>
      <c r="L754" s="39" t="str">
        <f t="shared" si="127"/>
        <v>X</v>
      </c>
      <c r="M754" s="39" t="str">
        <f t="shared" si="124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5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8"/>
        <v>3.3003780648707024</v>
      </c>
      <c r="BB754" s="18"/>
      <c r="BD754" s="54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3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9"/>
        <v>X</v>
      </c>
      <c r="G755" s="7">
        <f t="shared" si="120"/>
        <v>10.8</v>
      </c>
      <c r="H755" s="16">
        <f t="shared" si="121"/>
        <v>10.8</v>
      </c>
      <c r="I755" s="11" t="str">
        <f t="shared" si="122"/>
        <v>X</v>
      </c>
      <c r="J755" s="39" t="str">
        <f t="shared" si="123"/>
        <v>X</v>
      </c>
      <c r="K755" s="39" t="str">
        <f t="shared" si="126"/>
        <v>X</v>
      </c>
      <c r="L755" s="39" t="str">
        <f t="shared" si="127"/>
        <v>X</v>
      </c>
      <c r="M755" s="39" t="str">
        <f t="shared" si="124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5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8"/>
        <v>3.3003780648707024</v>
      </c>
      <c r="BB755" s="18"/>
      <c r="BD755" s="54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3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9"/>
        <v>X</v>
      </c>
      <c r="G756" s="7">
        <f t="shared" si="120"/>
        <v>8.8000000000000007</v>
      </c>
      <c r="H756" s="16">
        <f t="shared" si="121"/>
        <v>8.8000000000000007</v>
      </c>
      <c r="I756" s="11" t="str">
        <f t="shared" si="122"/>
        <v>X</v>
      </c>
      <c r="J756" s="39" t="str">
        <f t="shared" si="123"/>
        <v>X</v>
      </c>
      <c r="K756" s="39" t="str">
        <f t="shared" si="126"/>
        <v>X</v>
      </c>
      <c r="L756" s="39" t="str">
        <f t="shared" si="127"/>
        <v>X</v>
      </c>
      <c r="M756" s="39" t="str">
        <f t="shared" si="124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5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8"/>
        <v>3.3003780648707024</v>
      </c>
      <c r="BB756" s="18"/>
      <c r="BD756" s="54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3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9"/>
        <v>X</v>
      </c>
      <c r="G757" s="7">
        <f t="shared" si="120"/>
        <v>12.6</v>
      </c>
      <c r="H757" s="16">
        <f t="shared" si="121"/>
        <v>12.6</v>
      </c>
      <c r="I757" s="11" t="str">
        <f t="shared" si="122"/>
        <v>X</v>
      </c>
      <c r="J757" s="39" t="str">
        <f t="shared" si="123"/>
        <v>X</v>
      </c>
      <c r="K757" s="39" t="str">
        <f t="shared" si="126"/>
        <v>X</v>
      </c>
      <c r="L757" s="39" t="str">
        <f t="shared" si="127"/>
        <v>X</v>
      </c>
      <c r="M757" s="39" t="str">
        <f t="shared" si="124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5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8"/>
        <v>3.3003780648707024</v>
      </c>
      <c r="BB757" s="18"/>
      <c r="BD757" s="54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3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9"/>
        <v>X</v>
      </c>
      <c r="G758" s="7">
        <f t="shared" si="120"/>
        <v>10.8</v>
      </c>
      <c r="H758" s="16">
        <f t="shared" si="121"/>
        <v>10.8</v>
      </c>
      <c r="I758" s="11" t="str">
        <f t="shared" si="122"/>
        <v>X</v>
      </c>
      <c r="J758" s="39" t="str">
        <f t="shared" si="123"/>
        <v>X</v>
      </c>
      <c r="K758" s="39" t="str">
        <f t="shared" si="126"/>
        <v>X</v>
      </c>
      <c r="L758" s="39" t="str">
        <f t="shared" si="127"/>
        <v>X</v>
      </c>
      <c r="M758" s="39" t="str">
        <f t="shared" si="124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5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8"/>
        <v>3.3003780648707024</v>
      </c>
      <c r="BB758" s="18"/>
      <c r="BD758" s="54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3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9"/>
        <v>X</v>
      </c>
      <c r="G759" s="7">
        <f t="shared" si="120"/>
        <v>11.6</v>
      </c>
      <c r="H759" s="16">
        <f t="shared" si="121"/>
        <v>11.6</v>
      </c>
      <c r="I759" s="11" t="str">
        <f t="shared" si="122"/>
        <v>X</v>
      </c>
      <c r="J759" s="39" t="str">
        <f t="shared" si="123"/>
        <v>X</v>
      </c>
      <c r="K759" s="39" t="str">
        <f t="shared" si="126"/>
        <v>X</v>
      </c>
      <c r="L759" s="39" t="str">
        <f t="shared" si="127"/>
        <v>X</v>
      </c>
      <c r="M759" s="39" t="str">
        <f t="shared" si="124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5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8"/>
        <v>3.3003780648707024</v>
      </c>
      <c r="BB759" s="18"/>
      <c r="BD759" s="54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3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9"/>
        <v>X</v>
      </c>
      <c r="G760" s="7">
        <f t="shared" si="120"/>
        <v>4.0999999999999996</v>
      </c>
      <c r="H760" s="16">
        <f t="shared" si="121"/>
        <v>4.0999999999999996</v>
      </c>
      <c r="I760" s="11" t="str">
        <f t="shared" si="122"/>
        <v>X</v>
      </c>
      <c r="J760" s="39" t="str">
        <f t="shared" si="123"/>
        <v>X</v>
      </c>
      <c r="K760" s="39" t="str">
        <f t="shared" si="126"/>
        <v>X</v>
      </c>
      <c r="L760" s="39" t="str">
        <f t="shared" si="127"/>
        <v>X</v>
      </c>
      <c r="M760" s="39" t="str">
        <f t="shared" si="124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5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8"/>
        <v>3.3008127941181171</v>
      </c>
      <c r="BB760" s="18"/>
      <c r="BD760" s="54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3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9"/>
        <v>X</v>
      </c>
      <c r="G761" s="7">
        <f t="shared" si="120"/>
        <v>5.3</v>
      </c>
      <c r="H761" s="16">
        <f t="shared" si="121"/>
        <v>5.3</v>
      </c>
      <c r="I761" s="11" t="str">
        <f t="shared" si="122"/>
        <v>X</v>
      </c>
      <c r="J761" s="39" t="str">
        <f t="shared" si="123"/>
        <v>X</v>
      </c>
      <c r="K761" s="39" t="str">
        <f t="shared" si="126"/>
        <v>X</v>
      </c>
      <c r="L761" s="39" t="str">
        <f t="shared" si="127"/>
        <v>X</v>
      </c>
      <c r="M761" s="39" t="str">
        <f t="shared" si="124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5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8"/>
        <v>3.3008127941181171</v>
      </c>
      <c r="BB761" s="18"/>
      <c r="BD761" s="54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3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9"/>
        <v>X</v>
      </c>
      <c r="G762" s="7">
        <f t="shared" si="120"/>
        <v>4.9000000000000004</v>
      </c>
      <c r="H762" s="16">
        <f t="shared" si="121"/>
        <v>4.9000000000000004</v>
      </c>
      <c r="I762" s="11" t="str">
        <f t="shared" si="122"/>
        <v>X</v>
      </c>
      <c r="J762" s="39" t="str">
        <f t="shared" si="123"/>
        <v>X</v>
      </c>
      <c r="K762" s="39" t="str">
        <f t="shared" si="126"/>
        <v>X</v>
      </c>
      <c r="L762" s="39" t="str">
        <f t="shared" si="127"/>
        <v>X</v>
      </c>
      <c r="M762" s="39" t="str">
        <f t="shared" si="124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5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8"/>
        <v>3.3008127941181171</v>
      </c>
      <c r="BB762" s="18"/>
      <c r="BD762" s="54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3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9"/>
        <v>X</v>
      </c>
      <c r="G763" s="7">
        <f t="shared" si="120"/>
        <v>4.5999999999999996</v>
      </c>
      <c r="H763" s="16">
        <f t="shared" si="121"/>
        <v>4.5999999999999996</v>
      </c>
      <c r="I763" s="11" t="str">
        <f t="shared" si="122"/>
        <v>X</v>
      </c>
      <c r="J763" s="39" t="str">
        <f t="shared" si="123"/>
        <v>X</v>
      </c>
      <c r="K763" s="39" t="str">
        <f t="shared" si="126"/>
        <v>X</v>
      </c>
      <c r="L763" s="39" t="str">
        <f t="shared" si="127"/>
        <v>X</v>
      </c>
      <c r="M763" s="39" t="str">
        <f t="shared" si="124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5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8"/>
        <v>3.3008127941181171</v>
      </c>
      <c r="BB763" s="18"/>
      <c r="BD763" s="54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3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9"/>
        <v>X</v>
      </c>
      <c r="G764" s="7">
        <f t="shared" si="120"/>
        <v>6.7</v>
      </c>
      <c r="H764" s="16">
        <f t="shared" si="121"/>
        <v>6.7</v>
      </c>
      <c r="I764" s="11" t="str">
        <f t="shared" si="122"/>
        <v>X</v>
      </c>
      <c r="J764" s="39" t="str">
        <f t="shared" si="123"/>
        <v>X</v>
      </c>
      <c r="K764" s="39" t="str">
        <f t="shared" si="126"/>
        <v>X</v>
      </c>
      <c r="L764" s="39" t="str">
        <f t="shared" si="127"/>
        <v>X</v>
      </c>
      <c r="M764" s="39" t="str">
        <f t="shared" si="124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5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8"/>
        <v>3.3008127941181171</v>
      </c>
      <c r="BB764" s="18"/>
      <c r="BD764" s="54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3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9"/>
        <v>X</v>
      </c>
      <c r="G765" s="7">
        <f t="shared" si="120"/>
        <v>11.1</v>
      </c>
      <c r="H765" s="16">
        <f t="shared" si="121"/>
        <v>11.1</v>
      </c>
      <c r="I765" s="11" t="str">
        <f t="shared" si="122"/>
        <v>X</v>
      </c>
      <c r="J765" s="39" t="str">
        <f t="shared" si="123"/>
        <v>X</v>
      </c>
      <c r="K765" s="39" t="str">
        <f t="shared" si="126"/>
        <v>X</v>
      </c>
      <c r="L765" s="39" t="str">
        <f t="shared" si="127"/>
        <v>X</v>
      </c>
      <c r="M765" s="39" t="str">
        <f t="shared" si="124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5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8"/>
        <v>3.3008127941181171</v>
      </c>
      <c r="BB765" s="18"/>
      <c r="BD765" s="54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3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9"/>
        <v>X</v>
      </c>
      <c r="G766" s="7">
        <f t="shared" si="120"/>
        <v>6.8</v>
      </c>
      <c r="H766" s="16">
        <f t="shared" si="121"/>
        <v>6.8</v>
      </c>
      <c r="I766" s="11" t="str">
        <f t="shared" si="122"/>
        <v>X</v>
      </c>
      <c r="J766" s="39" t="str">
        <f t="shared" si="123"/>
        <v>X</v>
      </c>
      <c r="K766" s="39" t="str">
        <f t="shared" si="126"/>
        <v>X</v>
      </c>
      <c r="L766" s="39" t="str">
        <f t="shared" si="127"/>
        <v>X</v>
      </c>
      <c r="M766" s="39" t="str">
        <f t="shared" si="124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5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8"/>
        <v>3.2981978671098151</v>
      </c>
      <c r="BB766" s="18"/>
      <c r="BD766" s="54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3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9"/>
        <v>X</v>
      </c>
      <c r="G767" s="7">
        <f t="shared" si="120"/>
        <v>26.3</v>
      </c>
      <c r="H767" s="16">
        <f t="shared" si="121"/>
        <v>26.3</v>
      </c>
      <c r="I767" s="11" t="str">
        <f t="shared" si="122"/>
        <v>X</v>
      </c>
      <c r="J767" s="39" t="str">
        <f t="shared" si="123"/>
        <v>X</v>
      </c>
      <c r="K767" s="39" t="str">
        <f t="shared" si="126"/>
        <v>X</v>
      </c>
      <c r="L767" s="39" t="str">
        <f t="shared" si="127"/>
        <v>X</v>
      </c>
      <c r="M767" s="39" t="str">
        <f t="shared" si="124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5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8"/>
        <v>3.2981978671098151</v>
      </c>
      <c r="BB767" s="18"/>
      <c r="BD767" s="54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3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9"/>
        <v>X</v>
      </c>
      <c r="G768" s="7">
        <f t="shared" si="120"/>
        <v>3.2</v>
      </c>
      <c r="H768" s="16">
        <f t="shared" si="121"/>
        <v>3.2</v>
      </c>
      <c r="I768" s="11" t="str">
        <f t="shared" si="122"/>
        <v>X</v>
      </c>
      <c r="J768" s="39" t="str">
        <f t="shared" si="123"/>
        <v>X</v>
      </c>
      <c r="K768" s="39" t="str">
        <f t="shared" si="126"/>
        <v>X</v>
      </c>
      <c r="L768" s="39" t="str">
        <f t="shared" si="127"/>
        <v>X</v>
      </c>
      <c r="M768" s="39" t="str">
        <f t="shared" si="124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5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8"/>
        <v>3.2981978671098151</v>
      </c>
      <c r="BB768" s="18"/>
      <c r="BD768" s="54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3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9"/>
        <v>X</v>
      </c>
      <c r="G769" s="7">
        <f t="shared" si="120"/>
        <v>13.7</v>
      </c>
      <c r="H769" s="16">
        <f t="shared" si="121"/>
        <v>13.7</v>
      </c>
      <c r="I769" s="11" t="str">
        <f t="shared" si="122"/>
        <v>X</v>
      </c>
      <c r="J769" s="39" t="str">
        <f t="shared" si="123"/>
        <v>X</v>
      </c>
      <c r="K769" s="39" t="str">
        <f t="shared" si="126"/>
        <v>X</v>
      </c>
      <c r="L769" s="39" t="str">
        <f t="shared" si="127"/>
        <v>X</v>
      </c>
      <c r="M769" s="39" t="str">
        <f t="shared" si="124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5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8"/>
        <v>3.2981978671098151</v>
      </c>
      <c r="BB769" s="18"/>
      <c r="BD769" s="54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3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9"/>
        <v>X</v>
      </c>
      <c r="G770" s="7">
        <f t="shared" si="120"/>
        <v>5.7</v>
      </c>
      <c r="H770" s="16">
        <f t="shared" si="121"/>
        <v>5.7</v>
      </c>
      <c r="I770" s="11" t="str">
        <f t="shared" si="122"/>
        <v>X</v>
      </c>
      <c r="J770" s="39" t="str">
        <f t="shared" si="123"/>
        <v>X</v>
      </c>
      <c r="K770" s="39" t="str">
        <f t="shared" si="126"/>
        <v>X</v>
      </c>
      <c r="L770" s="39" t="str">
        <f t="shared" si="127"/>
        <v>X</v>
      </c>
      <c r="M770" s="39" t="str">
        <f t="shared" si="124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5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8"/>
        <v>3.2981978671098151</v>
      </c>
      <c r="BB770" s="18"/>
      <c r="BD770" s="54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3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9"/>
        <v>X</v>
      </c>
      <c r="G771" s="7">
        <f t="shared" si="120"/>
        <v>10.1</v>
      </c>
      <c r="H771" s="16">
        <f t="shared" si="121"/>
        <v>10.1</v>
      </c>
      <c r="I771" s="11" t="str">
        <f t="shared" si="122"/>
        <v>X</v>
      </c>
      <c r="J771" s="39" t="str">
        <f t="shared" si="123"/>
        <v>X</v>
      </c>
      <c r="K771" s="39" t="str">
        <f t="shared" si="126"/>
        <v>X</v>
      </c>
      <c r="L771" s="39" t="str">
        <f t="shared" si="127"/>
        <v>X</v>
      </c>
      <c r="M771" s="39" t="str">
        <f t="shared" si="124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5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8"/>
        <v>3.2981978671098151</v>
      </c>
      <c r="BB771" s="18"/>
      <c r="BD771" s="54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3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9"/>
        <v>X</v>
      </c>
      <c r="G772" s="7">
        <f t="shared" si="120"/>
        <v>6.5</v>
      </c>
      <c r="H772" s="16">
        <f t="shared" si="121"/>
        <v>6.5</v>
      </c>
      <c r="I772" s="11" t="str">
        <f t="shared" si="122"/>
        <v>X</v>
      </c>
      <c r="J772" s="39" t="str">
        <f t="shared" si="123"/>
        <v>X</v>
      </c>
      <c r="K772" s="39" t="str">
        <f t="shared" si="126"/>
        <v>X</v>
      </c>
      <c r="L772" s="39" t="str">
        <f t="shared" si="127"/>
        <v>X</v>
      </c>
      <c r="M772" s="39" t="str">
        <f t="shared" si="124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5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8"/>
        <v>3.3014640731433</v>
      </c>
      <c r="BB772" s="18"/>
      <c r="BD772" s="54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3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9"/>
        <v>X</v>
      </c>
      <c r="G773" s="7">
        <f t="shared" si="120"/>
        <v>6.6</v>
      </c>
      <c r="H773" s="16">
        <f t="shared" si="121"/>
        <v>6.6</v>
      </c>
      <c r="I773" s="11" t="str">
        <f t="shared" si="122"/>
        <v>X</v>
      </c>
      <c r="J773" s="39" t="str">
        <f t="shared" si="123"/>
        <v>X</v>
      </c>
      <c r="K773" s="39" t="str">
        <f t="shared" si="126"/>
        <v>X</v>
      </c>
      <c r="L773" s="39" t="str">
        <f t="shared" si="127"/>
        <v>X</v>
      </c>
      <c r="M773" s="39" t="str">
        <f t="shared" si="124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5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8"/>
        <v>3.3014640731433</v>
      </c>
      <c r="BB773" s="18"/>
      <c r="BD773" s="54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3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9"/>
        <v>X</v>
      </c>
      <c r="G774" s="7">
        <f t="shared" si="120"/>
        <v>6.3</v>
      </c>
      <c r="H774" s="16">
        <f t="shared" si="121"/>
        <v>6.3</v>
      </c>
      <c r="I774" s="11" t="str">
        <f t="shared" si="122"/>
        <v>X</v>
      </c>
      <c r="J774" s="39" t="str">
        <f t="shared" si="123"/>
        <v>X</v>
      </c>
      <c r="K774" s="39" t="str">
        <f t="shared" si="126"/>
        <v>X</v>
      </c>
      <c r="L774" s="39" t="str">
        <f t="shared" si="127"/>
        <v>X</v>
      </c>
      <c r="M774" s="39" t="str">
        <f t="shared" si="124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5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8"/>
        <v>3.3014640731433</v>
      </c>
      <c r="BB774" s="18"/>
      <c r="BD774" s="54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3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9"/>
        <v>X</v>
      </c>
      <c r="G775" s="7">
        <f t="shared" si="120"/>
        <v>6.7</v>
      </c>
      <c r="H775" s="16">
        <f t="shared" si="121"/>
        <v>6.7</v>
      </c>
      <c r="I775" s="11" t="str">
        <f t="shared" si="122"/>
        <v>X</v>
      </c>
      <c r="J775" s="39" t="str">
        <f t="shared" si="123"/>
        <v>X</v>
      </c>
      <c r="K775" s="39" t="str">
        <f t="shared" si="126"/>
        <v>X</v>
      </c>
      <c r="L775" s="39" t="str">
        <f t="shared" si="127"/>
        <v>X</v>
      </c>
      <c r="M775" s="39" t="str">
        <f t="shared" si="124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5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8"/>
        <v>3.3014640731433</v>
      </c>
      <c r="BB775" s="18"/>
      <c r="BD775" s="54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3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9"/>
        <v>X</v>
      </c>
      <c r="G776" s="7">
        <f t="shared" si="120"/>
        <v>5.9</v>
      </c>
      <c r="H776" s="16">
        <f t="shared" si="121"/>
        <v>5.9</v>
      </c>
      <c r="I776" s="11" t="str">
        <f t="shared" si="122"/>
        <v>X</v>
      </c>
      <c r="J776" s="39" t="str">
        <f t="shared" si="123"/>
        <v>X</v>
      </c>
      <c r="K776" s="39" t="str">
        <f t="shared" si="126"/>
        <v>X</v>
      </c>
      <c r="L776" s="39" t="str">
        <f t="shared" si="127"/>
        <v>X</v>
      </c>
      <c r="M776" s="39" t="str">
        <f t="shared" si="124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5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8"/>
        <v>3.3014640731433</v>
      </c>
      <c r="BB776" s="18"/>
      <c r="BD776" s="54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3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9"/>
        <v>X</v>
      </c>
      <c r="G777" s="7">
        <f t="shared" si="120"/>
        <v>7.6</v>
      </c>
      <c r="H777" s="16">
        <f t="shared" si="121"/>
        <v>7.6</v>
      </c>
      <c r="I777" s="11" t="str">
        <f t="shared" si="122"/>
        <v>X</v>
      </c>
      <c r="J777" s="39" t="str">
        <f t="shared" si="123"/>
        <v>X</v>
      </c>
      <c r="K777" s="39" t="str">
        <f t="shared" si="126"/>
        <v>X</v>
      </c>
      <c r="L777" s="39" t="str">
        <f t="shared" si="127"/>
        <v>X</v>
      </c>
      <c r="M777" s="39" t="str">
        <f t="shared" si="124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5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8"/>
        <v>3.3014640731433</v>
      </c>
      <c r="BB777" s="18"/>
      <c r="BD777" s="54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3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9"/>
        <v>X</v>
      </c>
      <c r="G778" s="7">
        <f t="shared" si="120"/>
        <v>12.5</v>
      </c>
      <c r="H778" s="16">
        <f t="shared" si="121"/>
        <v>12.5</v>
      </c>
      <c r="I778" s="11" t="str">
        <f t="shared" si="122"/>
        <v>X</v>
      </c>
      <c r="J778" s="39" t="str">
        <f t="shared" si="123"/>
        <v>X</v>
      </c>
      <c r="K778" s="39" t="str">
        <f t="shared" si="126"/>
        <v>X</v>
      </c>
      <c r="L778" s="39" t="str">
        <f t="shared" si="127"/>
        <v>X</v>
      </c>
      <c r="M778" s="39" t="str">
        <f t="shared" si="124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5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8"/>
        <v>3.303412070596742</v>
      </c>
      <c r="BB778" s="18"/>
      <c r="BD778" s="54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3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9"/>
        <v>X</v>
      </c>
      <c r="G779" s="7">
        <f t="shared" si="120"/>
        <v>17.3</v>
      </c>
      <c r="H779" s="16">
        <f t="shared" si="121"/>
        <v>17.3</v>
      </c>
      <c r="I779" s="11" t="str">
        <f t="shared" si="122"/>
        <v>X</v>
      </c>
      <c r="J779" s="39" t="str">
        <f t="shared" si="123"/>
        <v>X</v>
      </c>
      <c r="K779" s="39" t="str">
        <f t="shared" si="126"/>
        <v>X</v>
      </c>
      <c r="L779" s="39" t="str">
        <f t="shared" si="127"/>
        <v>X</v>
      </c>
      <c r="M779" s="39" t="str">
        <f t="shared" si="124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5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8"/>
        <v>3.303412070596742</v>
      </c>
      <c r="BB779" s="18"/>
      <c r="BD779" s="54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3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9"/>
        <v>X</v>
      </c>
      <c r="G780" s="7">
        <f t="shared" si="120"/>
        <v>12.9</v>
      </c>
      <c r="H780" s="16">
        <f t="shared" si="121"/>
        <v>12.9</v>
      </c>
      <c r="I780" s="11" t="str">
        <f t="shared" si="122"/>
        <v>X</v>
      </c>
      <c r="J780" s="39" t="str">
        <f t="shared" si="123"/>
        <v>X</v>
      </c>
      <c r="K780" s="39" t="str">
        <f t="shared" si="126"/>
        <v>X</v>
      </c>
      <c r="L780" s="39" t="str">
        <f t="shared" si="127"/>
        <v>X</v>
      </c>
      <c r="M780" s="39" t="str">
        <f t="shared" si="124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5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8"/>
        <v>3.303412070596742</v>
      </c>
      <c r="BB780" s="18"/>
      <c r="BD780" s="54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3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9"/>
        <v>X</v>
      </c>
      <c r="G781" s="7">
        <f t="shared" si="120"/>
        <v>12.7</v>
      </c>
      <c r="H781" s="16">
        <f t="shared" si="121"/>
        <v>12.7</v>
      </c>
      <c r="I781" s="11" t="str">
        <f t="shared" si="122"/>
        <v>X</v>
      </c>
      <c r="J781" s="39" t="str">
        <f t="shared" si="123"/>
        <v>X</v>
      </c>
      <c r="K781" s="39" t="str">
        <f t="shared" si="126"/>
        <v>X</v>
      </c>
      <c r="L781" s="39" t="str">
        <f t="shared" si="127"/>
        <v>X</v>
      </c>
      <c r="M781" s="39" t="str">
        <f t="shared" si="124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5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8"/>
        <v>3.303412070596742</v>
      </c>
      <c r="BB781" s="18"/>
      <c r="BD781" s="54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3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9"/>
        <v>X</v>
      </c>
      <c r="G782" s="7">
        <f t="shared" si="120"/>
        <v>13</v>
      </c>
      <c r="H782" s="16">
        <f t="shared" si="121"/>
        <v>13</v>
      </c>
      <c r="I782" s="11" t="str">
        <f t="shared" si="122"/>
        <v>X</v>
      </c>
      <c r="J782" s="39" t="str">
        <f t="shared" si="123"/>
        <v>X</v>
      </c>
      <c r="K782" s="39" t="str">
        <f t="shared" si="126"/>
        <v>X</v>
      </c>
      <c r="L782" s="39" t="str">
        <f t="shared" si="127"/>
        <v>X</v>
      </c>
      <c r="M782" s="39" t="str">
        <f t="shared" si="124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5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8"/>
        <v>3.303412070596742</v>
      </c>
      <c r="BB782" s="18"/>
      <c r="BD782" s="54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3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9">IFERROR(D783/E783, "X")</f>
        <v>X</v>
      </c>
      <c r="G783" s="7">
        <f t="shared" ref="G783:G846" si="130">D783-E783</f>
        <v>10.7</v>
      </c>
      <c r="H783" s="16">
        <f t="shared" ref="H783:H846" si="131">D783+E783</f>
        <v>10.7</v>
      </c>
      <c r="I783" s="11" t="str">
        <f t="shared" ref="I783:I846" si="132">IFERROR(F783/SQRT(F783^2+AJ783), "X")</f>
        <v>X</v>
      </c>
      <c r="J783" s="39" t="str">
        <f t="shared" ref="J783:J846" si="133">IFERROR(SQRT((1-I783^2)/AJ783), "X")</f>
        <v>X</v>
      </c>
      <c r="K783" s="39" t="str">
        <f t="shared" si="126"/>
        <v>X</v>
      </c>
      <c r="L783" s="39" t="str">
        <f t="shared" si="127"/>
        <v>X</v>
      </c>
      <c r="M783" s="39" t="str">
        <f t="shared" ref="M783:M846" si="134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5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8"/>
        <v>3.303412070596742</v>
      </c>
      <c r="BB783" s="18"/>
      <c r="BD783" s="54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3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9"/>
        <v>X</v>
      </c>
      <c r="G784" s="7">
        <f t="shared" si="130"/>
        <v>4.2</v>
      </c>
      <c r="H784" s="16">
        <f t="shared" si="131"/>
        <v>4.2</v>
      </c>
      <c r="I784" s="11" t="str">
        <f t="shared" si="132"/>
        <v>X</v>
      </c>
      <c r="J784" s="39" t="str">
        <f t="shared" si="133"/>
        <v>X</v>
      </c>
      <c r="K784" s="39" t="str">
        <f t="shared" si="126"/>
        <v>X</v>
      </c>
      <c r="L784" s="39" t="str">
        <f t="shared" si="127"/>
        <v>X</v>
      </c>
      <c r="M784" s="39" t="str">
        <f t="shared" si="134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5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8"/>
        <v>3.3025473724874854</v>
      </c>
      <c r="BB784" s="18"/>
      <c r="BD784" s="54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3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9"/>
        <v>X</v>
      </c>
      <c r="G785" s="7">
        <f t="shared" si="130"/>
        <v>4.4000000000000004</v>
      </c>
      <c r="H785" s="16">
        <f t="shared" si="131"/>
        <v>4.4000000000000004</v>
      </c>
      <c r="I785" s="11" t="str">
        <f t="shared" si="132"/>
        <v>X</v>
      </c>
      <c r="J785" s="39" t="str">
        <f t="shared" si="133"/>
        <v>X</v>
      </c>
      <c r="K785" s="39" t="str">
        <f t="shared" si="126"/>
        <v>X</v>
      </c>
      <c r="L785" s="39" t="str">
        <f t="shared" si="127"/>
        <v>X</v>
      </c>
      <c r="M785" s="39" t="str">
        <f t="shared" si="134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5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8"/>
        <v>3.3025473724874854</v>
      </c>
      <c r="BB785" s="18"/>
      <c r="BD785" s="54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3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9"/>
        <v>X</v>
      </c>
      <c r="G786" s="7">
        <f t="shared" si="130"/>
        <v>2.9</v>
      </c>
      <c r="H786" s="16">
        <f t="shared" si="131"/>
        <v>2.9</v>
      </c>
      <c r="I786" s="11" t="str">
        <f t="shared" si="132"/>
        <v>X</v>
      </c>
      <c r="J786" s="39" t="str">
        <f t="shared" si="133"/>
        <v>X</v>
      </c>
      <c r="K786" s="39" t="str">
        <f t="shared" si="126"/>
        <v>X</v>
      </c>
      <c r="L786" s="39" t="str">
        <f t="shared" si="127"/>
        <v>X</v>
      </c>
      <c r="M786" s="39" t="str">
        <f t="shared" si="134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5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8"/>
        <v>3.3025473724874854</v>
      </c>
      <c r="BB786" s="18"/>
      <c r="BD786" s="54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3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9"/>
        <v>X</v>
      </c>
      <c r="G787" s="7">
        <f t="shared" si="130"/>
        <v>5</v>
      </c>
      <c r="H787" s="16">
        <f t="shared" si="131"/>
        <v>5</v>
      </c>
      <c r="I787" s="11" t="str">
        <f t="shared" si="132"/>
        <v>X</v>
      </c>
      <c r="J787" s="39" t="str">
        <f t="shared" si="133"/>
        <v>X</v>
      </c>
      <c r="K787" s="39" t="str">
        <f t="shared" si="126"/>
        <v>X</v>
      </c>
      <c r="L787" s="39" t="str">
        <f t="shared" si="127"/>
        <v>X</v>
      </c>
      <c r="M787" s="39" t="str">
        <f t="shared" si="134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5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8"/>
        <v>3.3025473724874854</v>
      </c>
      <c r="BB787" s="18"/>
      <c r="BD787" s="54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3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9"/>
        <v>X</v>
      </c>
      <c r="G788" s="7">
        <f t="shared" si="130"/>
        <v>7</v>
      </c>
      <c r="H788" s="16">
        <f t="shared" si="131"/>
        <v>7</v>
      </c>
      <c r="I788" s="11" t="str">
        <f t="shared" si="132"/>
        <v>X</v>
      </c>
      <c r="J788" s="39" t="str">
        <f t="shared" si="133"/>
        <v>X</v>
      </c>
      <c r="K788" s="39" t="str">
        <f t="shared" si="126"/>
        <v>X</v>
      </c>
      <c r="L788" s="39" t="str">
        <f t="shared" si="127"/>
        <v>X</v>
      </c>
      <c r="M788" s="39" t="str">
        <f t="shared" si="134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5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8"/>
        <v>3.3025473724874854</v>
      </c>
      <c r="BB788" s="18"/>
      <c r="BD788" s="54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3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9"/>
        <v>X</v>
      </c>
      <c r="G789" s="7">
        <f t="shared" si="130"/>
        <v>5.3</v>
      </c>
      <c r="H789" s="16">
        <f t="shared" si="131"/>
        <v>5.3</v>
      </c>
      <c r="I789" s="11" t="str">
        <f t="shared" si="132"/>
        <v>X</v>
      </c>
      <c r="J789" s="39" t="str">
        <f t="shared" si="133"/>
        <v>X</v>
      </c>
      <c r="K789" s="39" t="str">
        <f t="shared" si="126"/>
        <v>X</v>
      </c>
      <c r="L789" s="39" t="str">
        <f t="shared" si="127"/>
        <v>X</v>
      </c>
      <c r="M789" s="39" t="str">
        <f t="shared" si="134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5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8"/>
        <v>3.3025473724874854</v>
      </c>
      <c r="BB789" s="18"/>
      <c r="BD789" s="54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3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9"/>
        <v>X</v>
      </c>
      <c r="G790" s="7">
        <f t="shared" si="130"/>
        <v>9.4</v>
      </c>
      <c r="H790" s="16">
        <f t="shared" si="131"/>
        <v>9.4</v>
      </c>
      <c r="I790" s="11" t="str">
        <f t="shared" si="132"/>
        <v>X</v>
      </c>
      <c r="J790" s="39" t="str">
        <f t="shared" si="133"/>
        <v>X</v>
      </c>
      <c r="K790" s="39" t="str">
        <f t="shared" si="126"/>
        <v>X</v>
      </c>
      <c r="L790" s="39" t="str">
        <f t="shared" si="127"/>
        <v>X</v>
      </c>
      <c r="M790" s="39" t="str">
        <f t="shared" si="134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5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8"/>
        <v>3.3010299956639813</v>
      </c>
      <c r="BB790" s="18"/>
      <c r="BD790" s="54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3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9"/>
        <v>X</v>
      </c>
      <c r="G791" s="7">
        <f t="shared" si="130"/>
        <v>6.4</v>
      </c>
      <c r="H791" s="16">
        <f t="shared" si="131"/>
        <v>6.4</v>
      </c>
      <c r="I791" s="11" t="str">
        <f t="shared" si="132"/>
        <v>X</v>
      </c>
      <c r="J791" s="39" t="str">
        <f t="shared" si="133"/>
        <v>X</v>
      </c>
      <c r="K791" s="39" t="str">
        <f t="shared" si="126"/>
        <v>X</v>
      </c>
      <c r="L791" s="39" t="str">
        <f t="shared" si="127"/>
        <v>X</v>
      </c>
      <c r="M791" s="39" t="str">
        <f t="shared" si="134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5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8"/>
        <v>3.3010299956639813</v>
      </c>
      <c r="BB791" s="18"/>
      <c r="BD791" s="54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3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9"/>
        <v>X</v>
      </c>
      <c r="G792" s="7">
        <f t="shared" si="130"/>
        <v>8.6</v>
      </c>
      <c r="H792" s="16">
        <f t="shared" si="131"/>
        <v>8.6</v>
      </c>
      <c r="I792" s="11" t="str">
        <f t="shared" si="132"/>
        <v>X</v>
      </c>
      <c r="J792" s="39" t="str">
        <f t="shared" si="133"/>
        <v>X</v>
      </c>
      <c r="K792" s="39" t="str">
        <f t="shared" si="126"/>
        <v>X</v>
      </c>
      <c r="L792" s="39" t="str">
        <f t="shared" si="127"/>
        <v>X</v>
      </c>
      <c r="M792" s="39" t="str">
        <f t="shared" si="134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5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8"/>
        <v>3.3010299956639813</v>
      </c>
      <c r="BB792" s="18"/>
      <c r="BD792" s="54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3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9"/>
        <v>X</v>
      </c>
      <c r="G793" s="7">
        <f t="shared" si="130"/>
        <v>9.8000000000000007</v>
      </c>
      <c r="H793" s="16">
        <f t="shared" si="131"/>
        <v>9.8000000000000007</v>
      </c>
      <c r="I793" s="11" t="str">
        <f t="shared" si="132"/>
        <v>X</v>
      </c>
      <c r="J793" s="39" t="str">
        <f t="shared" si="133"/>
        <v>X</v>
      </c>
      <c r="K793" s="39" t="str">
        <f t="shared" si="126"/>
        <v>X</v>
      </c>
      <c r="L793" s="39" t="str">
        <f t="shared" si="127"/>
        <v>X</v>
      </c>
      <c r="M793" s="39" t="str">
        <f t="shared" si="134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5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8"/>
        <v>3.3010299956639813</v>
      </c>
      <c r="BB793" s="18"/>
      <c r="BD793" s="54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3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9"/>
        <v>X</v>
      </c>
      <c r="G794" s="7">
        <f t="shared" si="130"/>
        <v>4.9000000000000004</v>
      </c>
      <c r="H794" s="16">
        <f t="shared" si="131"/>
        <v>4.9000000000000004</v>
      </c>
      <c r="I794" s="11" t="str">
        <f t="shared" si="132"/>
        <v>X</v>
      </c>
      <c r="J794" s="39" t="str">
        <f t="shared" si="133"/>
        <v>X</v>
      </c>
      <c r="K794" s="39" t="str">
        <f t="shared" si="126"/>
        <v>X</v>
      </c>
      <c r="L794" s="39" t="str">
        <f t="shared" si="127"/>
        <v>X</v>
      </c>
      <c r="M794" s="39" t="str">
        <f t="shared" si="134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5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8"/>
        <v>3.3010299956639813</v>
      </c>
      <c r="BB794" s="18"/>
      <c r="BD794" s="54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3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9"/>
        <v>X</v>
      </c>
      <c r="G795" s="7">
        <f t="shared" si="130"/>
        <v>5.5</v>
      </c>
      <c r="H795" s="16">
        <f t="shared" si="131"/>
        <v>5.5</v>
      </c>
      <c r="I795" s="11" t="str">
        <f t="shared" si="132"/>
        <v>X</v>
      </c>
      <c r="J795" s="39" t="str">
        <f t="shared" si="133"/>
        <v>X</v>
      </c>
      <c r="K795" s="39" t="str">
        <f t="shared" si="126"/>
        <v>X</v>
      </c>
      <c r="L795" s="39" t="str">
        <f t="shared" si="127"/>
        <v>X</v>
      </c>
      <c r="M795" s="39" t="str">
        <f t="shared" si="134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5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8"/>
        <v>3.3010299956639813</v>
      </c>
      <c r="BB795" s="18"/>
      <c r="BD795" s="54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3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9"/>
        <v>X</v>
      </c>
      <c r="G796" s="7">
        <f t="shared" si="130"/>
        <v>0.7</v>
      </c>
      <c r="H796" s="16">
        <f t="shared" si="131"/>
        <v>0.7</v>
      </c>
      <c r="I796" s="11" t="str">
        <f t="shared" si="132"/>
        <v>X</v>
      </c>
      <c r="J796" s="39" t="str">
        <f t="shared" si="133"/>
        <v>X</v>
      </c>
      <c r="K796" s="39" t="str">
        <f t="shared" si="126"/>
        <v>X</v>
      </c>
      <c r="L796" s="39" t="str">
        <f t="shared" si="127"/>
        <v>X</v>
      </c>
      <c r="M796" s="39" t="str">
        <f t="shared" si="134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5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8"/>
        <v>3.3023309286843991</v>
      </c>
      <c r="BB796" s="18"/>
      <c r="BD796" s="54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3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9"/>
        <v>X</v>
      </c>
      <c r="G797" s="7">
        <f t="shared" si="130"/>
        <v>2.2000000000000002</v>
      </c>
      <c r="H797" s="16">
        <f t="shared" si="131"/>
        <v>2.2000000000000002</v>
      </c>
      <c r="I797" s="11" t="str">
        <f t="shared" si="132"/>
        <v>X</v>
      </c>
      <c r="J797" s="39" t="str">
        <f t="shared" si="133"/>
        <v>X</v>
      </c>
      <c r="K797" s="39" t="str">
        <f t="shared" si="126"/>
        <v>X</v>
      </c>
      <c r="L797" s="39" t="str">
        <f t="shared" si="127"/>
        <v>X</v>
      </c>
      <c r="M797" s="39" t="str">
        <f t="shared" si="134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5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8"/>
        <v>3.3023309286843991</v>
      </c>
      <c r="BB797" s="18"/>
      <c r="BD797" s="54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3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9"/>
        <v>X</v>
      </c>
      <c r="G798" s="7">
        <f t="shared" si="130"/>
        <v>1.5</v>
      </c>
      <c r="H798" s="16">
        <f t="shared" si="131"/>
        <v>1.5</v>
      </c>
      <c r="I798" s="11" t="str">
        <f t="shared" si="132"/>
        <v>X</v>
      </c>
      <c r="J798" s="39" t="str">
        <f t="shared" si="133"/>
        <v>X</v>
      </c>
      <c r="K798" s="39" t="str">
        <f t="shared" si="126"/>
        <v>X</v>
      </c>
      <c r="L798" s="39" t="str">
        <f t="shared" si="127"/>
        <v>X</v>
      </c>
      <c r="M798" s="39" t="str">
        <f t="shared" si="134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5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8"/>
        <v>3.3023309286843991</v>
      </c>
      <c r="BB798" s="18"/>
      <c r="BD798" s="54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3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9"/>
        <v>X</v>
      </c>
      <c r="G799" s="7">
        <f t="shared" si="130"/>
        <v>0.9</v>
      </c>
      <c r="H799" s="16">
        <f t="shared" si="131"/>
        <v>0.9</v>
      </c>
      <c r="I799" s="11" t="str">
        <f t="shared" si="132"/>
        <v>X</v>
      </c>
      <c r="J799" s="39" t="str">
        <f t="shared" si="133"/>
        <v>X</v>
      </c>
      <c r="K799" s="39" t="str">
        <f t="shared" si="126"/>
        <v>X</v>
      </c>
      <c r="L799" s="39" t="str">
        <f t="shared" si="127"/>
        <v>X</v>
      </c>
      <c r="M799" s="39" t="str">
        <f t="shared" si="134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5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8"/>
        <v>3.3023309286843991</v>
      </c>
      <c r="BB799" s="18"/>
      <c r="BD799" s="54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3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9"/>
        <v>X</v>
      </c>
      <c r="G800" s="7">
        <f t="shared" si="130"/>
        <v>0.5</v>
      </c>
      <c r="H800" s="16">
        <f t="shared" si="131"/>
        <v>0.5</v>
      </c>
      <c r="I800" s="11" t="str">
        <f t="shared" si="132"/>
        <v>X</v>
      </c>
      <c r="J800" s="39" t="str">
        <f t="shared" si="133"/>
        <v>X</v>
      </c>
      <c r="K800" s="39" t="str">
        <f t="shared" si="126"/>
        <v>X</v>
      </c>
      <c r="L800" s="39" t="str">
        <f t="shared" si="127"/>
        <v>X</v>
      </c>
      <c r="M800" s="39" t="str">
        <f t="shared" si="134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5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8"/>
        <v>3.3023309286843991</v>
      </c>
      <c r="BB800" s="18"/>
      <c r="BD800" s="54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3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9"/>
        <v>X</v>
      </c>
      <c r="G801" s="7">
        <f t="shared" si="130"/>
        <v>3</v>
      </c>
      <c r="H801" s="16">
        <f t="shared" si="131"/>
        <v>3</v>
      </c>
      <c r="I801" s="11" t="str">
        <f t="shared" si="132"/>
        <v>X</v>
      </c>
      <c r="J801" s="39" t="str">
        <f t="shared" si="133"/>
        <v>X</v>
      </c>
      <c r="K801" s="39" t="str">
        <f t="shared" si="126"/>
        <v>X</v>
      </c>
      <c r="L801" s="39" t="str">
        <f t="shared" si="127"/>
        <v>X</v>
      </c>
      <c r="M801" s="39" t="str">
        <f t="shared" si="134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5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8"/>
        <v>3.3023309286843991</v>
      </c>
      <c r="BB801" s="18"/>
      <c r="BD801" s="54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3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9"/>
        <v>X</v>
      </c>
      <c r="G802" s="7">
        <f t="shared" si="130"/>
        <v>4</v>
      </c>
      <c r="H802" s="16">
        <f t="shared" si="131"/>
        <v>4</v>
      </c>
      <c r="I802" s="11" t="str">
        <f t="shared" si="132"/>
        <v>X</v>
      </c>
      <c r="J802" s="39" t="str">
        <f t="shared" si="133"/>
        <v>X</v>
      </c>
      <c r="K802" s="39" t="str">
        <f t="shared" si="126"/>
        <v>X</v>
      </c>
      <c r="L802" s="39" t="str">
        <f t="shared" si="127"/>
        <v>X</v>
      </c>
      <c r="M802" s="39" t="str">
        <f t="shared" si="134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5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8"/>
        <v>3.3001605369513523</v>
      </c>
      <c r="BB802" s="18"/>
      <c r="BD802" s="54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3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9"/>
        <v>X</v>
      </c>
      <c r="G803" s="7">
        <f t="shared" si="130"/>
        <v>-3.9</v>
      </c>
      <c r="H803" s="16">
        <f t="shared" si="131"/>
        <v>-3.9</v>
      </c>
      <c r="I803" s="11" t="str">
        <f t="shared" si="132"/>
        <v>X</v>
      </c>
      <c r="J803" s="39" t="str">
        <f t="shared" si="133"/>
        <v>X</v>
      </c>
      <c r="K803" s="39" t="str">
        <f t="shared" si="126"/>
        <v>X</v>
      </c>
      <c r="L803" s="39" t="str">
        <f t="shared" si="127"/>
        <v>X</v>
      </c>
      <c r="M803" s="39" t="str">
        <f t="shared" si="134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5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8"/>
        <v>3.3001605369513523</v>
      </c>
      <c r="BB803" s="18"/>
      <c r="BD803" s="54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3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9"/>
        <v>X</v>
      </c>
      <c r="G804" s="7">
        <f t="shared" si="130"/>
        <v>1.1000000000000001</v>
      </c>
      <c r="H804" s="16">
        <f t="shared" si="131"/>
        <v>1.1000000000000001</v>
      </c>
      <c r="I804" s="11" t="str">
        <f t="shared" si="132"/>
        <v>X</v>
      </c>
      <c r="J804" s="39" t="str">
        <f t="shared" si="133"/>
        <v>X</v>
      </c>
      <c r="K804" s="39" t="str">
        <f t="shared" ref="K804:K867" si="136">IFERROR(1/J804, "X")</f>
        <v>X</v>
      </c>
      <c r="L804" s="39" t="str">
        <f t="shared" ref="L804:L867" si="137">IFERROR(I804-J804, "X")</f>
        <v>X</v>
      </c>
      <c r="M804" s="39" t="str">
        <f t="shared" si="134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5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8">LOG(AU804)</f>
        <v>3.3001605369513523</v>
      </c>
      <c r="BB804" s="18"/>
      <c r="BD804" s="54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3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9"/>
        <v>X</v>
      </c>
      <c r="G805" s="7">
        <f t="shared" si="130"/>
        <v>2.8</v>
      </c>
      <c r="H805" s="16">
        <f t="shared" si="131"/>
        <v>2.8</v>
      </c>
      <c r="I805" s="11" t="str">
        <f t="shared" si="132"/>
        <v>X</v>
      </c>
      <c r="J805" s="39" t="str">
        <f t="shared" si="133"/>
        <v>X</v>
      </c>
      <c r="K805" s="39" t="str">
        <f t="shared" si="136"/>
        <v>X</v>
      </c>
      <c r="L805" s="39" t="str">
        <f t="shared" si="137"/>
        <v>X</v>
      </c>
      <c r="M805" s="39" t="str">
        <f t="shared" si="134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5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8"/>
        <v>3.3001605369513523</v>
      </c>
      <c r="BB805" s="18"/>
      <c r="BD805" s="54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3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9"/>
        <v>X</v>
      </c>
      <c r="G806" s="7">
        <f t="shared" si="130"/>
        <v>4.3</v>
      </c>
      <c r="H806" s="16">
        <f t="shared" si="131"/>
        <v>4.3</v>
      </c>
      <c r="I806" s="11" t="str">
        <f t="shared" si="132"/>
        <v>X</v>
      </c>
      <c r="J806" s="39" t="str">
        <f t="shared" si="133"/>
        <v>X</v>
      </c>
      <c r="K806" s="39" t="str">
        <f t="shared" si="136"/>
        <v>X</v>
      </c>
      <c r="L806" s="39" t="str">
        <f t="shared" si="137"/>
        <v>X</v>
      </c>
      <c r="M806" s="39" t="str">
        <f t="shared" si="134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5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8"/>
        <v>3.3001605369513523</v>
      </c>
      <c r="BB806" s="18"/>
      <c r="BD806" s="54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3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9"/>
        <v>X</v>
      </c>
      <c r="G807" s="7">
        <f t="shared" si="130"/>
        <v>3.9</v>
      </c>
      <c r="H807" s="16">
        <f t="shared" si="131"/>
        <v>3.9</v>
      </c>
      <c r="I807" s="11" t="str">
        <f t="shared" si="132"/>
        <v>X</v>
      </c>
      <c r="J807" s="39" t="str">
        <f t="shared" si="133"/>
        <v>X</v>
      </c>
      <c r="K807" s="39" t="str">
        <f t="shared" si="136"/>
        <v>X</v>
      </c>
      <c r="L807" s="39" t="str">
        <f t="shared" si="137"/>
        <v>X</v>
      </c>
      <c r="M807" s="39" t="str">
        <f t="shared" si="134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5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8"/>
        <v>3.3001605369513523</v>
      </c>
      <c r="BB807" s="18"/>
      <c r="BD807" s="54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3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9"/>
        <v>X</v>
      </c>
      <c r="G808" s="7">
        <f t="shared" si="130"/>
        <v>12.1</v>
      </c>
      <c r="H808" s="16">
        <f t="shared" si="131"/>
        <v>12.1</v>
      </c>
      <c r="I808" s="11" t="str">
        <f t="shared" si="132"/>
        <v>X</v>
      </c>
      <c r="J808" s="39" t="str">
        <f t="shared" si="133"/>
        <v>X</v>
      </c>
      <c r="K808" s="39" t="str">
        <f t="shared" si="136"/>
        <v>X</v>
      </c>
      <c r="L808" s="39" t="str">
        <f t="shared" si="137"/>
        <v>X</v>
      </c>
      <c r="M808" s="39" t="str">
        <f t="shared" si="134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5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8"/>
        <v>3.3031960574204891</v>
      </c>
      <c r="BB808" s="18"/>
      <c r="BD808" s="54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3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9"/>
        <v>X</v>
      </c>
      <c r="G809" s="7">
        <f t="shared" si="130"/>
        <v>9.8000000000000007</v>
      </c>
      <c r="H809" s="16">
        <f t="shared" si="131"/>
        <v>9.8000000000000007</v>
      </c>
      <c r="I809" s="11" t="str">
        <f t="shared" si="132"/>
        <v>X</v>
      </c>
      <c r="J809" s="39" t="str">
        <f t="shared" si="133"/>
        <v>X</v>
      </c>
      <c r="K809" s="39" t="str">
        <f t="shared" si="136"/>
        <v>X</v>
      </c>
      <c r="L809" s="39" t="str">
        <f t="shared" si="137"/>
        <v>X</v>
      </c>
      <c r="M809" s="39" t="str">
        <f t="shared" si="134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5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8"/>
        <v>3.3031960574204891</v>
      </c>
      <c r="BB809" s="18"/>
      <c r="BD809" s="54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3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9"/>
        <v>X</v>
      </c>
      <c r="G810" s="7">
        <f t="shared" si="130"/>
        <v>9.1999999999999993</v>
      </c>
      <c r="H810" s="16">
        <f t="shared" si="131"/>
        <v>9.1999999999999993</v>
      </c>
      <c r="I810" s="11" t="str">
        <f t="shared" si="132"/>
        <v>X</v>
      </c>
      <c r="J810" s="39" t="str">
        <f t="shared" si="133"/>
        <v>X</v>
      </c>
      <c r="K810" s="39" t="str">
        <f t="shared" si="136"/>
        <v>X</v>
      </c>
      <c r="L810" s="39" t="str">
        <f t="shared" si="137"/>
        <v>X</v>
      </c>
      <c r="M810" s="39" t="str">
        <f t="shared" si="134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5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8"/>
        <v>3.3031960574204891</v>
      </c>
      <c r="BB810" s="18"/>
      <c r="BD810" s="54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3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9"/>
        <v>X</v>
      </c>
      <c r="G811" s="7">
        <f t="shared" si="130"/>
        <v>12.8</v>
      </c>
      <c r="H811" s="16">
        <f t="shared" si="131"/>
        <v>12.8</v>
      </c>
      <c r="I811" s="11" t="str">
        <f t="shared" si="132"/>
        <v>X</v>
      </c>
      <c r="J811" s="39" t="str">
        <f t="shared" si="133"/>
        <v>X</v>
      </c>
      <c r="K811" s="39" t="str">
        <f t="shared" si="136"/>
        <v>X</v>
      </c>
      <c r="L811" s="39" t="str">
        <f t="shared" si="137"/>
        <v>X</v>
      </c>
      <c r="M811" s="39" t="str">
        <f t="shared" si="134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5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8"/>
        <v>3.3031960574204891</v>
      </c>
      <c r="BB811" s="18"/>
      <c r="BD811" s="54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3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9"/>
        <v>X</v>
      </c>
      <c r="G812" s="7">
        <f t="shared" si="130"/>
        <v>11.8</v>
      </c>
      <c r="H812" s="16">
        <f t="shared" si="131"/>
        <v>11.8</v>
      </c>
      <c r="I812" s="11" t="str">
        <f t="shared" si="132"/>
        <v>X</v>
      </c>
      <c r="J812" s="39" t="str">
        <f t="shared" si="133"/>
        <v>X</v>
      </c>
      <c r="K812" s="39" t="str">
        <f t="shared" si="136"/>
        <v>X</v>
      </c>
      <c r="L812" s="39" t="str">
        <f t="shared" si="137"/>
        <v>X</v>
      </c>
      <c r="M812" s="39" t="str">
        <f t="shared" si="134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5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8"/>
        <v>3.3031960574204891</v>
      </c>
      <c r="BB812" s="18"/>
      <c r="BD812" s="54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3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9"/>
        <v>X</v>
      </c>
      <c r="G813" s="7">
        <f t="shared" si="130"/>
        <v>13.2</v>
      </c>
      <c r="H813" s="16">
        <f t="shared" si="131"/>
        <v>13.2</v>
      </c>
      <c r="I813" s="11" t="str">
        <f t="shared" si="132"/>
        <v>X</v>
      </c>
      <c r="J813" s="39" t="str">
        <f t="shared" si="133"/>
        <v>X</v>
      </c>
      <c r="K813" s="39" t="str">
        <f t="shared" si="136"/>
        <v>X</v>
      </c>
      <c r="L813" s="39" t="str">
        <f t="shared" si="137"/>
        <v>X</v>
      </c>
      <c r="M813" s="39" t="str">
        <f t="shared" si="134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5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8"/>
        <v>3.3031960574204891</v>
      </c>
      <c r="BB813" s="18"/>
      <c r="BD813" s="54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3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9"/>
        <v>X</v>
      </c>
      <c r="G814" s="7">
        <f t="shared" si="130"/>
        <v>7.1</v>
      </c>
      <c r="H814" s="16">
        <f t="shared" si="131"/>
        <v>7.1</v>
      </c>
      <c r="I814" s="11" t="str">
        <f t="shared" si="132"/>
        <v>X</v>
      </c>
      <c r="J814" s="39" t="str">
        <f t="shared" si="133"/>
        <v>X</v>
      </c>
      <c r="K814" s="39" t="str">
        <f t="shared" si="136"/>
        <v>X</v>
      </c>
      <c r="L814" s="39" t="str">
        <f t="shared" si="137"/>
        <v>X</v>
      </c>
      <c r="M814" s="39" t="str">
        <f t="shared" si="134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5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8"/>
        <v>3.3003780648707024</v>
      </c>
      <c r="BB814" s="18"/>
      <c r="BD814" s="54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3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9"/>
        <v>X</v>
      </c>
      <c r="G815" s="7">
        <f t="shared" si="130"/>
        <v>4.0999999999999996</v>
      </c>
      <c r="H815" s="16">
        <f t="shared" si="131"/>
        <v>4.0999999999999996</v>
      </c>
      <c r="I815" s="11" t="str">
        <f t="shared" si="132"/>
        <v>X</v>
      </c>
      <c r="J815" s="39" t="str">
        <f t="shared" si="133"/>
        <v>X</v>
      </c>
      <c r="K815" s="39" t="str">
        <f t="shared" si="136"/>
        <v>X</v>
      </c>
      <c r="L815" s="39" t="str">
        <f t="shared" si="137"/>
        <v>X</v>
      </c>
      <c r="M815" s="39" t="str">
        <f t="shared" si="134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5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8"/>
        <v>3.3003780648707024</v>
      </c>
      <c r="BB815" s="18"/>
      <c r="BD815" s="54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3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9"/>
        <v>X</v>
      </c>
      <c r="G816" s="7">
        <f t="shared" si="130"/>
        <v>6.1</v>
      </c>
      <c r="H816" s="16">
        <f t="shared" si="131"/>
        <v>6.1</v>
      </c>
      <c r="I816" s="11" t="str">
        <f t="shared" si="132"/>
        <v>X</v>
      </c>
      <c r="J816" s="39" t="str">
        <f t="shared" si="133"/>
        <v>X</v>
      </c>
      <c r="K816" s="39" t="str">
        <f t="shared" si="136"/>
        <v>X</v>
      </c>
      <c r="L816" s="39" t="str">
        <f t="shared" si="137"/>
        <v>X</v>
      </c>
      <c r="M816" s="39" t="str">
        <f t="shared" si="134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5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8"/>
        <v>3.3003780648707024</v>
      </c>
      <c r="BB816" s="18"/>
      <c r="BD816" s="54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3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9"/>
        <v>X</v>
      </c>
      <c r="G817" s="7">
        <f t="shared" si="130"/>
        <v>7.5</v>
      </c>
      <c r="H817" s="16">
        <f t="shared" si="131"/>
        <v>7.5</v>
      </c>
      <c r="I817" s="11" t="str">
        <f t="shared" si="132"/>
        <v>X</v>
      </c>
      <c r="J817" s="39" t="str">
        <f t="shared" si="133"/>
        <v>X</v>
      </c>
      <c r="K817" s="39" t="str">
        <f t="shared" si="136"/>
        <v>X</v>
      </c>
      <c r="L817" s="39" t="str">
        <f t="shared" si="137"/>
        <v>X</v>
      </c>
      <c r="M817" s="39" t="str">
        <f t="shared" si="134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5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8"/>
        <v>3.3003780648707024</v>
      </c>
      <c r="BB817" s="18"/>
      <c r="BD817" s="54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3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9"/>
        <v>X</v>
      </c>
      <c r="G818" s="7">
        <f t="shared" si="130"/>
        <v>7.2</v>
      </c>
      <c r="H818" s="16">
        <f t="shared" si="131"/>
        <v>7.2</v>
      </c>
      <c r="I818" s="11" t="str">
        <f t="shared" si="132"/>
        <v>X</v>
      </c>
      <c r="J818" s="39" t="str">
        <f t="shared" si="133"/>
        <v>X</v>
      </c>
      <c r="K818" s="39" t="str">
        <f t="shared" si="136"/>
        <v>X</v>
      </c>
      <c r="L818" s="39" t="str">
        <f t="shared" si="137"/>
        <v>X</v>
      </c>
      <c r="M818" s="39" t="str">
        <f t="shared" si="134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5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8"/>
        <v>3.3003780648707024</v>
      </c>
      <c r="BB818" s="18"/>
      <c r="BD818" s="54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3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9"/>
        <v>X</v>
      </c>
      <c r="G819" s="7">
        <f t="shared" si="130"/>
        <v>6.7</v>
      </c>
      <c r="H819" s="16">
        <f t="shared" si="131"/>
        <v>6.7</v>
      </c>
      <c r="I819" s="11" t="str">
        <f t="shared" si="132"/>
        <v>X</v>
      </c>
      <c r="J819" s="39" t="str">
        <f t="shared" si="133"/>
        <v>X</v>
      </c>
      <c r="K819" s="39" t="str">
        <f t="shared" si="136"/>
        <v>X</v>
      </c>
      <c r="L819" s="39" t="str">
        <f t="shared" si="137"/>
        <v>X</v>
      </c>
      <c r="M819" s="39" t="str">
        <f t="shared" si="134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5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8"/>
        <v>3.3003780648707024</v>
      </c>
      <c r="BB819" s="18"/>
      <c r="BD819" s="54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3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9"/>
        <v>X</v>
      </c>
      <c r="G820" s="7">
        <f t="shared" si="130"/>
        <v>11.1</v>
      </c>
      <c r="H820" s="16">
        <f t="shared" si="131"/>
        <v>11.1</v>
      </c>
      <c r="I820" s="11" t="str">
        <f t="shared" si="132"/>
        <v>X</v>
      </c>
      <c r="J820" s="39" t="str">
        <f t="shared" si="133"/>
        <v>X</v>
      </c>
      <c r="K820" s="39" t="str">
        <f t="shared" si="136"/>
        <v>X</v>
      </c>
      <c r="L820" s="39" t="str">
        <f t="shared" si="137"/>
        <v>X</v>
      </c>
      <c r="M820" s="39" t="str">
        <f t="shared" si="134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5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8"/>
        <v>3.303412070596742</v>
      </c>
      <c r="BB820" s="18"/>
      <c r="BD820" s="54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3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9"/>
        <v>X</v>
      </c>
      <c r="G821" s="7">
        <f t="shared" si="130"/>
        <v>5.5</v>
      </c>
      <c r="H821" s="16">
        <f t="shared" si="131"/>
        <v>5.5</v>
      </c>
      <c r="I821" s="11" t="str">
        <f t="shared" si="132"/>
        <v>X</v>
      </c>
      <c r="J821" s="39" t="str">
        <f t="shared" si="133"/>
        <v>X</v>
      </c>
      <c r="K821" s="39" t="str">
        <f t="shared" si="136"/>
        <v>X</v>
      </c>
      <c r="L821" s="39" t="str">
        <f t="shared" si="137"/>
        <v>X</v>
      </c>
      <c r="M821" s="39" t="str">
        <f t="shared" si="134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5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8"/>
        <v>3.303412070596742</v>
      </c>
      <c r="BB821" s="18"/>
      <c r="BD821" s="54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3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9"/>
        <v>X</v>
      </c>
      <c r="G822" s="7">
        <f t="shared" si="130"/>
        <v>11.4</v>
      </c>
      <c r="H822" s="16">
        <f t="shared" si="131"/>
        <v>11.4</v>
      </c>
      <c r="I822" s="11" t="str">
        <f t="shared" si="132"/>
        <v>X</v>
      </c>
      <c r="J822" s="39" t="str">
        <f t="shared" si="133"/>
        <v>X</v>
      </c>
      <c r="K822" s="39" t="str">
        <f t="shared" si="136"/>
        <v>X</v>
      </c>
      <c r="L822" s="39" t="str">
        <f t="shared" si="137"/>
        <v>X</v>
      </c>
      <c r="M822" s="39" t="str">
        <f t="shared" si="134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5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8"/>
        <v>3.303412070596742</v>
      </c>
      <c r="BB822" s="18"/>
      <c r="BD822" s="54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3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9"/>
        <v>X</v>
      </c>
      <c r="G823" s="7">
        <f t="shared" si="130"/>
        <v>14.7</v>
      </c>
      <c r="H823" s="16">
        <f t="shared" si="131"/>
        <v>14.7</v>
      </c>
      <c r="I823" s="11" t="str">
        <f t="shared" si="132"/>
        <v>X</v>
      </c>
      <c r="J823" s="39" t="str">
        <f t="shared" si="133"/>
        <v>X</v>
      </c>
      <c r="K823" s="39" t="str">
        <f t="shared" si="136"/>
        <v>X</v>
      </c>
      <c r="L823" s="39" t="str">
        <f t="shared" si="137"/>
        <v>X</v>
      </c>
      <c r="M823" s="39" t="str">
        <f t="shared" si="134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5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8"/>
        <v>3.303412070596742</v>
      </c>
      <c r="BB823" s="18"/>
      <c r="BD823" s="54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3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9"/>
        <v>X</v>
      </c>
      <c r="G824" s="7">
        <f t="shared" si="130"/>
        <v>9.4</v>
      </c>
      <c r="H824" s="16">
        <f t="shared" si="131"/>
        <v>9.4</v>
      </c>
      <c r="I824" s="11" t="str">
        <f t="shared" si="132"/>
        <v>X</v>
      </c>
      <c r="J824" s="39" t="str">
        <f t="shared" si="133"/>
        <v>X</v>
      </c>
      <c r="K824" s="39" t="str">
        <f t="shared" si="136"/>
        <v>X</v>
      </c>
      <c r="L824" s="39" t="str">
        <f t="shared" si="137"/>
        <v>X</v>
      </c>
      <c r="M824" s="39" t="str">
        <f t="shared" si="134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5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8"/>
        <v>3.303412070596742</v>
      </c>
      <c r="BB824" s="18"/>
      <c r="BD824" s="54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3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9"/>
        <v>X</v>
      </c>
      <c r="G825" s="7">
        <f t="shared" si="130"/>
        <v>14.9</v>
      </c>
      <c r="H825" s="16">
        <f t="shared" si="131"/>
        <v>14.9</v>
      </c>
      <c r="I825" s="11" t="str">
        <f t="shared" si="132"/>
        <v>X</v>
      </c>
      <c r="J825" s="39" t="str">
        <f t="shared" si="133"/>
        <v>X</v>
      </c>
      <c r="K825" s="39" t="str">
        <f t="shared" si="136"/>
        <v>X</v>
      </c>
      <c r="L825" s="39" t="str">
        <f t="shared" si="137"/>
        <v>X</v>
      </c>
      <c r="M825" s="39" t="str">
        <f t="shared" si="134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5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8"/>
        <v>3.303412070596742</v>
      </c>
      <c r="BB825" s="18"/>
      <c r="BD825" s="54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3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9"/>
        <v>X</v>
      </c>
      <c r="G826" s="7">
        <f t="shared" si="130"/>
        <v>5.7</v>
      </c>
      <c r="H826" s="16">
        <f t="shared" si="131"/>
        <v>5.7</v>
      </c>
      <c r="I826" s="11" t="str">
        <f t="shared" si="132"/>
        <v>X</v>
      </c>
      <c r="J826" s="39" t="str">
        <f t="shared" si="133"/>
        <v>X</v>
      </c>
      <c r="K826" s="39" t="str">
        <f t="shared" si="136"/>
        <v>X</v>
      </c>
      <c r="L826" s="39" t="str">
        <f t="shared" si="137"/>
        <v>X</v>
      </c>
      <c r="M826" s="39" t="str">
        <f t="shared" si="134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5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8"/>
        <v>3.303412070596742</v>
      </c>
      <c r="BB826" s="18"/>
      <c r="BD826" s="54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3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9"/>
        <v>X</v>
      </c>
      <c r="G827" s="7">
        <f t="shared" si="130"/>
        <v>4.8</v>
      </c>
      <c r="H827" s="16">
        <f t="shared" si="131"/>
        <v>4.8</v>
      </c>
      <c r="I827" s="11" t="str">
        <f t="shared" si="132"/>
        <v>X</v>
      </c>
      <c r="J827" s="39" t="str">
        <f t="shared" si="133"/>
        <v>X</v>
      </c>
      <c r="K827" s="39" t="str">
        <f t="shared" si="136"/>
        <v>X</v>
      </c>
      <c r="L827" s="39" t="str">
        <f t="shared" si="137"/>
        <v>X</v>
      </c>
      <c r="M827" s="39" t="str">
        <f t="shared" si="134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5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8"/>
        <v>3.303412070596742</v>
      </c>
      <c r="BB827" s="18"/>
      <c r="BD827" s="54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3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9"/>
        <v>X</v>
      </c>
      <c r="G828" s="7">
        <f t="shared" si="130"/>
        <v>5</v>
      </c>
      <c r="H828" s="16">
        <f t="shared" si="131"/>
        <v>5</v>
      </c>
      <c r="I828" s="11" t="str">
        <f t="shared" si="132"/>
        <v>X</v>
      </c>
      <c r="J828" s="39" t="str">
        <f t="shared" si="133"/>
        <v>X</v>
      </c>
      <c r="K828" s="39" t="str">
        <f t="shared" si="136"/>
        <v>X</v>
      </c>
      <c r="L828" s="39" t="str">
        <f t="shared" si="137"/>
        <v>X</v>
      </c>
      <c r="M828" s="39" t="str">
        <f t="shared" si="134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5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8"/>
        <v>3.303412070596742</v>
      </c>
      <c r="BB828" s="18"/>
      <c r="BD828" s="54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3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9"/>
        <v>X</v>
      </c>
      <c r="G829" s="7">
        <f t="shared" si="130"/>
        <v>5.8</v>
      </c>
      <c r="H829" s="16">
        <f t="shared" si="131"/>
        <v>5.8</v>
      </c>
      <c r="I829" s="11" t="str">
        <f t="shared" si="132"/>
        <v>X</v>
      </c>
      <c r="J829" s="39" t="str">
        <f t="shared" si="133"/>
        <v>X</v>
      </c>
      <c r="K829" s="39" t="str">
        <f t="shared" si="136"/>
        <v>X</v>
      </c>
      <c r="L829" s="39" t="str">
        <f t="shared" si="137"/>
        <v>X</v>
      </c>
      <c r="M829" s="39" t="str">
        <f t="shared" si="134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5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8"/>
        <v>3.303412070596742</v>
      </c>
      <c r="BB829" s="18"/>
      <c r="BD829" s="54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3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9"/>
        <v>X</v>
      </c>
      <c r="G830" s="7">
        <f t="shared" si="130"/>
        <v>5.0999999999999996</v>
      </c>
      <c r="H830" s="16">
        <f t="shared" si="131"/>
        <v>5.0999999999999996</v>
      </c>
      <c r="I830" s="11" t="str">
        <f t="shared" si="132"/>
        <v>X</v>
      </c>
      <c r="J830" s="39" t="str">
        <f t="shared" si="133"/>
        <v>X</v>
      </c>
      <c r="K830" s="39" t="str">
        <f t="shared" si="136"/>
        <v>X</v>
      </c>
      <c r="L830" s="39" t="str">
        <f t="shared" si="137"/>
        <v>X</v>
      </c>
      <c r="M830" s="39" t="str">
        <f t="shared" si="134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5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8"/>
        <v>3.303412070596742</v>
      </c>
      <c r="BB830" s="18"/>
      <c r="BD830" s="54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3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9"/>
        <v>X</v>
      </c>
      <c r="G831" s="7">
        <f t="shared" si="130"/>
        <v>6.5</v>
      </c>
      <c r="H831" s="16">
        <f t="shared" si="131"/>
        <v>6.5</v>
      </c>
      <c r="I831" s="11" t="str">
        <f t="shared" si="132"/>
        <v>X</v>
      </c>
      <c r="J831" s="39" t="str">
        <f t="shared" si="133"/>
        <v>X</v>
      </c>
      <c r="K831" s="39" t="str">
        <f t="shared" si="136"/>
        <v>X</v>
      </c>
      <c r="L831" s="39" t="str">
        <f t="shared" si="137"/>
        <v>X</v>
      </c>
      <c r="M831" s="39" t="str">
        <f t="shared" si="134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5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8"/>
        <v>3.303412070596742</v>
      </c>
      <c r="BB831" s="18"/>
      <c r="BD831" s="54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3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9"/>
        <v>X</v>
      </c>
      <c r="G832" s="7">
        <f t="shared" si="130"/>
        <v>9.8000000000000007</v>
      </c>
      <c r="H832" s="16">
        <f t="shared" si="131"/>
        <v>9.8000000000000007</v>
      </c>
      <c r="I832" s="11" t="str">
        <f t="shared" si="132"/>
        <v>X</v>
      </c>
      <c r="J832" s="39" t="str">
        <f t="shared" si="133"/>
        <v>X</v>
      </c>
      <c r="K832" s="39" t="str">
        <f t="shared" si="136"/>
        <v>X</v>
      </c>
      <c r="L832" s="39" t="str">
        <f t="shared" si="137"/>
        <v>X</v>
      </c>
      <c r="M832" s="39" t="str">
        <f t="shared" si="134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5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8"/>
        <v>3.2990712600274095</v>
      </c>
      <c r="BB832" s="18"/>
      <c r="BD832" s="54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3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9"/>
        <v>X</v>
      </c>
      <c r="G833" s="7">
        <f t="shared" si="130"/>
        <v>3.2</v>
      </c>
      <c r="H833" s="16">
        <f t="shared" si="131"/>
        <v>3.2</v>
      </c>
      <c r="I833" s="11" t="str">
        <f t="shared" si="132"/>
        <v>X</v>
      </c>
      <c r="J833" s="39" t="str">
        <f t="shared" si="133"/>
        <v>X</v>
      </c>
      <c r="K833" s="39" t="str">
        <f t="shared" si="136"/>
        <v>X</v>
      </c>
      <c r="L833" s="39" t="str">
        <f t="shared" si="137"/>
        <v>X</v>
      </c>
      <c r="M833" s="39" t="str">
        <f t="shared" si="134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5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8"/>
        <v>3.2990712600274095</v>
      </c>
      <c r="BB833" s="18"/>
      <c r="BD833" s="54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3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9"/>
        <v>X</v>
      </c>
      <c r="G834" s="7">
        <f t="shared" si="130"/>
        <v>4.4000000000000004</v>
      </c>
      <c r="H834" s="16">
        <f t="shared" si="131"/>
        <v>4.4000000000000004</v>
      </c>
      <c r="I834" s="11" t="str">
        <f t="shared" si="132"/>
        <v>X</v>
      </c>
      <c r="J834" s="39" t="str">
        <f t="shared" si="133"/>
        <v>X</v>
      </c>
      <c r="K834" s="39" t="str">
        <f t="shared" si="136"/>
        <v>X</v>
      </c>
      <c r="L834" s="39" t="str">
        <f t="shared" si="137"/>
        <v>X</v>
      </c>
      <c r="M834" s="39" t="str">
        <f t="shared" si="134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5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8"/>
        <v>3.2990712600274095</v>
      </c>
      <c r="BB834" s="18"/>
      <c r="BD834" s="54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3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9"/>
        <v>X</v>
      </c>
      <c r="G835" s="7">
        <f t="shared" si="130"/>
        <v>6.4</v>
      </c>
      <c r="H835" s="16">
        <f t="shared" si="131"/>
        <v>6.4</v>
      </c>
      <c r="I835" s="11" t="str">
        <f t="shared" si="132"/>
        <v>X</v>
      </c>
      <c r="J835" s="39" t="str">
        <f t="shared" si="133"/>
        <v>X</v>
      </c>
      <c r="K835" s="39" t="str">
        <f t="shared" si="136"/>
        <v>X</v>
      </c>
      <c r="L835" s="39" t="str">
        <f t="shared" si="137"/>
        <v>X</v>
      </c>
      <c r="M835" s="39" t="str">
        <f t="shared" si="134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5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8"/>
        <v>3.2990712600274095</v>
      </c>
      <c r="BB835" s="18"/>
      <c r="BD835" s="54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3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9"/>
        <v>X</v>
      </c>
      <c r="G836" s="7">
        <f t="shared" si="130"/>
        <v>8.6999999999999993</v>
      </c>
      <c r="H836" s="16">
        <f t="shared" si="131"/>
        <v>8.6999999999999993</v>
      </c>
      <c r="I836" s="11" t="str">
        <f t="shared" si="132"/>
        <v>X</v>
      </c>
      <c r="J836" s="39" t="str">
        <f t="shared" si="133"/>
        <v>X</v>
      </c>
      <c r="K836" s="39" t="str">
        <f t="shared" si="136"/>
        <v>X</v>
      </c>
      <c r="L836" s="39" t="str">
        <f t="shared" si="137"/>
        <v>X</v>
      </c>
      <c r="M836" s="39" t="str">
        <f t="shared" si="134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5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8"/>
        <v>3.2990712600274095</v>
      </c>
      <c r="BB836" s="18"/>
      <c r="BD836" s="54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3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9"/>
        <v>X</v>
      </c>
      <c r="G837" s="7">
        <f t="shared" si="130"/>
        <v>11.3</v>
      </c>
      <c r="H837" s="16">
        <f t="shared" si="131"/>
        <v>11.3</v>
      </c>
      <c r="I837" s="11" t="str">
        <f t="shared" si="132"/>
        <v>X</v>
      </c>
      <c r="J837" s="39" t="str">
        <f t="shared" si="133"/>
        <v>X</v>
      </c>
      <c r="K837" s="39" t="str">
        <f t="shared" si="136"/>
        <v>X</v>
      </c>
      <c r="L837" s="39" t="str">
        <f t="shared" si="137"/>
        <v>X</v>
      </c>
      <c r="M837" s="39" t="str">
        <f t="shared" si="134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5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8"/>
        <v>3.2990712600274095</v>
      </c>
      <c r="BB837" s="18"/>
      <c r="BD837" s="54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3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9"/>
        <v>X</v>
      </c>
      <c r="G838" s="7">
        <f t="shared" si="130"/>
        <v>10.7</v>
      </c>
      <c r="H838" s="16">
        <f t="shared" si="131"/>
        <v>10.7</v>
      </c>
      <c r="I838" s="11" t="str">
        <f t="shared" si="132"/>
        <v>X</v>
      </c>
      <c r="J838" s="39" t="str">
        <f t="shared" si="133"/>
        <v>X</v>
      </c>
      <c r="K838" s="39" t="str">
        <f t="shared" si="136"/>
        <v>X</v>
      </c>
      <c r="L838" s="39" t="str">
        <f t="shared" si="137"/>
        <v>X</v>
      </c>
      <c r="M838" s="39" t="str">
        <f t="shared" si="134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5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8"/>
        <v>3.3016809492935764</v>
      </c>
      <c r="BB838" s="18"/>
      <c r="BD838" s="54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3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9"/>
        <v>X</v>
      </c>
      <c r="G839" s="7">
        <f t="shared" si="130"/>
        <v>11.4</v>
      </c>
      <c r="H839" s="16">
        <f t="shared" si="131"/>
        <v>11.4</v>
      </c>
      <c r="I839" s="11" t="str">
        <f t="shared" si="132"/>
        <v>X</v>
      </c>
      <c r="J839" s="39" t="str">
        <f t="shared" si="133"/>
        <v>X</v>
      </c>
      <c r="K839" s="39" t="str">
        <f t="shared" si="136"/>
        <v>X</v>
      </c>
      <c r="L839" s="39" t="str">
        <f t="shared" si="137"/>
        <v>X</v>
      </c>
      <c r="M839" s="39" t="str">
        <f t="shared" si="134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5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8"/>
        <v>3.3016809492935764</v>
      </c>
      <c r="BB839" s="18"/>
      <c r="BD839" s="54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3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9"/>
        <v>X</v>
      </c>
      <c r="G840" s="7">
        <f t="shared" si="130"/>
        <v>9.1</v>
      </c>
      <c r="H840" s="16">
        <f t="shared" si="131"/>
        <v>9.1</v>
      </c>
      <c r="I840" s="11" t="str">
        <f t="shared" si="132"/>
        <v>X</v>
      </c>
      <c r="J840" s="39" t="str">
        <f t="shared" si="133"/>
        <v>X</v>
      </c>
      <c r="K840" s="39" t="str">
        <f t="shared" si="136"/>
        <v>X</v>
      </c>
      <c r="L840" s="39" t="str">
        <f t="shared" si="137"/>
        <v>X</v>
      </c>
      <c r="M840" s="39" t="str">
        <f t="shared" si="134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5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8"/>
        <v>3.3016809492935764</v>
      </c>
      <c r="BB840" s="18"/>
      <c r="BD840" s="54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3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9"/>
        <v>X</v>
      </c>
      <c r="G841" s="7">
        <f t="shared" si="130"/>
        <v>11</v>
      </c>
      <c r="H841" s="16">
        <f t="shared" si="131"/>
        <v>11</v>
      </c>
      <c r="I841" s="11" t="str">
        <f t="shared" si="132"/>
        <v>X</v>
      </c>
      <c r="J841" s="39" t="str">
        <f t="shared" si="133"/>
        <v>X</v>
      </c>
      <c r="K841" s="39" t="str">
        <f t="shared" si="136"/>
        <v>X</v>
      </c>
      <c r="L841" s="39" t="str">
        <f t="shared" si="137"/>
        <v>X</v>
      </c>
      <c r="M841" s="39" t="str">
        <f t="shared" si="134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5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8"/>
        <v>3.3016809492935764</v>
      </c>
      <c r="BB841" s="18"/>
      <c r="BD841" s="54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3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9"/>
        <v>X</v>
      </c>
      <c r="G842" s="7">
        <f t="shared" si="130"/>
        <v>9.8000000000000007</v>
      </c>
      <c r="H842" s="16">
        <f t="shared" si="131"/>
        <v>9.8000000000000007</v>
      </c>
      <c r="I842" s="11" t="str">
        <f t="shared" si="132"/>
        <v>X</v>
      </c>
      <c r="J842" s="39" t="str">
        <f t="shared" si="133"/>
        <v>X</v>
      </c>
      <c r="K842" s="39" t="str">
        <f t="shared" si="136"/>
        <v>X</v>
      </c>
      <c r="L842" s="39" t="str">
        <f t="shared" si="137"/>
        <v>X</v>
      </c>
      <c r="M842" s="39" t="str">
        <f t="shared" si="134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5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8"/>
        <v>3.3016809492935764</v>
      </c>
      <c r="BB842" s="18"/>
      <c r="BD842" s="54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3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9"/>
        <v>X</v>
      </c>
      <c r="G843" s="7">
        <f t="shared" si="130"/>
        <v>12.5</v>
      </c>
      <c r="H843" s="16">
        <f t="shared" si="131"/>
        <v>12.5</v>
      </c>
      <c r="I843" s="11" t="str">
        <f t="shared" si="132"/>
        <v>X</v>
      </c>
      <c r="J843" s="39" t="str">
        <f t="shared" si="133"/>
        <v>X</v>
      </c>
      <c r="K843" s="39" t="str">
        <f t="shared" si="136"/>
        <v>X</v>
      </c>
      <c r="L843" s="39" t="str">
        <f t="shared" si="137"/>
        <v>X</v>
      </c>
      <c r="M843" s="39" t="str">
        <f t="shared" si="134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5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8"/>
        <v>3.3016809492935764</v>
      </c>
      <c r="BB843" s="18"/>
      <c r="BD843" s="54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3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9"/>
        <v>X</v>
      </c>
      <c r="G844" s="7">
        <f t="shared" si="130"/>
        <v>6.9</v>
      </c>
      <c r="H844" s="16">
        <f t="shared" si="131"/>
        <v>6.9</v>
      </c>
      <c r="I844" s="11" t="str">
        <f t="shared" si="132"/>
        <v>X</v>
      </c>
      <c r="J844" s="39" t="str">
        <f t="shared" si="133"/>
        <v>X</v>
      </c>
      <c r="K844" s="39" t="str">
        <f t="shared" si="136"/>
        <v>X</v>
      </c>
      <c r="L844" s="39" t="str">
        <f t="shared" si="137"/>
        <v>X</v>
      </c>
      <c r="M844" s="39" t="str">
        <f t="shared" si="134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5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8"/>
        <v>3.2990712600274095</v>
      </c>
      <c r="BB844" s="18"/>
      <c r="BD844" s="54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3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9"/>
        <v>X</v>
      </c>
      <c r="G845" s="7">
        <f t="shared" si="130"/>
        <v>8.1</v>
      </c>
      <c r="H845" s="16">
        <f t="shared" si="131"/>
        <v>8.1</v>
      </c>
      <c r="I845" s="11" t="str">
        <f t="shared" si="132"/>
        <v>X</v>
      </c>
      <c r="J845" s="39" t="str">
        <f t="shared" si="133"/>
        <v>X</v>
      </c>
      <c r="K845" s="39" t="str">
        <f t="shared" si="136"/>
        <v>X</v>
      </c>
      <c r="L845" s="39" t="str">
        <f t="shared" si="137"/>
        <v>X</v>
      </c>
      <c r="M845" s="39" t="str">
        <f t="shared" si="134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5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8"/>
        <v>3.2990712600274095</v>
      </c>
      <c r="BB845" s="18"/>
      <c r="BD845" s="54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3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9"/>
        <v>X</v>
      </c>
      <c r="G846" s="7">
        <f t="shared" si="130"/>
        <v>7</v>
      </c>
      <c r="H846" s="16">
        <f t="shared" si="131"/>
        <v>7</v>
      </c>
      <c r="I846" s="11" t="str">
        <f t="shared" si="132"/>
        <v>X</v>
      </c>
      <c r="J846" s="39" t="str">
        <f t="shared" si="133"/>
        <v>X</v>
      </c>
      <c r="K846" s="39" t="str">
        <f t="shared" si="136"/>
        <v>X</v>
      </c>
      <c r="L846" s="39" t="str">
        <f t="shared" si="137"/>
        <v>X</v>
      </c>
      <c r="M846" s="39" t="str">
        <f t="shared" si="134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5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8"/>
        <v>3.2990712600274095</v>
      </c>
      <c r="BB846" s="18"/>
      <c r="BD846" s="54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3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9">IFERROR(D847/E847, "X")</f>
        <v>X</v>
      </c>
      <c r="G847" s="7">
        <f t="shared" ref="G847:G910" si="140">D847-E847</f>
        <v>7.2</v>
      </c>
      <c r="H847" s="16">
        <f t="shared" ref="H847:H910" si="141">D847+E847</f>
        <v>7.2</v>
      </c>
      <c r="I847" s="11" t="str">
        <f t="shared" ref="I847:I910" si="142">IFERROR(F847/SQRT(F847^2+AJ847), "X")</f>
        <v>X</v>
      </c>
      <c r="J847" s="39" t="str">
        <f t="shared" ref="J847:J910" si="143">IFERROR(SQRT((1-I847^2)/AJ847), "X")</f>
        <v>X</v>
      </c>
      <c r="K847" s="39" t="str">
        <f t="shared" si="136"/>
        <v>X</v>
      </c>
      <c r="L847" s="39" t="str">
        <f t="shared" si="137"/>
        <v>X</v>
      </c>
      <c r="M847" s="39" t="str">
        <f t="shared" ref="M847:M910" si="144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5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8"/>
        <v>3.2990712600274095</v>
      </c>
      <c r="BB847" s="18"/>
      <c r="BD847" s="54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3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9"/>
        <v>X</v>
      </c>
      <c r="G848" s="7">
        <f t="shared" si="140"/>
        <v>7.2</v>
      </c>
      <c r="H848" s="16">
        <f t="shared" si="141"/>
        <v>7.2</v>
      </c>
      <c r="I848" s="11" t="str">
        <f t="shared" si="142"/>
        <v>X</v>
      </c>
      <c r="J848" s="39" t="str">
        <f t="shared" si="143"/>
        <v>X</v>
      </c>
      <c r="K848" s="39" t="str">
        <f t="shared" si="136"/>
        <v>X</v>
      </c>
      <c r="L848" s="39" t="str">
        <f t="shared" si="137"/>
        <v>X</v>
      </c>
      <c r="M848" s="39" t="str">
        <f t="shared" si="144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5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8"/>
        <v>3.2990712600274095</v>
      </c>
      <c r="BB848" s="18"/>
      <c r="BD848" s="54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3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9"/>
        <v>X</v>
      </c>
      <c r="G849" s="7">
        <f t="shared" si="140"/>
        <v>6.3</v>
      </c>
      <c r="H849" s="16">
        <f t="shared" si="141"/>
        <v>6.3</v>
      </c>
      <c r="I849" s="11" t="str">
        <f t="shared" si="142"/>
        <v>X</v>
      </c>
      <c r="J849" s="39" t="str">
        <f t="shared" si="143"/>
        <v>X</v>
      </c>
      <c r="K849" s="39" t="str">
        <f t="shared" si="136"/>
        <v>X</v>
      </c>
      <c r="L849" s="39" t="str">
        <f t="shared" si="137"/>
        <v>X</v>
      </c>
      <c r="M849" s="39" t="str">
        <f t="shared" si="144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5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8"/>
        <v>3.2990712600274095</v>
      </c>
      <c r="BB849" s="18"/>
      <c r="BD849" s="54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3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9"/>
        <v>X</v>
      </c>
      <c r="G850" s="7">
        <f t="shared" si="140"/>
        <v>7.3</v>
      </c>
      <c r="H850" s="16">
        <f t="shared" si="141"/>
        <v>7.3</v>
      </c>
      <c r="I850" s="11" t="str">
        <f t="shared" si="142"/>
        <v>X</v>
      </c>
      <c r="J850" s="39" t="str">
        <f t="shared" si="143"/>
        <v>X</v>
      </c>
      <c r="K850" s="39" t="str">
        <f t="shared" si="136"/>
        <v>X</v>
      </c>
      <c r="L850" s="39" t="str">
        <f t="shared" si="137"/>
        <v>X</v>
      </c>
      <c r="M850" s="39" t="str">
        <f t="shared" si="144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5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8"/>
        <v>3.301897717195208</v>
      </c>
      <c r="BB850" s="18"/>
      <c r="BD850" s="54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3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9"/>
        <v>X</v>
      </c>
      <c r="G851" s="7">
        <f t="shared" si="140"/>
        <v>7.5</v>
      </c>
      <c r="H851" s="16">
        <f t="shared" si="141"/>
        <v>7.5</v>
      </c>
      <c r="I851" s="11" t="str">
        <f t="shared" si="142"/>
        <v>X</v>
      </c>
      <c r="J851" s="39" t="str">
        <f t="shared" si="143"/>
        <v>X</v>
      </c>
      <c r="K851" s="39" t="str">
        <f t="shared" si="136"/>
        <v>X</v>
      </c>
      <c r="L851" s="39" t="str">
        <f t="shared" si="137"/>
        <v>X</v>
      </c>
      <c r="M851" s="39" t="str">
        <f t="shared" si="144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5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8"/>
        <v>3.301897717195208</v>
      </c>
      <c r="BB851" s="18"/>
      <c r="BD851" s="54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3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9"/>
        <v>X</v>
      </c>
      <c r="G852" s="7">
        <f t="shared" si="140"/>
        <v>5.6</v>
      </c>
      <c r="H852" s="16">
        <f t="shared" si="141"/>
        <v>5.6</v>
      </c>
      <c r="I852" s="11" t="str">
        <f t="shared" si="142"/>
        <v>X</v>
      </c>
      <c r="J852" s="39" t="str">
        <f t="shared" si="143"/>
        <v>X</v>
      </c>
      <c r="K852" s="39" t="str">
        <f t="shared" si="136"/>
        <v>X</v>
      </c>
      <c r="L852" s="39" t="str">
        <f t="shared" si="137"/>
        <v>X</v>
      </c>
      <c r="M852" s="39" t="str">
        <f t="shared" si="144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5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8"/>
        <v>3.301897717195208</v>
      </c>
      <c r="BB852" s="18"/>
      <c r="BD852" s="54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3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9"/>
        <v>X</v>
      </c>
      <c r="G853" s="7">
        <f t="shared" si="140"/>
        <v>6.9</v>
      </c>
      <c r="H853" s="16">
        <f t="shared" si="141"/>
        <v>6.9</v>
      </c>
      <c r="I853" s="11" t="str">
        <f t="shared" si="142"/>
        <v>X</v>
      </c>
      <c r="J853" s="39" t="str">
        <f t="shared" si="143"/>
        <v>X</v>
      </c>
      <c r="K853" s="39" t="str">
        <f t="shared" si="136"/>
        <v>X</v>
      </c>
      <c r="L853" s="39" t="str">
        <f t="shared" si="137"/>
        <v>X</v>
      </c>
      <c r="M853" s="39" t="str">
        <f t="shared" si="144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5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8"/>
        <v>3.301897717195208</v>
      </c>
      <c r="BB853" s="18"/>
      <c r="BD853" s="54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3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9"/>
        <v>X</v>
      </c>
      <c r="G854" s="7">
        <f t="shared" si="140"/>
        <v>6.1</v>
      </c>
      <c r="H854" s="16">
        <f t="shared" si="141"/>
        <v>6.1</v>
      </c>
      <c r="I854" s="11" t="str">
        <f t="shared" si="142"/>
        <v>X</v>
      </c>
      <c r="J854" s="39" t="str">
        <f t="shared" si="143"/>
        <v>X</v>
      </c>
      <c r="K854" s="39" t="str">
        <f t="shared" si="136"/>
        <v>X</v>
      </c>
      <c r="L854" s="39" t="str">
        <f t="shared" si="137"/>
        <v>X</v>
      </c>
      <c r="M854" s="39" t="str">
        <f t="shared" si="144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5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8"/>
        <v>3.301897717195208</v>
      </c>
      <c r="BB854" s="18"/>
      <c r="BD854" s="54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3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9"/>
        <v>X</v>
      </c>
      <c r="G855" s="7">
        <f t="shared" si="140"/>
        <v>9.8000000000000007</v>
      </c>
      <c r="H855" s="16">
        <f t="shared" si="141"/>
        <v>9.8000000000000007</v>
      </c>
      <c r="I855" s="11" t="str">
        <f t="shared" si="142"/>
        <v>X</v>
      </c>
      <c r="J855" s="39" t="str">
        <f t="shared" si="143"/>
        <v>X</v>
      </c>
      <c r="K855" s="39" t="str">
        <f t="shared" si="136"/>
        <v>X</v>
      </c>
      <c r="L855" s="39" t="str">
        <f t="shared" si="137"/>
        <v>X</v>
      </c>
      <c r="M855" s="39" t="str">
        <f t="shared" si="144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5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8"/>
        <v>3.301897717195208</v>
      </c>
      <c r="BB855" s="18"/>
      <c r="BD855" s="54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3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9"/>
        <v>X</v>
      </c>
      <c r="G856" s="7">
        <f t="shared" si="140"/>
        <v>10.7</v>
      </c>
      <c r="H856" s="16">
        <f t="shared" si="141"/>
        <v>10.7</v>
      </c>
      <c r="I856" s="11" t="str">
        <f t="shared" si="142"/>
        <v>X</v>
      </c>
      <c r="J856" s="39" t="str">
        <f t="shared" si="143"/>
        <v>X</v>
      </c>
      <c r="K856" s="39" t="str">
        <f t="shared" si="136"/>
        <v>X</v>
      </c>
      <c r="L856" s="39" t="str">
        <f t="shared" si="137"/>
        <v>X</v>
      </c>
      <c r="M856" s="39" t="str">
        <f t="shared" si="144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5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8"/>
        <v>3.2995072987004876</v>
      </c>
      <c r="BB856" s="18"/>
      <c r="BD856" s="54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3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9"/>
        <v>X</v>
      </c>
      <c r="G857" s="7">
        <f t="shared" si="140"/>
        <v>4.2</v>
      </c>
      <c r="H857" s="16">
        <f t="shared" si="141"/>
        <v>4.2</v>
      </c>
      <c r="I857" s="11" t="str">
        <f t="shared" si="142"/>
        <v>X</v>
      </c>
      <c r="J857" s="39" t="str">
        <f t="shared" si="143"/>
        <v>X</v>
      </c>
      <c r="K857" s="39" t="str">
        <f t="shared" si="136"/>
        <v>X</v>
      </c>
      <c r="L857" s="39" t="str">
        <f t="shared" si="137"/>
        <v>X</v>
      </c>
      <c r="M857" s="39" t="str">
        <f t="shared" si="144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5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8"/>
        <v>3.2995072987004876</v>
      </c>
      <c r="BB857" s="18"/>
      <c r="BD857" s="54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3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9"/>
        <v>X</v>
      </c>
      <c r="G858" s="7">
        <f t="shared" si="140"/>
        <v>8.5</v>
      </c>
      <c r="H858" s="16">
        <f t="shared" si="141"/>
        <v>8.5</v>
      </c>
      <c r="I858" s="11" t="str">
        <f t="shared" si="142"/>
        <v>X</v>
      </c>
      <c r="J858" s="39" t="str">
        <f t="shared" si="143"/>
        <v>X</v>
      </c>
      <c r="K858" s="39" t="str">
        <f t="shared" si="136"/>
        <v>X</v>
      </c>
      <c r="L858" s="39" t="str">
        <f t="shared" si="137"/>
        <v>X</v>
      </c>
      <c r="M858" s="39" t="str">
        <f t="shared" si="144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5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8"/>
        <v>3.2995072987004876</v>
      </c>
      <c r="BB858" s="18"/>
      <c r="BD858" s="54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3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9"/>
        <v>X</v>
      </c>
      <c r="G859" s="7">
        <f t="shared" si="140"/>
        <v>11.2</v>
      </c>
      <c r="H859" s="16">
        <f t="shared" si="141"/>
        <v>11.2</v>
      </c>
      <c r="I859" s="11" t="str">
        <f t="shared" si="142"/>
        <v>X</v>
      </c>
      <c r="J859" s="39" t="str">
        <f t="shared" si="143"/>
        <v>X</v>
      </c>
      <c r="K859" s="39" t="str">
        <f t="shared" si="136"/>
        <v>X</v>
      </c>
      <c r="L859" s="39" t="str">
        <f t="shared" si="137"/>
        <v>X</v>
      </c>
      <c r="M859" s="39" t="str">
        <f t="shared" si="144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5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8"/>
        <v>3.2995072987004876</v>
      </c>
      <c r="BB859" s="18"/>
      <c r="BD859" s="54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3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9"/>
        <v>X</v>
      </c>
      <c r="G860" s="7">
        <f t="shared" si="140"/>
        <v>10.9</v>
      </c>
      <c r="H860" s="16">
        <f t="shared" si="141"/>
        <v>10.9</v>
      </c>
      <c r="I860" s="11" t="str">
        <f t="shared" si="142"/>
        <v>X</v>
      </c>
      <c r="J860" s="39" t="str">
        <f t="shared" si="143"/>
        <v>X</v>
      </c>
      <c r="K860" s="39" t="str">
        <f t="shared" si="136"/>
        <v>X</v>
      </c>
      <c r="L860" s="39" t="str">
        <f t="shared" si="137"/>
        <v>X</v>
      </c>
      <c r="M860" s="39" t="str">
        <f t="shared" si="144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5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8"/>
        <v>3.2995072987004876</v>
      </c>
      <c r="BB860" s="18"/>
      <c r="BD860" s="54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3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9"/>
        <v>X</v>
      </c>
      <c r="G861" s="7">
        <f t="shared" si="140"/>
        <v>10.5</v>
      </c>
      <c r="H861" s="16">
        <f t="shared" si="141"/>
        <v>10.5</v>
      </c>
      <c r="I861" s="11" t="str">
        <f t="shared" si="142"/>
        <v>X</v>
      </c>
      <c r="J861" s="39" t="str">
        <f t="shared" si="143"/>
        <v>X</v>
      </c>
      <c r="K861" s="39" t="str">
        <f t="shared" si="136"/>
        <v>X</v>
      </c>
      <c r="L861" s="39" t="str">
        <f t="shared" si="137"/>
        <v>X</v>
      </c>
      <c r="M861" s="39" t="str">
        <f t="shared" si="144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5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8"/>
        <v>3.2995072987004876</v>
      </c>
      <c r="BB861" s="18"/>
      <c r="BD861" s="54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3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9"/>
        <v>X</v>
      </c>
      <c r="G862" s="7">
        <f t="shared" si="140"/>
        <v>3.6</v>
      </c>
      <c r="H862" s="16">
        <f t="shared" si="141"/>
        <v>3.6</v>
      </c>
      <c r="I862" s="11" t="str">
        <f t="shared" si="142"/>
        <v>X</v>
      </c>
      <c r="J862" s="39" t="str">
        <f t="shared" si="143"/>
        <v>X</v>
      </c>
      <c r="K862" s="39" t="str">
        <f t="shared" si="136"/>
        <v>X</v>
      </c>
      <c r="L862" s="39" t="str">
        <f t="shared" si="137"/>
        <v>X</v>
      </c>
      <c r="M862" s="39" t="str">
        <f t="shared" si="144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5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8"/>
        <v>3.301897717195208</v>
      </c>
      <c r="BB862" s="18"/>
      <c r="BD862" s="54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3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9"/>
        <v>X</v>
      </c>
      <c r="G863" s="7">
        <f t="shared" si="140"/>
        <v>3.9</v>
      </c>
      <c r="H863" s="16">
        <f t="shared" si="141"/>
        <v>3.9</v>
      </c>
      <c r="I863" s="11" t="str">
        <f t="shared" si="142"/>
        <v>X</v>
      </c>
      <c r="J863" s="39" t="str">
        <f t="shared" si="143"/>
        <v>X</v>
      </c>
      <c r="K863" s="39" t="str">
        <f t="shared" si="136"/>
        <v>X</v>
      </c>
      <c r="L863" s="39" t="str">
        <f t="shared" si="137"/>
        <v>X</v>
      </c>
      <c r="M863" s="39" t="str">
        <f t="shared" si="144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5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8"/>
        <v>3.301897717195208</v>
      </c>
      <c r="BB863" s="18"/>
      <c r="BD863" s="54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3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9"/>
        <v>X</v>
      </c>
      <c r="G864" s="7">
        <f t="shared" si="140"/>
        <v>3.5</v>
      </c>
      <c r="H864" s="16">
        <f t="shared" si="141"/>
        <v>3.5</v>
      </c>
      <c r="I864" s="11" t="str">
        <f t="shared" si="142"/>
        <v>X</v>
      </c>
      <c r="J864" s="39" t="str">
        <f t="shared" si="143"/>
        <v>X</v>
      </c>
      <c r="K864" s="39" t="str">
        <f t="shared" si="136"/>
        <v>X</v>
      </c>
      <c r="L864" s="39" t="str">
        <f t="shared" si="137"/>
        <v>X</v>
      </c>
      <c r="M864" s="39" t="str">
        <f t="shared" si="144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5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8"/>
        <v>3.301897717195208</v>
      </c>
      <c r="BB864" s="18"/>
      <c r="BD864" s="54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3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9"/>
        <v>X</v>
      </c>
      <c r="G865" s="7">
        <f t="shared" si="140"/>
        <v>3.7</v>
      </c>
      <c r="H865" s="16">
        <f t="shared" si="141"/>
        <v>3.7</v>
      </c>
      <c r="I865" s="11" t="str">
        <f t="shared" si="142"/>
        <v>X</v>
      </c>
      <c r="J865" s="39" t="str">
        <f t="shared" si="143"/>
        <v>X</v>
      </c>
      <c r="K865" s="39" t="str">
        <f t="shared" si="136"/>
        <v>X</v>
      </c>
      <c r="L865" s="39" t="str">
        <f t="shared" si="137"/>
        <v>X</v>
      </c>
      <c r="M865" s="39" t="str">
        <f t="shared" si="144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5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8"/>
        <v>3.301897717195208</v>
      </c>
      <c r="BB865" s="18"/>
      <c r="BD865" s="54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3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9"/>
        <v>X</v>
      </c>
      <c r="G866" s="7">
        <f t="shared" si="140"/>
        <v>3.3</v>
      </c>
      <c r="H866" s="16">
        <f t="shared" si="141"/>
        <v>3.3</v>
      </c>
      <c r="I866" s="11" t="str">
        <f t="shared" si="142"/>
        <v>X</v>
      </c>
      <c r="J866" s="39" t="str">
        <f t="shared" si="143"/>
        <v>X</v>
      </c>
      <c r="K866" s="39" t="str">
        <f t="shared" si="136"/>
        <v>X</v>
      </c>
      <c r="L866" s="39" t="str">
        <f t="shared" si="137"/>
        <v>X</v>
      </c>
      <c r="M866" s="39" t="str">
        <f t="shared" si="144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5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8"/>
        <v>3.301897717195208</v>
      </c>
      <c r="BB866" s="18"/>
      <c r="BD866" s="54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3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9"/>
        <v>X</v>
      </c>
      <c r="G867" s="7">
        <f t="shared" si="140"/>
        <v>4.4000000000000004</v>
      </c>
      <c r="H867" s="16">
        <f t="shared" si="141"/>
        <v>4.4000000000000004</v>
      </c>
      <c r="I867" s="11" t="str">
        <f t="shared" si="142"/>
        <v>X</v>
      </c>
      <c r="J867" s="39" t="str">
        <f t="shared" si="143"/>
        <v>X</v>
      </c>
      <c r="K867" s="39" t="str">
        <f t="shared" si="136"/>
        <v>X</v>
      </c>
      <c r="L867" s="39" t="str">
        <f t="shared" si="137"/>
        <v>X</v>
      </c>
      <c r="M867" s="39" t="str">
        <f t="shared" si="144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5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8"/>
        <v>3.301897717195208</v>
      </c>
      <c r="BB867" s="18"/>
      <c r="BD867" s="54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3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9"/>
        <v>X</v>
      </c>
      <c r="G868" s="7">
        <f t="shared" si="140"/>
        <v>11.1</v>
      </c>
      <c r="H868" s="16">
        <f t="shared" si="141"/>
        <v>11.1</v>
      </c>
      <c r="I868" s="11" t="str">
        <f t="shared" si="142"/>
        <v>X</v>
      </c>
      <c r="J868" s="39" t="str">
        <f t="shared" si="143"/>
        <v>X</v>
      </c>
      <c r="K868" s="39" t="str">
        <f t="shared" ref="K868:K931" si="146">IFERROR(1/J868, "X")</f>
        <v>X</v>
      </c>
      <c r="L868" s="39" t="str">
        <f t="shared" ref="L868:L931" si="147">IFERROR(I868-J868, "X")</f>
        <v>X</v>
      </c>
      <c r="M868" s="39" t="str">
        <f t="shared" si="144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5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8">LOG(AU868)</f>
        <v>3.3025473724874854</v>
      </c>
      <c r="BB868" s="18"/>
      <c r="BD868" s="54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3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9"/>
        <v>X</v>
      </c>
      <c r="G869" s="7">
        <f t="shared" si="140"/>
        <v>2.5</v>
      </c>
      <c r="H869" s="16">
        <f t="shared" si="141"/>
        <v>2.5</v>
      </c>
      <c r="I869" s="11" t="str">
        <f t="shared" si="142"/>
        <v>X</v>
      </c>
      <c r="J869" s="39" t="str">
        <f t="shared" si="143"/>
        <v>X</v>
      </c>
      <c r="K869" s="39" t="str">
        <f t="shared" si="146"/>
        <v>X</v>
      </c>
      <c r="L869" s="39" t="str">
        <f t="shared" si="147"/>
        <v>X</v>
      </c>
      <c r="M869" s="39" t="str">
        <f t="shared" si="144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5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8"/>
        <v>3.3025473724874854</v>
      </c>
      <c r="BB869" s="18"/>
      <c r="BD869" s="54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3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9"/>
        <v>X</v>
      </c>
      <c r="G870" s="7">
        <f t="shared" si="140"/>
        <v>10.8</v>
      </c>
      <c r="H870" s="16">
        <f t="shared" si="141"/>
        <v>10.8</v>
      </c>
      <c r="I870" s="11" t="str">
        <f t="shared" si="142"/>
        <v>X</v>
      </c>
      <c r="J870" s="39" t="str">
        <f t="shared" si="143"/>
        <v>X</v>
      </c>
      <c r="K870" s="39" t="str">
        <f t="shared" si="146"/>
        <v>X</v>
      </c>
      <c r="L870" s="39" t="str">
        <f t="shared" si="147"/>
        <v>X</v>
      </c>
      <c r="M870" s="39" t="str">
        <f t="shared" si="144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5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8"/>
        <v>3.3025473724874854</v>
      </c>
      <c r="BB870" s="18"/>
      <c r="BD870" s="54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3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9"/>
        <v>X</v>
      </c>
      <c r="G871" s="7">
        <f t="shared" si="140"/>
        <v>14.6</v>
      </c>
      <c r="H871" s="16">
        <f t="shared" si="141"/>
        <v>14.6</v>
      </c>
      <c r="I871" s="11" t="str">
        <f t="shared" si="142"/>
        <v>X</v>
      </c>
      <c r="J871" s="39" t="str">
        <f t="shared" si="143"/>
        <v>X</v>
      </c>
      <c r="K871" s="39" t="str">
        <f t="shared" si="146"/>
        <v>X</v>
      </c>
      <c r="L871" s="39" t="str">
        <f t="shared" si="147"/>
        <v>X</v>
      </c>
      <c r="M871" s="39" t="str">
        <f t="shared" si="144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5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8"/>
        <v>3.3025473724874854</v>
      </c>
      <c r="BB871" s="18"/>
      <c r="BD871" s="54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3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9"/>
        <v>X</v>
      </c>
      <c r="G872" s="7">
        <f t="shared" si="140"/>
        <v>9.1999999999999993</v>
      </c>
      <c r="H872" s="16">
        <f t="shared" si="141"/>
        <v>9.1999999999999993</v>
      </c>
      <c r="I872" s="11" t="str">
        <f t="shared" si="142"/>
        <v>X</v>
      </c>
      <c r="J872" s="39" t="str">
        <f t="shared" si="143"/>
        <v>X</v>
      </c>
      <c r="K872" s="39" t="str">
        <f t="shared" si="146"/>
        <v>X</v>
      </c>
      <c r="L872" s="39" t="str">
        <f t="shared" si="147"/>
        <v>X</v>
      </c>
      <c r="M872" s="39" t="str">
        <f t="shared" si="144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5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8"/>
        <v>3.3025473724874854</v>
      </c>
      <c r="BB872" s="18"/>
      <c r="BD872" s="54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3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9"/>
        <v>X</v>
      </c>
      <c r="G873" s="7">
        <f t="shared" si="140"/>
        <v>14.6</v>
      </c>
      <c r="H873" s="16">
        <f t="shared" si="141"/>
        <v>14.6</v>
      </c>
      <c r="I873" s="11" t="str">
        <f t="shared" si="142"/>
        <v>X</v>
      </c>
      <c r="J873" s="39" t="str">
        <f t="shared" si="143"/>
        <v>X</v>
      </c>
      <c r="K873" s="39" t="str">
        <f t="shared" si="146"/>
        <v>X</v>
      </c>
      <c r="L873" s="39" t="str">
        <f t="shared" si="147"/>
        <v>X</v>
      </c>
      <c r="M873" s="39" t="str">
        <f t="shared" si="144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5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8"/>
        <v>3.3025473724874854</v>
      </c>
      <c r="BB873" s="18"/>
      <c r="BD873" s="54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3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9"/>
        <v>X</v>
      </c>
      <c r="G874" s="7">
        <f t="shared" si="140"/>
        <v>4.8</v>
      </c>
      <c r="H874" s="16">
        <f t="shared" si="141"/>
        <v>4.8</v>
      </c>
      <c r="I874" s="11" t="str">
        <f t="shared" si="142"/>
        <v>X</v>
      </c>
      <c r="J874" s="39" t="str">
        <f t="shared" si="143"/>
        <v>X</v>
      </c>
      <c r="K874" s="39" t="str">
        <f t="shared" si="146"/>
        <v>X</v>
      </c>
      <c r="L874" s="39" t="str">
        <f t="shared" si="147"/>
        <v>X</v>
      </c>
      <c r="M874" s="39" t="str">
        <f t="shared" si="144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5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8"/>
        <v>3.301897717195208</v>
      </c>
      <c r="BB874" s="18"/>
      <c r="BD874" s="54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3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9"/>
        <v>X</v>
      </c>
      <c r="G875" s="7">
        <f t="shared" si="140"/>
        <v>14.9</v>
      </c>
      <c r="H875" s="16">
        <f t="shared" si="141"/>
        <v>14.9</v>
      </c>
      <c r="I875" s="11" t="str">
        <f t="shared" si="142"/>
        <v>X</v>
      </c>
      <c r="J875" s="39" t="str">
        <f t="shared" si="143"/>
        <v>X</v>
      </c>
      <c r="K875" s="39" t="str">
        <f t="shared" si="146"/>
        <v>X</v>
      </c>
      <c r="L875" s="39" t="str">
        <f t="shared" si="147"/>
        <v>X</v>
      </c>
      <c r="M875" s="39" t="str">
        <f t="shared" si="144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5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8"/>
        <v>3.301897717195208</v>
      </c>
      <c r="BB875" s="18"/>
      <c r="BD875" s="54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3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9"/>
        <v>X</v>
      </c>
      <c r="G876" s="7">
        <f t="shared" si="140"/>
        <v>7.5</v>
      </c>
      <c r="H876" s="16">
        <f t="shared" si="141"/>
        <v>7.5</v>
      </c>
      <c r="I876" s="11" t="str">
        <f t="shared" si="142"/>
        <v>X</v>
      </c>
      <c r="J876" s="39" t="str">
        <f t="shared" si="143"/>
        <v>X</v>
      </c>
      <c r="K876" s="39" t="str">
        <f t="shared" si="146"/>
        <v>X</v>
      </c>
      <c r="L876" s="39" t="str">
        <f t="shared" si="147"/>
        <v>X</v>
      </c>
      <c r="M876" s="39" t="str">
        <f t="shared" si="144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5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8"/>
        <v>3.301897717195208</v>
      </c>
      <c r="BB876" s="18"/>
      <c r="BD876" s="54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3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9"/>
        <v>X</v>
      </c>
      <c r="G877" s="7">
        <f t="shared" si="140"/>
        <v>6.2</v>
      </c>
      <c r="H877" s="16">
        <f t="shared" si="141"/>
        <v>6.2</v>
      </c>
      <c r="I877" s="11" t="str">
        <f t="shared" si="142"/>
        <v>X</v>
      </c>
      <c r="J877" s="39" t="str">
        <f t="shared" si="143"/>
        <v>X</v>
      </c>
      <c r="K877" s="39" t="str">
        <f t="shared" si="146"/>
        <v>X</v>
      </c>
      <c r="L877" s="39" t="str">
        <f t="shared" si="147"/>
        <v>X</v>
      </c>
      <c r="M877" s="39" t="str">
        <f t="shared" si="144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5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8"/>
        <v>3.301897717195208</v>
      </c>
      <c r="BB877" s="18"/>
      <c r="BD877" s="54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3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9"/>
        <v>X</v>
      </c>
      <c r="G878" s="7">
        <f t="shared" si="140"/>
        <v>4.7</v>
      </c>
      <c r="H878" s="16">
        <f t="shared" si="141"/>
        <v>4.7</v>
      </c>
      <c r="I878" s="11" t="str">
        <f t="shared" si="142"/>
        <v>X</v>
      </c>
      <c r="J878" s="39" t="str">
        <f t="shared" si="143"/>
        <v>X</v>
      </c>
      <c r="K878" s="39" t="str">
        <f t="shared" si="146"/>
        <v>X</v>
      </c>
      <c r="L878" s="39" t="str">
        <f t="shared" si="147"/>
        <v>X</v>
      </c>
      <c r="M878" s="39" t="str">
        <f t="shared" si="144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5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8"/>
        <v>3.301897717195208</v>
      </c>
      <c r="BB878" s="18"/>
      <c r="BD878" s="54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3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9"/>
        <v>X</v>
      </c>
      <c r="G879" s="7">
        <f t="shared" si="140"/>
        <v>4.9000000000000004</v>
      </c>
      <c r="H879" s="16">
        <f t="shared" si="141"/>
        <v>4.9000000000000004</v>
      </c>
      <c r="I879" s="11" t="str">
        <f t="shared" si="142"/>
        <v>X</v>
      </c>
      <c r="J879" s="39" t="str">
        <f t="shared" si="143"/>
        <v>X</v>
      </c>
      <c r="K879" s="39" t="str">
        <f t="shared" si="146"/>
        <v>X</v>
      </c>
      <c r="L879" s="39" t="str">
        <f t="shared" si="147"/>
        <v>X</v>
      </c>
      <c r="M879" s="39" t="str">
        <f t="shared" si="144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5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8"/>
        <v>3.301897717195208</v>
      </c>
      <c r="BB879" s="18"/>
      <c r="BD879" s="54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3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9"/>
        <v>X</v>
      </c>
      <c r="G880" s="7">
        <f t="shared" si="140"/>
        <v>11.9</v>
      </c>
      <c r="H880" s="16">
        <f t="shared" si="141"/>
        <v>11.9</v>
      </c>
      <c r="I880" s="11" t="str">
        <f t="shared" si="142"/>
        <v>X</v>
      </c>
      <c r="J880" s="39" t="str">
        <f t="shared" si="143"/>
        <v>X</v>
      </c>
      <c r="K880" s="39" t="str">
        <f t="shared" si="146"/>
        <v>X</v>
      </c>
      <c r="L880" s="39" t="str">
        <f t="shared" si="147"/>
        <v>X</v>
      </c>
      <c r="M880" s="39" t="str">
        <f t="shared" si="144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5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8"/>
        <v>3.3027637084729817</v>
      </c>
      <c r="BB880" s="18"/>
      <c r="BD880" s="54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3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9"/>
        <v>X</v>
      </c>
      <c r="G881" s="7">
        <f t="shared" si="140"/>
        <v>8.1999999999999993</v>
      </c>
      <c r="H881" s="16">
        <f t="shared" si="141"/>
        <v>8.1999999999999993</v>
      </c>
      <c r="I881" s="11" t="str">
        <f t="shared" si="142"/>
        <v>X</v>
      </c>
      <c r="J881" s="39" t="str">
        <f t="shared" si="143"/>
        <v>X</v>
      </c>
      <c r="K881" s="39" t="str">
        <f t="shared" si="146"/>
        <v>X</v>
      </c>
      <c r="L881" s="39" t="str">
        <f t="shared" si="147"/>
        <v>X</v>
      </c>
      <c r="M881" s="39" t="str">
        <f t="shared" si="144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5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8"/>
        <v>3.3027637084729817</v>
      </c>
      <c r="BB881" s="18"/>
      <c r="BD881" s="54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3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9"/>
        <v>X</v>
      </c>
      <c r="G882" s="7">
        <f t="shared" si="140"/>
        <v>10.1</v>
      </c>
      <c r="H882" s="16">
        <f t="shared" si="141"/>
        <v>10.1</v>
      </c>
      <c r="I882" s="11" t="str">
        <f t="shared" si="142"/>
        <v>X</v>
      </c>
      <c r="J882" s="39" t="str">
        <f t="shared" si="143"/>
        <v>X</v>
      </c>
      <c r="K882" s="39" t="str">
        <f t="shared" si="146"/>
        <v>X</v>
      </c>
      <c r="L882" s="39" t="str">
        <f t="shared" si="147"/>
        <v>X</v>
      </c>
      <c r="M882" s="39" t="str">
        <f t="shared" si="144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5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8"/>
        <v>3.3027637084729817</v>
      </c>
      <c r="BB882" s="18"/>
      <c r="BD882" s="54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3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9"/>
        <v>X</v>
      </c>
      <c r="G883" s="7">
        <f t="shared" si="140"/>
        <v>11.9</v>
      </c>
      <c r="H883" s="16">
        <f t="shared" si="141"/>
        <v>11.9</v>
      </c>
      <c r="I883" s="11" t="str">
        <f t="shared" si="142"/>
        <v>X</v>
      </c>
      <c r="J883" s="39" t="str">
        <f t="shared" si="143"/>
        <v>X</v>
      </c>
      <c r="K883" s="39" t="str">
        <f t="shared" si="146"/>
        <v>X</v>
      </c>
      <c r="L883" s="39" t="str">
        <f t="shared" si="147"/>
        <v>X</v>
      </c>
      <c r="M883" s="39" t="str">
        <f t="shared" si="144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5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8"/>
        <v>3.3027637084729817</v>
      </c>
      <c r="BB883" s="18"/>
      <c r="BD883" s="54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3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9"/>
        <v>X</v>
      </c>
      <c r="G884" s="7">
        <f t="shared" si="140"/>
        <v>12.1</v>
      </c>
      <c r="H884" s="16">
        <f t="shared" si="141"/>
        <v>12.1</v>
      </c>
      <c r="I884" s="11" t="str">
        <f t="shared" si="142"/>
        <v>X</v>
      </c>
      <c r="J884" s="39" t="str">
        <f t="shared" si="143"/>
        <v>X</v>
      </c>
      <c r="K884" s="39" t="str">
        <f t="shared" si="146"/>
        <v>X</v>
      </c>
      <c r="L884" s="39" t="str">
        <f t="shared" si="147"/>
        <v>X</v>
      </c>
      <c r="M884" s="39" t="str">
        <f t="shared" si="144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5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8"/>
        <v>3.3027637084729817</v>
      </c>
      <c r="BB884" s="18"/>
      <c r="BD884" s="54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3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9"/>
        <v>X</v>
      </c>
      <c r="G885" s="7">
        <f t="shared" si="140"/>
        <v>12.2</v>
      </c>
      <c r="H885" s="16">
        <f t="shared" si="141"/>
        <v>12.2</v>
      </c>
      <c r="I885" s="11" t="str">
        <f t="shared" si="142"/>
        <v>X</v>
      </c>
      <c r="J885" s="39" t="str">
        <f t="shared" si="143"/>
        <v>X</v>
      </c>
      <c r="K885" s="39" t="str">
        <f t="shared" si="146"/>
        <v>X</v>
      </c>
      <c r="L885" s="39" t="str">
        <f t="shared" si="147"/>
        <v>X</v>
      </c>
      <c r="M885" s="39" t="str">
        <f t="shared" si="144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5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8"/>
        <v>3.3027637084729817</v>
      </c>
      <c r="BB885" s="18"/>
      <c r="BD885" s="54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3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9"/>
        <v>X</v>
      </c>
      <c r="G886" s="7">
        <f t="shared" si="140"/>
        <v>8.3000000000000007</v>
      </c>
      <c r="H886" s="16">
        <f t="shared" si="141"/>
        <v>8.3000000000000007</v>
      </c>
      <c r="I886" s="11" t="str">
        <f t="shared" si="142"/>
        <v>X</v>
      </c>
      <c r="J886" s="39" t="str">
        <f t="shared" si="143"/>
        <v>X</v>
      </c>
      <c r="K886" s="39" t="str">
        <f t="shared" si="146"/>
        <v>X</v>
      </c>
      <c r="L886" s="39" t="str">
        <f t="shared" si="147"/>
        <v>X</v>
      </c>
      <c r="M886" s="39" t="str">
        <f t="shared" si="144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5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8"/>
        <v>3.2986347831244354</v>
      </c>
      <c r="BB886" s="18"/>
      <c r="BD886" s="54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3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9"/>
        <v>X</v>
      </c>
      <c r="G887" s="7">
        <f t="shared" si="140"/>
        <v>12.4</v>
      </c>
      <c r="H887" s="16">
        <f t="shared" si="141"/>
        <v>12.4</v>
      </c>
      <c r="I887" s="11" t="str">
        <f t="shared" si="142"/>
        <v>X</v>
      </c>
      <c r="J887" s="39" t="str">
        <f t="shared" si="143"/>
        <v>X</v>
      </c>
      <c r="K887" s="39" t="str">
        <f t="shared" si="146"/>
        <v>X</v>
      </c>
      <c r="L887" s="39" t="str">
        <f t="shared" si="147"/>
        <v>X</v>
      </c>
      <c r="M887" s="39" t="str">
        <f t="shared" si="144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5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8"/>
        <v>3.3003780648707024</v>
      </c>
      <c r="BB887" s="18"/>
      <c r="BD887" s="54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3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9"/>
        <v>X</v>
      </c>
      <c r="G888" s="7">
        <f t="shared" si="140"/>
        <v>13.4</v>
      </c>
      <c r="H888" s="16">
        <f t="shared" si="141"/>
        <v>13.4</v>
      </c>
      <c r="I888" s="11" t="str">
        <f t="shared" si="142"/>
        <v>X</v>
      </c>
      <c r="J888" s="39" t="str">
        <f t="shared" si="143"/>
        <v>X</v>
      </c>
      <c r="K888" s="39" t="str">
        <f t="shared" si="146"/>
        <v>X</v>
      </c>
      <c r="L888" s="39" t="str">
        <f t="shared" si="147"/>
        <v>X</v>
      </c>
      <c r="M888" s="39" t="str">
        <f t="shared" si="144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5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8"/>
        <v>3.3010299956639813</v>
      </c>
      <c r="BB888" s="18"/>
      <c r="BD888" s="54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3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9"/>
        <v>X</v>
      </c>
      <c r="G889" s="7">
        <f t="shared" si="140"/>
        <v>10</v>
      </c>
      <c r="H889" s="16">
        <f t="shared" si="141"/>
        <v>10</v>
      </c>
      <c r="I889" s="11" t="str">
        <f t="shared" si="142"/>
        <v>X</v>
      </c>
      <c r="J889" s="39" t="str">
        <f t="shared" si="143"/>
        <v>X</v>
      </c>
      <c r="K889" s="39" t="str">
        <f t="shared" si="146"/>
        <v>X</v>
      </c>
      <c r="L889" s="39" t="str">
        <f t="shared" si="147"/>
        <v>X</v>
      </c>
      <c r="M889" s="39" t="str">
        <f t="shared" si="144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5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8"/>
        <v>3.3038437748886547</v>
      </c>
      <c r="BB889" s="18"/>
      <c r="BD889" s="54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3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9"/>
        <v>X</v>
      </c>
      <c r="G890" s="7">
        <f t="shared" si="140"/>
        <v>19.2</v>
      </c>
      <c r="H890" s="16">
        <f t="shared" si="141"/>
        <v>19.2</v>
      </c>
      <c r="I890" s="11" t="str">
        <f t="shared" si="142"/>
        <v>X</v>
      </c>
      <c r="J890" s="39" t="str">
        <f t="shared" si="143"/>
        <v>X</v>
      </c>
      <c r="K890" s="39" t="str">
        <f t="shared" si="146"/>
        <v>X</v>
      </c>
      <c r="L890" s="39" t="str">
        <f t="shared" si="147"/>
        <v>X</v>
      </c>
      <c r="M890" s="39" t="str">
        <f t="shared" si="144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5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8"/>
        <v>3.2944662261615929</v>
      </c>
      <c r="BB890" s="18"/>
      <c r="BD890" s="54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3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9"/>
        <v>X</v>
      </c>
      <c r="G891" s="7">
        <f t="shared" si="140"/>
        <v>5.2</v>
      </c>
      <c r="H891" s="16">
        <f t="shared" si="141"/>
        <v>5.2</v>
      </c>
      <c r="I891" s="11" t="str">
        <f t="shared" si="142"/>
        <v>X</v>
      </c>
      <c r="J891" s="39" t="str">
        <f t="shared" si="143"/>
        <v>X</v>
      </c>
      <c r="K891" s="39" t="str">
        <f t="shared" si="146"/>
        <v>X</v>
      </c>
      <c r="L891" s="39" t="str">
        <f t="shared" si="147"/>
        <v>X</v>
      </c>
      <c r="M891" s="39" t="str">
        <f t="shared" si="144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5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8"/>
        <v>3.2946866242794433</v>
      </c>
      <c r="BB891" s="18"/>
      <c r="BD891" s="54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3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9"/>
        <v>X</v>
      </c>
      <c r="G892" s="7">
        <f t="shared" si="140"/>
        <v>12.5</v>
      </c>
      <c r="H892" s="16">
        <f t="shared" si="141"/>
        <v>12.5</v>
      </c>
      <c r="I892" s="11" t="str">
        <f t="shared" si="142"/>
        <v>X</v>
      </c>
      <c r="J892" s="39" t="str">
        <f t="shared" si="143"/>
        <v>X</v>
      </c>
      <c r="K892" s="39" t="str">
        <f t="shared" si="146"/>
        <v>X</v>
      </c>
      <c r="L892" s="39" t="str">
        <f t="shared" si="147"/>
        <v>X</v>
      </c>
      <c r="M892" s="39" t="str">
        <f t="shared" si="144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5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8"/>
        <v>3.2955670999624789</v>
      </c>
      <c r="BB892" s="18"/>
      <c r="BD892" s="54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3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9"/>
        <v>X</v>
      </c>
      <c r="G893" s="7">
        <f t="shared" si="140"/>
        <v>11.6</v>
      </c>
      <c r="H893" s="16">
        <f t="shared" si="141"/>
        <v>11.6</v>
      </c>
      <c r="I893" s="11" t="str">
        <f t="shared" si="142"/>
        <v>X</v>
      </c>
      <c r="J893" s="39" t="str">
        <f t="shared" si="143"/>
        <v>X</v>
      </c>
      <c r="K893" s="39" t="str">
        <f t="shared" si="146"/>
        <v>X</v>
      </c>
      <c r="L893" s="39" t="str">
        <f t="shared" si="147"/>
        <v>X</v>
      </c>
      <c r="M893" s="39" t="str">
        <f t="shared" si="144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5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8"/>
        <v>3.2955670999624789</v>
      </c>
      <c r="BB893" s="18"/>
      <c r="BD893" s="54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3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9"/>
        <v>X</v>
      </c>
      <c r="G894" s="7">
        <f t="shared" si="140"/>
        <v>8.6</v>
      </c>
      <c r="H894" s="16">
        <f t="shared" si="141"/>
        <v>8.6</v>
      </c>
      <c r="I894" s="11" t="str">
        <f t="shared" si="142"/>
        <v>X</v>
      </c>
      <c r="J894" s="39" t="str">
        <f t="shared" si="143"/>
        <v>X</v>
      </c>
      <c r="K894" s="39" t="str">
        <f t="shared" si="146"/>
        <v>X</v>
      </c>
      <c r="L894" s="39" t="str">
        <f t="shared" si="147"/>
        <v>X</v>
      </c>
      <c r="M894" s="39" t="str">
        <f t="shared" si="144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5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8"/>
        <v>3.2955670999624789</v>
      </c>
      <c r="BB894" s="18"/>
      <c r="BD894" s="54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3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9"/>
        <v>X</v>
      </c>
      <c r="G895" s="7">
        <f t="shared" si="140"/>
        <v>10.9</v>
      </c>
      <c r="H895" s="16">
        <f t="shared" si="141"/>
        <v>10.9</v>
      </c>
      <c r="I895" s="11" t="str">
        <f t="shared" si="142"/>
        <v>X</v>
      </c>
      <c r="J895" s="39" t="str">
        <f t="shared" si="143"/>
        <v>X</v>
      </c>
      <c r="K895" s="39" t="str">
        <f t="shared" si="146"/>
        <v>X</v>
      </c>
      <c r="L895" s="39" t="str">
        <f t="shared" si="147"/>
        <v>X</v>
      </c>
      <c r="M895" s="39" t="str">
        <f t="shared" si="144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5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8"/>
        <v>3.2931414834509307</v>
      </c>
      <c r="BB895" s="18"/>
      <c r="BD895" s="54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3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9"/>
        <v>X</v>
      </c>
      <c r="G896" s="7">
        <f t="shared" si="140"/>
        <v>7.3</v>
      </c>
      <c r="H896" s="16">
        <f t="shared" si="141"/>
        <v>7.3</v>
      </c>
      <c r="I896" s="11" t="str">
        <f t="shared" si="142"/>
        <v>X</v>
      </c>
      <c r="J896" s="39" t="str">
        <f t="shared" si="143"/>
        <v>X</v>
      </c>
      <c r="K896" s="39" t="str">
        <f t="shared" si="146"/>
        <v>X</v>
      </c>
      <c r="L896" s="39" t="str">
        <f t="shared" si="147"/>
        <v>X</v>
      </c>
      <c r="M896" s="39" t="str">
        <f t="shared" si="144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5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8"/>
        <v>3.2944662261615929</v>
      </c>
      <c r="BB896" s="18"/>
      <c r="BD896" s="54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3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9"/>
        <v>X</v>
      </c>
      <c r="G897" s="7">
        <f t="shared" si="140"/>
        <v>8.1999999999999993</v>
      </c>
      <c r="H897" s="16">
        <f t="shared" si="141"/>
        <v>8.1999999999999993</v>
      </c>
      <c r="I897" s="11" t="str">
        <f t="shared" si="142"/>
        <v>X</v>
      </c>
      <c r="J897" s="39" t="str">
        <f t="shared" si="143"/>
        <v>X</v>
      </c>
      <c r="K897" s="39" t="str">
        <f t="shared" si="146"/>
        <v>X</v>
      </c>
      <c r="L897" s="39" t="str">
        <f t="shared" si="147"/>
        <v>X</v>
      </c>
      <c r="M897" s="39" t="str">
        <f t="shared" si="144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5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8"/>
        <v>3.295127085252191</v>
      </c>
      <c r="BB897" s="18"/>
      <c r="BD897" s="54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3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9"/>
        <v>X</v>
      </c>
      <c r="G898" s="7">
        <f t="shared" si="140"/>
        <v>9.1999999999999993</v>
      </c>
      <c r="H898" s="16">
        <f t="shared" si="141"/>
        <v>9.1999999999999993</v>
      </c>
      <c r="I898" s="11" t="str">
        <f t="shared" si="142"/>
        <v>X</v>
      </c>
      <c r="J898" s="39" t="str">
        <f t="shared" si="143"/>
        <v>X</v>
      </c>
      <c r="K898" s="39" t="str">
        <f t="shared" si="146"/>
        <v>X</v>
      </c>
      <c r="L898" s="39" t="str">
        <f t="shared" si="147"/>
        <v>X</v>
      </c>
      <c r="M898" s="39" t="str">
        <f t="shared" si="144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5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8"/>
        <v>3.2922560713564759</v>
      </c>
      <c r="BB898" s="18"/>
      <c r="BD898" s="54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3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9"/>
        <v>X</v>
      </c>
      <c r="G899" s="7">
        <f t="shared" si="140"/>
        <v>10.7</v>
      </c>
      <c r="H899" s="16">
        <f t="shared" si="141"/>
        <v>10.7</v>
      </c>
      <c r="I899" s="11" t="str">
        <f t="shared" si="142"/>
        <v>X</v>
      </c>
      <c r="J899" s="39" t="str">
        <f t="shared" si="143"/>
        <v>X</v>
      </c>
      <c r="K899" s="39" t="str">
        <f t="shared" si="146"/>
        <v>X</v>
      </c>
      <c r="L899" s="39" t="str">
        <f t="shared" si="147"/>
        <v>X</v>
      </c>
      <c r="M899" s="39" t="str">
        <f t="shared" si="144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5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8"/>
        <v>3.2920344359947364</v>
      </c>
      <c r="BB899" s="18"/>
      <c r="BD899" s="54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3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9"/>
        <v>X</v>
      </c>
      <c r="G900" s="7">
        <f t="shared" si="140"/>
        <v>7.8</v>
      </c>
      <c r="H900" s="16">
        <f t="shared" si="141"/>
        <v>7.8</v>
      </c>
      <c r="I900" s="11" t="str">
        <f t="shared" si="142"/>
        <v>X</v>
      </c>
      <c r="J900" s="39" t="str">
        <f t="shared" si="143"/>
        <v>X</v>
      </c>
      <c r="K900" s="39" t="str">
        <f t="shared" si="146"/>
        <v>X</v>
      </c>
      <c r="L900" s="39" t="str">
        <f t="shared" si="147"/>
        <v>X</v>
      </c>
      <c r="M900" s="39" t="str">
        <f t="shared" si="144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5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8"/>
        <v>3.2942457161381182</v>
      </c>
      <c r="BB900" s="18"/>
      <c r="BD900" s="54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3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9"/>
        <v>X</v>
      </c>
      <c r="G901" s="7">
        <f t="shared" si="140"/>
        <v>6.3</v>
      </c>
      <c r="H901" s="16">
        <f t="shared" si="141"/>
        <v>6.3</v>
      </c>
      <c r="I901" s="11" t="str">
        <f t="shared" si="142"/>
        <v>X</v>
      </c>
      <c r="J901" s="39" t="str">
        <f t="shared" si="143"/>
        <v>X</v>
      </c>
      <c r="K901" s="39" t="str">
        <f t="shared" si="146"/>
        <v>X</v>
      </c>
      <c r="L901" s="39" t="str">
        <f t="shared" si="147"/>
        <v>X</v>
      </c>
      <c r="M901" s="39" t="str">
        <f t="shared" si="144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5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8"/>
        <v>3.2957869402516091</v>
      </c>
      <c r="BB901" s="18"/>
      <c r="BD901" s="54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3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9"/>
        <v>X</v>
      </c>
      <c r="G902" s="7">
        <f t="shared" si="140"/>
        <v>6.7</v>
      </c>
      <c r="H902" s="16">
        <f t="shared" si="141"/>
        <v>6.7</v>
      </c>
      <c r="I902" s="11" t="str">
        <f t="shared" si="142"/>
        <v>X</v>
      </c>
      <c r="J902" s="39" t="str">
        <f t="shared" si="143"/>
        <v>X</v>
      </c>
      <c r="K902" s="39" t="str">
        <f t="shared" si="146"/>
        <v>X</v>
      </c>
      <c r="L902" s="39" t="str">
        <f t="shared" si="147"/>
        <v>X</v>
      </c>
      <c r="M902" s="39" t="str">
        <f t="shared" si="144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5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8"/>
        <v>3.2944662261615929</v>
      </c>
      <c r="BB902" s="18"/>
      <c r="BD902" s="54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3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9"/>
        <v>X</v>
      </c>
      <c r="G903" s="7">
        <f t="shared" si="140"/>
        <v>7.1</v>
      </c>
      <c r="H903" s="16">
        <f t="shared" si="141"/>
        <v>7.1</v>
      </c>
      <c r="I903" s="11" t="str">
        <f t="shared" si="142"/>
        <v>X</v>
      </c>
      <c r="J903" s="39" t="str">
        <f t="shared" si="143"/>
        <v>X</v>
      </c>
      <c r="K903" s="39" t="str">
        <f t="shared" si="146"/>
        <v>X</v>
      </c>
      <c r="L903" s="39" t="str">
        <f t="shared" si="147"/>
        <v>X</v>
      </c>
      <c r="M903" s="39" t="str">
        <f t="shared" si="144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5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8"/>
        <v>3.2900346113625178</v>
      </c>
      <c r="BB903" s="18"/>
      <c r="BD903" s="54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3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9"/>
        <v>X</v>
      </c>
      <c r="G904" s="7">
        <f t="shared" si="140"/>
        <v>9.1999999999999993</v>
      </c>
      <c r="H904" s="16">
        <f t="shared" si="141"/>
        <v>9.1999999999999993</v>
      </c>
      <c r="I904" s="11" t="str">
        <f t="shared" si="142"/>
        <v>X</v>
      </c>
      <c r="J904" s="39" t="str">
        <f t="shared" si="143"/>
        <v>X</v>
      </c>
      <c r="K904" s="39" t="str">
        <f t="shared" si="146"/>
        <v>X</v>
      </c>
      <c r="L904" s="39" t="str">
        <f t="shared" si="147"/>
        <v>X</v>
      </c>
      <c r="M904" s="39" t="str">
        <f t="shared" si="144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5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8"/>
        <v>3.2977605110991339</v>
      </c>
      <c r="BB904" s="18"/>
      <c r="BD904" s="54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3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9"/>
        <v>X</v>
      </c>
      <c r="G905" s="7">
        <f t="shared" si="140"/>
        <v>10.3</v>
      </c>
      <c r="H905" s="16">
        <f t="shared" si="141"/>
        <v>10.3</v>
      </c>
      <c r="I905" s="11" t="str">
        <f t="shared" si="142"/>
        <v>X</v>
      </c>
      <c r="J905" s="39" t="str">
        <f t="shared" si="143"/>
        <v>X</v>
      </c>
      <c r="K905" s="39" t="str">
        <f t="shared" si="146"/>
        <v>X</v>
      </c>
      <c r="L905" s="39" t="str">
        <f t="shared" si="147"/>
        <v>X</v>
      </c>
      <c r="M905" s="39" t="str">
        <f t="shared" si="144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5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8"/>
        <v>3.2986347831244354</v>
      </c>
      <c r="BB905" s="18"/>
      <c r="BD905" s="54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3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9"/>
        <v>X</v>
      </c>
      <c r="G906" s="7">
        <f t="shared" si="140"/>
        <v>10.7</v>
      </c>
      <c r="H906" s="16">
        <f t="shared" si="141"/>
        <v>10.7</v>
      </c>
      <c r="I906" s="11" t="str">
        <f t="shared" si="142"/>
        <v>X</v>
      </c>
      <c r="J906" s="39" t="str">
        <f t="shared" si="143"/>
        <v>X</v>
      </c>
      <c r="K906" s="39" t="str">
        <f t="shared" si="146"/>
        <v>X</v>
      </c>
      <c r="L906" s="39" t="str">
        <f t="shared" si="147"/>
        <v>X</v>
      </c>
      <c r="M906" s="39" t="str">
        <f t="shared" si="144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5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8"/>
        <v>3.2988530764097068</v>
      </c>
      <c r="BB906" s="18"/>
      <c r="BD906" s="54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3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9"/>
        <v>X</v>
      </c>
      <c r="G907" s="7">
        <f t="shared" si="140"/>
        <v>10.1</v>
      </c>
      <c r="H907" s="16">
        <f t="shared" si="141"/>
        <v>10.1</v>
      </c>
      <c r="I907" s="11" t="str">
        <f t="shared" si="142"/>
        <v>X</v>
      </c>
      <c r="J907" s="39" t="str">
        <f t="shared" si="143"/>
        <v>X</v>
      </c>
      <c r="K907" s="39" t="str">
        <f t="shared" si="146"/>
        <v>X</v>
      </c>
      <c r="L907" s="39" t="str">
        <f t="shared" si="147"/>
        <v>X</v>
      </c>
      <c r="M907" s="39" t="str">
        <f t="shared" si="144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5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8"/>
        <v>3.2986347831244354</v>
      </c>
      <c r="BB907" s="18"/>
      <c r="BD907" s="54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3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9"/>
        <v>X</v>
      </c>
      <c r="G908" s="7">
        <f t="shared" si="140"/>
        <v>14.2</v>
      </c>
      <c r="H908" s="16">
        <f t="shared" si="141"/>
        <v>14.2</v>
      </c>
      <c r="I908" s="11" t="str">
        <f t="shared" si="142"/>
        <v>X</v>
      </c>
      <c r="J908" s="39" t="str">
        <f t="shared" si="143"/>
        <v>X</v>
      </c>
      <c r="K908" s="39" t="str">
        <f t="shared" si="146"/>
        <v>X</v>
      </c>
      <c r="L908" s="39" t="str">
        <f t="shared" si="147"/>
        <v>X</v>
      </c>
      <c r="M908" s="39" t="str">
        <f t="shared" si="144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5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8"/>
        <v>3.2986347831244354</v>
      </c>
      <c r="BB908" s="18"/>
      <c r="BD908" s="54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3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9"/>
        <v>X</v>
      </c>
      <c r="G909" s="7">
        <f t="shared" si="140"/>
        <v>14.9</v>
      </c>
      <c r="H909" s="16">
        <f t="shared" si="141"/>
        <v>14.9</v>
      </c>
      <c r="I909" s="11" t="str">
        <f t="shared" si="142"/>
        <v>X</v>
      </c>
      <c r="J909" s="39" t="str">
        <f t="shared" si="143"/>
        <v>X</v>
      </c>
      <c r="K909" s="39" t="str">
        <f t="shared" si="146"/>
        <v>X</v>
      </c>
      <c r="L909" s="39" t="str">
        <f t="shared" si="147"/>
        <v>X</v>
      </c>
      <c r="M909" s="39" t="str">
        <f t="shared" si="144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5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8"/>
        <v>3.2986347831244354</v>
      </c>
      <c r="BB909" s="18"/>
      <c r="BD909" s="54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3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9"/>
        <v>X</v>
      </c>
      <c r="G910" s="7">
        <f t="shared" si="140"/>
        <v>9.1</v>
      </c>
      <c r="H910" s="16">
        <f t="shared" si="141"/>
        <v>9.1</v>
      </c>
      <c r="I910" s="11" t="str">
        <f t="shared" si="142"/>
        <v>X</v>
      </c>
      <c r="J910" s="39" t="str">
        <f t="shared" si="143"/>
        <v>X</v>
      </c>
      <c r="K910" s="39" t="str">
        <f t="shared" si="146"/>
        <v>X</v>
      </c>
      <c r="L910" s="39" t="str">
        <f t="shared" si="147"/>
        <v>X</v>
      </c>
      <c r="M910" s="39" t="str">
        <f t="shared" si="144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5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8"/>
        <v>3.2977605110991339</v>
      </c>
      <c r="BB910" s="18"/>
      <c r="BD910" s="54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3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9">IFERROR(D911/E911, "X")</f>
        <v>X</v>
      </c>
      <c r="G911" s="7">
        <f t="shared" ref="G911:G974" si="150">D911-E911</f>
        <v>10.7</v>
      </c>
      <c r="H911" s="16">
        <f t="shared" ref="H911:H974" si="151">D911+E911</f>
        <v>10.7</v>
      </c>
      <c r="I911" s="11" t="str">
        <f t="shared" ref="I911:I974" si="152">IFERROR(F911/SQRT(F911^2+AJ911), "X")</f>
        <v>X</v>
      </c>
      <c r="J911" s="39" t="str">
        <f t="shared" ref="J911:J974" si="153">IFERROR(SQRT((1-I911^2)/AJ911), "X")</f>
        <v>X</v>
      </c>
      <c r="K911" s="39" t="str">
        <f t="shared" si="146"/>
        <v>X</v>
      </c>
      <c r="L911" s="39" t="str">
        <f t="shared" si="147"/>
        <v>X</v>
      </c>
      <c r="M911" s="39" t="str">
        <f t="shared" ref="M911:M974" si="154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5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8"/>
        <v>3.2986347831244354</v>
      </c>
      <c r="BB911" s="18"/>
      <c r="BD911" s="54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3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9"/>
        <v>X</v>
      </c>
      <c r="G912" s="7">
        <f t="shared" si="150"/>
        <v>10.3</v>
      </c>
      <c r="H912" s="16">
        <f t="shared" si="151"/>
        <v>10.3</v>
      </c>
      <c r="I912" s="11" t="str">
        <f t="shared" si="152"/>
        <v>X</v>
      </c>
      <c r="J912" s="39" t="str">
        <f t="shared" si="153"/>
        <v>X</v>
      </c>
      <c r="K912" s="39" t="str">
        <f t="shared" si="146"/>
        <v>X</v>
      </c>
      <c r="L912" s="39" t="str">
        <f t="shared" si="147"/>
        <v>X</v>
      </c>
      <c r="M912" s="39" t="str">
        <f t="shared" si="154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5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8"/>
        <v>3.2977605110991339</v>
      </c>
      <c r="BB912" s="18"/>
      <c r="BD912" s="54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3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9"/>
        <v>X</v>
      </c>
      <c r="G913" s="7">
        <f t="shared" si="150"/>
        <v>11.2</v>
      </c>
      <c r="H913" s="16">
        <f t="shared" si="151"/>
        <v>11.2</v>
      </c>
      <c r="I913" s="11" t="str">
        <f t="shared" si="152"/>
        <v>X</v>
      </c>
      <c r="J913" s="39" t="str">
        <f t="shared" si="153"/>
        <v>X</v>
      </c>
      <c r="K913" s="39" t="str">
        <f t="shared" si="146"/>
        <v>X</v>
      </c>
      <c r="L913" s="39" t="str">
        <f t="shared" si="147"/>
        <v>X</v>
      </c>
      <c r="M913" s="39" t="str">
        <f t="shared" si="154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5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8"/>
        <v>3.2986347831244354</v>
      </c>
      <c r="BB913" s="18"/>
      <c r="BD913" s="54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3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9"/>
        <v>X</v>
      </c>
      <c r="G914" s="7">
        <f t="shared" si="150"/>
        <v>11.1</v>
      </c>
      <c r="H914" s="16">
        <f t="shared" si="151"/>
        <v>11.1</v>
      </c>
      <c r="I914" s="11" t="str">
        <f t="shared" si="152"/>
        <v>X</v>
      </c>
      <c r="J914" s="39" t="str">
        <f t="shared" si="153"/>
        <v>X</v>
      </c>
      <c r="K914" s="39" t="str">
        <f t="shared" si="146"/>
        <v>X</v>
      </c>
      <c r="L914" s="39" t="str">
        <f t="shared" si="147"/>
        <v>X</v>
      </c>
      <c r="M914" s="39" t="str">
        <f t="shared" si="154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5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8"/>
        <v>3.2986347831244354</v>
      </c>
      <c r="BB914" s="18"/>
      <c r="BD914" s="54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3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9"/>
        <v>X</v>
      </c>
      <c r="G915" s="7">
        <f t="shared" si="150"/>
        <v>8.9</v>
      </c>
      <c r="H915" s="16">
        <f t="shared" si="151"/>
        <v>8.9</v>
      </c>
      <c r="I915" s="11" t="str">
        <f t="shared" si="152"/>
        <v>X</v>
      </c>
      <c r="J915" s="39" t="str">
        <f t="shared" si="153"/>
        <v>X</v>
      </c>
      <c r="K915" s="39" t="str">
        <f t="shared" si="146"/>
        <v>X</v>
      </c>
      <c r="L915" s="39" t="str">
        <f t="shared" si="147"/>
        <v>X</v>
      </c>
      <c r="M915" s="39" t="str">
        <f t="shared" si="154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5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8"/>
        <v>3.2986347831244354</v>
      </c>
      <c r="BB915" s="18"/>
      <c r="BD915" s="54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3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9"/>
        <v>X</v>
      </c>
      <c r="G916" s="7">
        <f t="shared" si="150"/>
        <v>6.2</v>
      </c>
      <c r="H916" s="16">
        <f t="shared" si="151"/>
        <v>6.2</v>
      </c>
      <c r="I916" s="11" t="str">
        <f t="shared" si="152"/>
        <v>X</v>
      </c>
      <c r="J916" s="39" t="str">
        <f t="shared" si="153"/>
        <v>X</v>
      </c>
      <c r="K916" s="39" t="str">
        <f t="shared" si="146"/>
        <v>X</v>
      </c>
      <c r="L916" s="39" t="str">
        <f t="shared" si="147"/>
        <v>X</v>
      </c>
      <c r="M916" s="39" t="str">
        <f t="shared" si="154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5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8"/>
        <v>3.2968844755385471</v>
      </c>
      <c r="BB916" s="18"/>
      <c r="BD916" s="54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3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9"/>
        <v>X</v>
      </c>
      <c r="G917" s="7">
        <f t="shared" si="150"/>
        <v>9.5</v>
      </c>
      <c r="H917" s="16">
        <f t="shared" si="151"/>
        <v>9.5</v>
      </c>
      <c r="I917" s="11" t="str">
        <f t="shared" si="152"/>
        <v>X</v>
      </c>
      <c r="J917" s="39" t="str">
        <f t="shared" si="153"/>
        <v>X</v>
      </c>
      <c r="K917" s="39" t="str">
        <f t="shared" si="146"/>
        <v>X</v>
      </c>
      <c r="L917" s="39" t="str">
        <f t="shared" si="147"/>
        <v>X</v>
      </c>
      <c r="M917" s="39" t="str">
        <f t="shared" si="154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5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8"/>
        <v>3.2997251539756367</v>
      </c>
      <c r="BB917" s="18"/>
      <c r="BD917" s="54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3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9"/>
        <v>X</v>
      </c>
      <c r="G918" s="7">
        <f t="shared" si="150"/>
        <v>11.6</v>
      </c>
      <c r="H918" s="16">
        <f t="shared" si="151"/>
        <v>11.6</v>
      </c>
      <c r="I918" s="11" t="str">
        <f t="shared" si="152"/>
        <v>X</v>
      </c>
      <c r="J918" s="39" t="str">
        <f t="shared" si="153"/>
        <v>X</v>
      </c>
      <c r="K918" s="39" t="str">
        <f t="shared" si="146"/>
        <v>X</v>
      </c>
      <c r="L918" s="39" t="str">
        <f t="shared" si="147"/>
        <v>X</v>
      </c>
      <c r="M918" s="39" t="str">
        <f t="shared" si="154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5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8"/>
        <v>3.2968844755385471</v>
      </c>
      <c r="BB918" s="18"/>
      <c r="BD918" s="54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3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9"/>
        <v>X</v>
      </c>
      <c r="G919" s="7">
        <f t="shared" si="150"/>
        <v>9.6</v>
      </c>
      <c r="H919" s="16">
        <f t="shared" si="151"/>
        <v>9.6</v>
      </c>
      <c r="I919" s="11" t="str">
        <f t="shared" si="152"/>
        <v>X</v>
      </c>
      <c r="J919" s="39" t="str">
        <f t="shared" si="153"/>
        <v>X</v>
      </c>
      <c r="K919" s="39" t="str">
        <f t="shared" si="146"/>
        <v>X</v>
      </c>
      <c r="L919" s="39" t="str">
        <f t="shared" si="147"/>
        <v>X</v>
      </c>
      <c r="M919" s="39" t="str">
        <f t="shared" si="154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5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8"/>
        <v>3.3003780648707024</v>
      </c>
      <c r="BB919" s="18"/>
      <c r="BD919" s="54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3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9"/>
        <v>X</v>
      </c>
      <c r="G920" s="7">
        <f t="shared" si="150"/>
        <v>7.3</v>
      </c>
      <c r="H920" s="16">
        <f t="shared" si="151"/>
        <v>7.3</v>
      </c>
      <c r="I920" s="11" t="str">
        <f t="shared" si="152"/>
        <v>X</v>
      </c>
      <c r="J920" s="39" t="str">
        <f t="shared" si="153"/>
        <v>X</v>
      </c>
      <c r="K920" s="39" t="str">
        <f t="shared" si="146"/>
        <v>X</v>
      </c>
      <c r="L920" s="39" t="str">
        <f t="shared" si="147"/>
        <v>X</v>
      </c>
      <c r="M920" s="39" t="str">
        <f t="shared" si="154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5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8"/>
        <v>3.2986347831244354</v>
      </c>
      <c r="BB920" s="18"/>
      <c r="BD920" s="54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3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9"/>
        <v>X</v>
      </c>
      <c r="G921" s="7">
        <f t="shared" si="150"/>
        <v>7.7</v>
      </c>
      <c r="H921" s="16">
        <f t="shared" si="151"/>
        <v>7.7</v>
      </c>
      <c r="I921" s="11" t="str">
        <f t="shared" si="152"/>
        <v>X</v>
      </c>
      <c r="J921" s="39" t="str">
        <f t="shared" si="153"/>
        <v>X</v>
      </c>
      <c r="K921" s="39" t="str">
        <f t="shared" si="146"/>
        <v>X</v>
      </c>
      <c r="L921" s="39" t="str">
        <f t="shared" si="147"/>
        <v>X</v>
      </c>
      <c r="M921" s="39" t="str">
        <f t="shared" si="154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5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8"/>
        <v>3.2986347831244354</v>
      </c>
      <c r="BB921" s="18"/>
      <c r="BD921" s="54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3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9"/>
        <v>X</v>
      </c>
      <c r="G922" s="7">
        <f t="shared" si="150"/>
        <v>8.6999999999999993</v>
      </c>
      <c r="H922" s="16">
        <f t="shared" si="151"/>
        <v>8.6999999999999993</v>
      </c>
      <c r="I922" s="11" t="str">
        <f t="shared" si="152"/>
        <v>X</v>
      </c>
      <c r="J922" s="39" t="str">
        <f t="shared" si="153"/>
        <v>X</v>
      </c>
      <c r="K922" s="39" t="str">
        <f t="shared" si="146"/>
        <v>X</v>
      </c>
      <c r="L922" s="39" t="str">
        <f t="shared" si="147"/>
        <v>X</v>
      </c>
      <c r="M922" s="39" t="str">
        <f t="shared" si="154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5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8"/>
        <v>3.2986347831244354</v>
      </c>
      <c r="BB922" s="18"/>
      <c r="BD922" s="54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3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9"/>
        <v>X</v>
      </c>
      <c r="G923" s="7">
        <f t="shared" si="150"/>
        <v>6.7</v>
      </c>
      <c r="H923" s="16">
        <f t="shared" si="151"/>
        <v>6.7</v>
      </c>
      <c r="I923" s="11" t="str">
        <f t="shared" si="152"/>
        <v>X</v>
      </c>
      <c r="J923" s="39" t="str">
        <f t="shared" si="153"/>
        <v>X</v>
      </c>
      <c r="K923" s="39" t="str">
        <f t="shared" si="146"/>
        <v>X</v>
      </c>
      <c r="L923" s="39" t="str">
        <f t="shared" si="147"/>
        <v>X</v>
      </c>
      <c r="M923" s="39" t="str">
        <f t="shared" si="154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5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8"/>
        <v>3.2986347831244354</v>
      </c>
      <c r="BB923" s="18"/>
      <c r="BD923" s="54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3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9"/>
        <v>X</v>
      </c>
      <c r="G924" s="7">
        <f t="shared" si="150"/>
        <v>19.100000000000001</v>
      </c>
      <c r="H924" s="16">
        <f t="shared" si="151"/>
        <v>19.100000000000001</v>
      </c>
      <c r="I924" s="11" t="str">
        <f t="shared" si="152"/>
        <v>X</v>
      </c>
      <c r="J924" s="39" t="str">
        <f t="shared" si="153"/>
        <v>X</v>
      </c>
      <c r="K924" s="39" t="str">
        <f t="shared" si="146"/>
        <v>X</v>
      </c>
      <c r="L924" s="39" t="str">
        <f t="shared" si="147"/>
        <v>X</v>
      </c>
      <c r="M924" s="39" t="str">
        <f t="shared" si="154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5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8"/>
        <v>3.2964457942063961</v>
      </c>
      <c r="BB924" s="18"/>
      <c r="BD924" s="54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3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9"/>
        <v>X</v>
      </c>
      <c r="G925" s="7">
        <f t="shared" si="150"/>
        <v>16.399999999999999</v>
      </c>
      <c r="H925" s="16">
        <f t="shared" si="151"/>
        <v>16.399999999999999</v>
      </c>
      <c r="I925" s="11" t="str">
        <f t="shared" si="152"/>
        <v>X</v>
      </c>
      <c r="J925" s="39" t="str">
        <f t="shared" si="153"/>
        <v>X</v>
      </c>
      <c r="K925" s="39" t="str">
        <f t="shared" si="146"/>
        <v>X</v>
      </c>
      <c r="L925" s="39" t="str">
        <f t="shared" si="147"/>
        <v>X</v>
      </c>
      <c r="M925" s="39" t="str">
        <f t="shared" si="154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5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8"/>
        <v>3.2955670999624789</v>
      </c>
      <c r="BB925" s="18"/>
      <c r="BD925" s="54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3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9"/>
        <v>X</v>
      </c>
      <c r="G926" s="7">
        <f t="shared" si="150"/>
        <v>18.2</v>
      </c>
      <c r="H926" s="16">
        <f t="shared" si="151"/>
        <v>18.2</v>
      </c>
      <c r="I926" s="11" t="str">
        <f t="shared" si="152"/>
        <v>X</v>
      </c>
      <c r="J926" s="39" t="str">
        <f t="shared" si="153"/>
        <v>X</v>
      </c>
      <c r="K926" s="39" t="str">
        <f t="shared" si="146"/>
        <v>X</v>
      </c>
      <c r="L926" s="39" t="str">
        <f t="shared" si="147"/>
        <v>X</v>
      </c>
      <c r="M926" s="39" t="str">
        <f t="shared" si="154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5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8"/>
        <v>3.2955670999624789</v>
      </c>
      <c r="BB926" s="18"/>
      <c r="BD926" s="54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3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9"/>
        <v>X</v>
      </c>
      <c r="G927" s="7">
        <f t="shared" si="150"/>
        <v>14.5</v>
      </c>
      <c r="H927" s="16">
        <f t="shared" si="151"/>
        <v>14.5</v>
      </c>
      <c r="I927" s="11" t="str">
        <f t="shared" si="152"/>
        <v>X</v>
      </c>
      <c r="J927" s="39" t="str">
        <f t="shared" si="153"/>
        <v>X</v>
      </c>
      <c r="K927" s="39" t="str">
        <f t="shared" si="146"/>
        <v>X</v>
      </c>
      <c r="L927" s="39" t="str">
        <f t="shared" si="147"/>
        <v>X</v>
      </c>
      <c r="M927" s="39" t="str">
        <f t="shared" si="154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5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8"/>
        <v>3.2966651902615309</v>
      </c>
      <c r="BB927" s="18"/>
      <c r="BD927" s="54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3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9"/>
        <v>X</v>
      </c>
      <c r="G928" s="7">
        <f t="shared" si="150"/>
        <v>14.7</v>
      </c>
      <c r="H928" s="16">
        <f t="shared" si="151"/>
        <v>14.7</v>
      </c>
      <c r="I928" s="11" t="str">
        <f t="shared" si="152"/>
        <v>X</v>
      </c>
      <c r="J928" s="39" t="str">
        <f t="shared" si="153"/>
        <v>X</v>
      </c>
      <c r="K928" s="39" t="str">
        <f t="shared" si="146"/>
        <v>X</v>
      </c>
      <c r="L928" s="39" t="str">
        <f t="shared" si="147"/>
        <v>X</v>
      </c>
      <c r="M928" s="39" t="str">
        <f t="shared" si="154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5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8"/>
        <v>3.2986347831244354</v>
      </c>
      <c r="BB928" s="18"/>
      <c r="BD928" s="54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3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9"/>
        <v>X</v>
      </c>
      <c r="G929" s="7">
        <f t="shared" si="150"/>
        <v>36.6</v>
      </c>
      <c r="H929" s="16">
        <f t="shared" si="151"/>
        <v>36.6</v>
      </c>
      <c r="I929" s="11" t="str">
        <f t="shared" si="152"/>
        <v>X</v>
      </c>
      <c r="J929" s="39" t="str">
        <f t="shared" si="153"/>
        <v>X</v>
      </c>
      <c r="K929" s="39" t="str">
        <f t="shared" si="146"/>
        <v>X</v>
      </c>
      <c r="L929" s="39" t="str">
        <f t="shared" si="147"/>
        <v>X</v>
      </c>
      <c r="M929" s="39" t="str">
        <f t="shared" si="154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5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8"/>
        <v>3.2986347831244354</v>
      </c>
      <c r="BB929" s="18"/>
      <c r="BD929" s="54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3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9"/>
        <v>X</v>
      </c>
      <c r="G930" s="7">
        <f t="shared" si="150"/>
        <v>5.0999999999999996</v>
      </c>
      <c r="H930" s="16">
        <f t="shared" si="151"/>
        <v>5.0999999999999996</v>
      </c>
      <c r="I930" s="11" t="str">
        <f t="shared" si="152"/>
        <v>X</v>
      </c>
      <c r="J930" s="39" t="str">
        <f t="shared" si="153"/>
        <v>X</v>
      </c>
      <c r="K930" s="39" t="str">
        <f t="shared" si="146"/>
        <v>X</v>
      </c>
      <c r="L930" s="39" t="str">
        <f t="shared" si="147"/>
        <v>X</v>
      </c>
      <c r="M930" s="39" t="str">
        <f t="shared" si="154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5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8"/>
        <v>3.2986347831244354</v>
      </c>
      <c r="BB930" s="18"/>
      <c r="BD930" s="54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3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9"/>
        <v>X</v>
      </c>
      <c r="G931" s="7">
        <f t="shared" si="150"/>
        <v>28.2</v>
      </c>
      <c r="H931" s="16">
        <f t="shared" si="151"/>
        <v>28.2</v>
      </c>
      <c r="I931" s="11" t="str">
        <f t="shared" si="152"/>
        <v>X</v>
      </c>
      <c r="J931" s="39" t="str">
        <f t="shared" si="153"/>
        <v>X</v>
      </c>
      <c r="K931" s="39" t="str">
        <f t="shared" si="146"/>
        <v>X</v>
      </c>
      <c r="L931" s="39" t="str">
        <f t="shared" si="147"/>
        <v>X</v>
      </c>
      <c r="M931" s="39" t="str">
        <f t="shared" si="154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5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8"/>
        <v>3.2986347831244354</v>
      </c>
      <c r="BB931" s="18"/>
      <c r="BD931" s="54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3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9"/>
        <v>X</v>
      </c>
      <c r="G932" s="7">
        <f t="shared" si="150"/>
        <v>14.7</v>
      </c>
      <c r="H932" s="16">
        <f t="shared" si="151"/>
        <v>14.7</v>
      </c>
      <c r="I932" s="11" t="str">
        <f t="shared" si="152"/>
        <v>X</v>
      </c>
      <c r="J932" s="39" t="str">
        <f t="shared" si="153"/>
        <v>X</v>
      </c>
      <c r="K932" s="39" t="str">
        <f t="shared" ref="K932:K995" si="156">IFERROR(1/J932, "X")</f>
        <v>X</v>
      </c>
      <c r="L932" s="39" t="str">
        <f t="shared" ref="L932:L995" si="157">IFERROR(I932-J932, "X")</f>
        <v>X</v>
      </c>
      <c r="M932" s="39" t="str">
        <f t="shared" si="154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5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8">LOG(AU932)</f>
        <v>3.2966651902615309</v>
      </c>
      <c r="BB932" s="18"/>
      <c r="BD932" s="54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3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9"/>
        <v>X</v>
      </c>
      <c r="G933" s="7">
        <f t="shared" si="150"/>
        <v>15.4</v>
      </c>
      <c r="H933" s="16">
        <f t="shared" si="151"/>
        <v>15.4</v>
      </c>
      <c r="I933" s="11" t="str">
        <f t="shared" si="152"/>
        <v>X</v>
      </c>
      <c r="J933" s="39" t="str">
        <f t="shared" si="153"/>
        <v>X</v>
      </c>
      <c r="K933" s="39" t="str">
        <f t="shared" si="156"/>
        <v>X</v>
      </c>
      <c r="L933" s="39" t="str">
        <f t="shared" si="157"/>
        <v>X</v>
      </c>
      <c r="M933" s="39" t="str">
        <f t="shared" si="154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5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8"/>
        <v>3.2986347831244354</v>
      </c>
      <c r="BB933" s="18"/>
      <c r="BD933" s="54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3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9"/>
        <v>X</v>
      </c>
      <c r="G934" s="7">
        <f t="shared" si="150"/>
        <v>15.6</v>
      </c>
      <c r="H934" s="16">
        <f t="shared" si="151"/>
        <v>15.6</v>
      </c>
      <c r="I934" s="11" t="str">
        <f t="shared" si="152"/>
        <v>X</v>
      </c>
      <c r="J934" s="39" t="str">
        <f t="shared" si="153"/>
        <v>X</v>
      </c>
      <c r="K934" s="39" t="str">
        <f t="shared" si="156"/>
        <v>X</v>
      </c>
      <c r="L934" s="39" t="str">
        <f t="shared" si="157"/>
        <v>X</v>
      </c>
      <c r="M934" s="39" t="str">
        <f t="shared" si="154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5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8"/>
        <v>3.2966651902615309</v>
      </c>
      <c r="BB934" s="18"/>
      <c r="BD934" s="54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3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9"/>
        <v>X</v>
      </c>
      <c r="G935" s="7">
        <f t="shared" si="150"/>
        <v>14.2</v>
      </c>
      <c r="H935" s="16">
        <f t="shared" si="151"/>
        <v>14.2</v>
      </c>
      <c r="I935" s="11" t="str">
        <f t="shared" si="152"/>
        <v>X</v>
      </c>
      <c r="J935" s="39" t="str">
        <f t="shared" si="153"/>
        <v>X</v>
      </c>
      <c r="K935" s="39" t="str">
        <f t="shared" si="156"/>
        <v>X</v>
      </c>
      <c r="L935" s="39" t="str">
        <f t="shared" si="157"/>
        <v>X</v>
      </c>
      <c r="M935" s="39" t="str">
        <f t="shared" si="154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5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8"/>
        <v>3.2986347831244354</v>
      </c>
      <c r="BB935" s="18"/>
      <c r="BD935" s="54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3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9"/>
        <v>X</v>
      </c>
      <c r="G936" s="7">
        <f t="shared" si="150"/>
        <v>15</v>
      </c>
      <c r="H936" s="16">
        <f t="shared" si="151"/>
        <v>15</v>
      </c>
      <c r="I936" s="11" t="str">
        <f t="shared" si="152"/>
        <v>X</v>
      </c>
      <c r="J936" s="39" t="str">
        <f t="shared" si="153"/>
        <v>X</v>
      </c>
      <c r="K936" s="39" t="str">
        <f t="shared" si="156"/>
        <v>X</v>
      </c>
      <c r="L936" s="39" t="str">
        <f t="shared" si="157"/>
        <v>X</v>
      </c>
      <c r="M936" s="39" t="str">
        <f t="shared" si="154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5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8"/>
        <v>3.2986347831244354</v>
      </c>
      <c r="BB936" s="18"/>
      <c r="BD936" s="54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3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9"/>
        <v>X</v>
      </c>
      <c r="G937" s="7">
        <f t="shared" si="150"/>
        <v>11.4</v>
      </c>
      <c r="H937" s="16">
        <f t="shared" si="151"/>
        <v>11.4</v>
      </c>
      <c r="I937" s="11" t="str">
        <f t="shared" si="152"/>
        <v>X</v>
      </c>
      <c r="J937" s="39" t="str">
        <f t="shared" si="153"/>
        <v>X</v>
      </c>
      <c r="K937" s="39" t="str">
        <f t="shared" si="156"/>
        <v>X</v>
      </c>
      <c r="L937" s="39" t="str">
        <f t="shared" si="157"/>
        <v>X</v>
      </c>
      <c r="M937" s="39" t="str">
        <f t="shared" si="154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5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8"/>
        <v>3.2986347831244354</v>
      </c>
      <c r="BB937" s="18"/>
      <c r="BD937" s="54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3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9"/>
        <v>X</v>
      </c>
      <c r="G938" s="7">
        <f t="shared" si="150"/>
        <v>9.6</v>
      </c>
      <c r="H938" s="16">
        <f t="shared" si="151"/>
        <v>9.6</v>
      </c>
      <c r="I938" s="11" t="str">
        <f t="shared" si="152"/>
        <v>X</v>
      </c>
      <c r="J938" s="39" t="str">
        <f t="shared" si="153"/>
        <v>X</v>
      </c>
      <c r="K938" s="39" t="str">
        <f t="shared" si="156"/>
        <v>X</v>
      </c>
      <c r="L938" s="39" t="str">
        <f t="shared" si="157"/>
        <v>X</v>
      </c>
      <c r="M938" s="39" t="str">
        <f t="shared" si="154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5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8"/>
        <v>3.2966651902615309</v>
      </c>
      <c r="BB938" s="18"/>
      <c r="BD938" s="54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3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9"/>
        <v>X</v>
      </c>
      <c r="G939" s="7">
        <f t="shared" si="150"/>
        <v>3.8</v>
      </c>
      <c r="H939" s="16">
        <f t="shared" si="151"/>
        <v>3.8</v>
      </c>
      <c r="I939" s="11" t="str">
        <f t="shared" si="152"/>
        <v>X</v>
      </c>
      <c r="J939" s="39" t="str">
        <f t="shared" si="153"/>
        <v>X</v>
      </c>
      <c r="K939" s="39" t="str">
        <f t="shared" si="156"/>
        <v>X</v>
      </c>
      <c r="L939" s="39" t="str">
        <f t="shared" si="157"/>
        <v>X</v>
      </c>
      <c r="M939" s="39" t="str">
        <f t="shared" si="154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5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8"/>
        <v>3.2999429000227671</v>
      </c>
      <c r="BB939" s="18"/>
      <c r="BD939" s="54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3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9"/>
        <v>X</v>
      </c>
      <c r="G940" s="7">
        <f t="shared" si="150"/>
        <v>9</v>
      </c>
      <c r="H940" s="16">
        <f t="shared" si="151"/>
        <v>9</v>
      </c>
      <c r="I940" s="11" t="str">
        <f t="shared" si="152"/>
        <v>X</v>
      </c>
      <c r="J940" s="39" t="str">
        <f t="shared" si="153"/>
        <v>X</v>
      </c>
      <c r="K940" s="39" t="str">
        <f t="shared" si="156"/>
        <v>X</v>
      </c>
      <c r="L940" s="39" t="str">
        <f t="shared" si="157"/>
        <v>X</v>
      </c>
      <c r="M940" s="39" t="str">
        <f t="shared" si="154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5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8"/>
        <v>3.3003780648707024</v>
      </c>
      <c r="BB940" s="18"/>
      <c r="BD940" s="54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3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9"/>
        <v>X</v>
      </c>
      <c r="G941" s="7">
        <f t="shared" si="150"/>
        <v>8.1999999999999993</v>
      </c>
      <c r="H941" s="16">
        <f t="shared" si="151"/>
        <v>8.1999999999999993</v>
      </c>
      <c r="I941" s="11" t="str">
        <f t="shared" si="152"/>
        <v>X</v>
      </c>
      <c r="J941" s="39" t="str">
        <f t="shared" si="153"/>
        <v>X</v>
      </c>
      <c r="K941" s="39" t="str">
        <f t="shared" si="156"/>
        <v>X</v>
      </c>
      <c r="L941" s="39" t="str">
        <f t="shared" si="157"/>
        <v>X</v>
      </c>
      <c r="M941" s="39" t="str">
        <f t="shared" si="154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5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8"/>
        <v>3.3005954838899636</v>
      </c>
      <c r="BB941" s="18"/>
      <c r="BD941" s="54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3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9"/>
        <v>X</v>
      </c>
      <c r="G942" s="7">
        <f t="shared" si="150"/>
        <v>12</v>
      </c>
      <c r="H942" s="16">
        <f t="shared" si="151"/>
        <v>12</v>
      </c>
      <c r="I942" s="11" t="str">
        <f t="shared" si="152"/>
        <v>X</v>
      </c>
      <c r="J942" s="39" t="str">
        <f t="shared" si="153"/>
        <v>X</v>
      </c>
      <c r="K942" s="39" t="str">
        <f t="shared" si="156"/>
        <v>X</v>
      </c>
      <c r="L942" s="39" t="str">
        <f t="shared" si="157"/>
        <v>X</v>
      </c>
      <c r="M942" s="39" t="str">
        <f t="shared" si="154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5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8"/>
        <v>3.2986347831244354</v>
      </c>
      <c r="BB942" s="18"/>
      <c r="BD942" s="54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3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9"/>
        <v>X</v>
      </c>
      <c r="G943" s="7">
        <f t="shared" si="150"/>
        <v>9.6999999999999993</v>
      </c>
      <c r="H943" s="16">
        <f t="shared" si="151"/>
        <v>9.6999999999999993</v>
      </c>
      <c r="I943" s="11" t="str">
        <f t="shared" si="152"/>
        <v>X</v>
      </c>
      <c r="J943" s="39" t="str">
        <f t="shared" si="153"/>
        <v>X</v>
      </c>
      <c r="K943" s="39" t="str">
        <f t="shared" si="156"/>
        <v>X</v>
      </c>
      <c r="L943" s="39" t="str">
        <f t="shared" si="157"/>
        <v>X</v>
      </c>
      <c r="M943" s="39" t="str">
        <f t="shared" si="154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5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8"/>
        <v>3.2986347831244354</v>
      </c>
      <c r="BB943" s="18"/>
      <c r="BD943" s="54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3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9"/>
        <v>X</v>
      </c>
      <c r="G944" s="7">
        <f t="shared" si="150"/>
        <v>12.9</v>
      </c>
      <c r="H944" s="16">
        <f t="shared" si="151"/>
        <v>12.9</v>
      </c>
      <c r="I944" s="11" t="str">
        <f t="shared" si="152"/>
        <v>X</v>
      </c>
      <c r="J944" s="39" t="str">
        <f t="shared" si="153"/>
        <v>X</v>
      </c>
      <c r="K944" s="39" t="str">
        <f t="shared" si="156"/>
        <v>X</v>
      </c>
      <c r="L944" s="39" t="str">
        <f t="shared" si="157"/>
        <v>X</v>
      </c>
      <c r="M944" s="39" t="str">
        <f t="shared" si="154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5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8"/>
        <v>3.2986347831244354</v>
      </c>
      <c r="BB944" s="18"/>
      <c r="BD944" s="54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3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9"/>
        <v>X</v>
      </c>
      <c r="G945" s="7">
        <f t="shared" si="150"/>
        <v>20.7</v>
      </c>
      <c r="H945" s="16">
        <f t="shared" si="151"/>
        <v>20.7</v>
      </c>
      <c r="I945" s="11" t="str">
        <f t="shared" si="152"/>
        <v>X</v>
      </c>
      <c r="J945" s="39" t="str">
        <f t="shared" si="153"/>
        <v>X</v>
      </c>
      <c r="K945" s="39" t="str">
        <f t="shared" si="156"/>
        <v>X</v>
      </c>
      <c r="L945" s="39" t="str">
        <f t="shared" si="157"/>
        <v>X</v>
      </c>
      <c r="M945" s="39" t="str">
        <f t="shared" si="154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5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8"/>
        <v>3.2986347831244354</v>
      </c>
      <c r="BB945" s="18"/>
      <c r="BD945" s="54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3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9"/>
        <v>X</v>
      </c>
      <c r="G946" s="7">
        <f t="shared" si="150"/>
        <v>13.7</v>
      </c>
      <c r="H946" s="16">
        <f t="shared" si="151"/>
        <v>13.7</v>
      </c>
      <c r="I946" s="11" t="str">
        <f t="shared" si="152"/>
        <v>X</v>
      </c>
      <c r="J946" s="39" t="str">
        <f t="shared" si="153"/>
        <v>X</v>
      </c>
      <c r="K946" s="39" t="str">
        <f t="shared" si="156"/>
        <v>X</v>
      </c>
      <c r="L946" s="39" t="str">
        <f t="shared" si="157"/>
        <v>X</v>
      </c>
      <c r="M946" s="39" t="str">
        <f t="shared" si="154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5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8"/>
        <v>3.2981978671098151</v>
      </c>
      <c r="BB946" s="18"/>
      <c r="BD946" s="54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3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9"/>
        <v>X</v>
      </c>
      <c r="G947" s="7">
        <f t="shared" si="150"/>
        <v>12.1</v>
      </c>
      <c r="H947" s="16">
        <f t="shared" si="151"/>
        <v>12.1</v>
      </c>
      <c r="I947" s="11" t="str">
        <f t="shared" si="152"/>
        <v>X</v>
      </c>
      <c r="J947" s="39" t="str">
        <f t="shared" si="153"/>
        <v>X</v>
      </c>
      <c r="K947" s="39" t="str">
        <f t="shared" si="156"/>
        <v>X</v>
      </c>
      <c r="L947" s="39" t="str">
        <f t="shared" si="157"/>
        <v>X</v>
      </c>
      <c r="M947" s="39" t="str">
        <f t="shared" si="154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5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8"/>
        <v>3.2986347831244354</v>
      </c>
      <c r="BB947" s="18"/>
      <c r="BD947" s="54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3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9"/>
        <v>X</v>
      </c>
      <c r="G948" s="7">
        <f t="shared" si="150"/>
        <v>12.6</v>
      </c>
      <c r="H948" s="16">
        <f t="shared" si="151"/>
        <v>12.6</v>
      </c>
      <c r="I948" s="11" t="str">
        <f t="shared" si="152"/>
        <v>X</v>
      </c>
      <c r="J948" s="39" t="str">
        <f t="shared" si="153"/>
        <v>X</v>
      </c>
      <c r="K948" s="39" t="str">
        <f t="shared" si="156"/>
        <v>X</v>
      </c>
      <c r="L948" s="39" t="str">
        <f t="shared" si="157"/>
        <v>X</v>
      </c>
      <c r="M948" s="39" t="str">
        <f t="shared" si="154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5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8"/>
        <v>3.2981978671098151</v>
      </c>
      <c r="BB948" s="18"/>
      <c r="BD948" s="54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3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9"/>
        <v>X</v>
      </c>
      <c r="G949" s="7">
        <f t="shared" si="150"/>
        <v>13.2</v>
      </c>
      <c r="H949" s="16">
        <f t="shared" si="151"/>
        <v>13.2</v>
      </c>
      <c r="I949" s="11" t="str">
        <f t="shared" si="152"/>
        <v>X</v>
      </c>
      <c r="J949" s="39" t="str">
        <f t="shared" si="153"/>
        <v>X</v>
      </c>
      <c r="K949" s="39" t="str">
        <f t="shared" si="156"/>
        <v>X</v>
      </c>
      <c r="L949" s="39" t="str">
        <f t="shared" si="157"/>
        <v>X</v>
      </c>
      <c r="M949" s="39" t="str">
        <f t="shared" si="154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5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8"/>
        <v>3.2986347831244354</v>
      </c>
      <c r="BB949" s="18"/>
      <c r="BD949" s="54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3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9"/>
        <v>X</v>
      </c>
      <c r="G950" s="7">
        <f t="shared" si="150"/>
        <v>11.4</v>
      </c>
      <c r="H950" s="16">
        <f t="shared" si="151"/>
        <v>11.4</v>
      </c>
      <c r="I950" s="11" t="str">
        <f t="shared" si="152"/>
        <v>X</v>
      </c>
      <c r="J950" s="39" t="str">
        <f t="shared" si="153"/>
        <v>X</v>
      </c>
      <c r="K950" s="39" t="str">
        <f t="shared" si="156"/>
        <v>X</v>
      </c>
      <c r="L950" s="39" t="str">
        <f t="shared" si="157"/>
        <v>X</v>
      </c>
      <c r="M950" s="39" t="str">
        <f t="shared" si="154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5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8"/>
        <v>3.2986347831244354</v>
      </c>
      <c r="BB950" s="18"/>
      <c r="BD950" s="54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3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9"/>
        <v>X</v>
      </c>
      <c r="G951" s="7">
        <f t="shared" si="150"/>
        <v>11.2</v>
      </c>
      <c r="H951" s="16">
        <f t="shared" si="151"/>
        <v>11.2</v>
      </c>
      <c r="I951" s="11" t="str">
        <f t="shared" si="152"/>
        <v>X</v>
      </c>
      <c r="J951" s="39" t="str">
        <f t="shared" si="153"/>
        <v>X</v>
      </c>
      <c r="K951" s="39" t="str">
        <f t="shared" si="156"/>
        <v>X</v>
      </c>
      <c r="L951" s="39" t="str">
        <f t="shared" si="157"/>
        <v>X</v>
      </c>
      <c r="M951" s="39" t="str">
        <f t="shared" si="154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5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8"/>
        <v>3.2986347831244354</v>
      </c>
      <c r="BB951" s="18"/>
      <c r="BD951" s="54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3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9"/>
        <v>X</v>
      </c>
      <c r="G952" s="7">
        <f t="shared" si="150"/>
        <v>4.5</v>
      </c>
      <c r="H952" s="16">
        <f t="shared" si="151"/>
        <v>4.5</v>
      </c>
      <c r="I952" s="11" t="str">
        <f t="shared" si="152"/>
        <v>X</v>
      </c>
      <c r="J952" s="39" t="str">
        <f t="shared" si="153"/>
        <v>X</v>
      </c>
      <c r="K952" s="39" t="str">
        <f t="shared" si="156"/>
        <v>X</v>
      </c>
      <c r="L952" s="39" t="str">
        <f t="shared" si="157"/>
        <v>X</v>
      </c>
      <c r="M952" s="39" t="str">
        <f t="shared" si="154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5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8"/>
        <v>3.2977605110991339</v>
      </c>
      <c r="BB952" s="18"/>
      <c r="BD952" s="54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3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9"/>
        <v>X</v>
      </c>
      <c r="G953" s="7">
        <f t="shared" si="150"/>
        <v>4.5</v>
      </c>
      <c r="H953" s="16">
        <f t="shared" si="151"/>
        <v>4.5</v>
      </c>
      <c r="I953" s="11" t="str">
        <f t="shared" si="152"/>
        <v>X</v>
      </c>
      <c r="J953" s="39" t="str">
        <f t="shared" si="153"/>
        <v>X</v>
      </c>
      <c r="K953" s="39" t="str">
        <f t="shared" si="156"/>
        <v>X</v>
      </c>
      <c r="L953" s="39" t="str">
        <f t="shared" si="157"/>
        <v>X</v>
      </c>
      <c r="M953" s="39" t="str">
        <f t="shared" si="154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5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8"/>
        <v>3.2977605110991339</v>
      </c>
      <c r="BB953" s="18"/>
      <c r="BD953" s="54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3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9"/>
        <v>X</v>
      </c>
      <c r="G954" s="7">
        <f t="shared" si="150"/>
        <v>5.6</v>
      </c>
      <c r="H954" s="16">
        <f t="shared" si="151"/>
        <v>5.6</v>
      </c>
      <c r="I954" s="11" t="str">
        <f t="shared" si="152"/>
        <v>X</v>
      </c>
      <c r="J954" s="39" t="str">
        <f t="shared" si="153"/>
        <v>X</v>
      </c>
      <c r="K954" s="39" t="str">
        <f t="shared" si="156"/>
        <v>X</v>
      </c>
      <c r="L954" s="39" t="str">
        <f t="shared" si="157"/>
        <v>X</v>
      </c>
      <c r="M954" s="39" t="str">
        <f t="shared" si="154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5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8"/>
        <v>3.2977605110991339</v>
      </c>
      <c r="BB954" s="18"/>
      <c r="BD954" s="54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3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9"/>
        <v>X</v>
      </c>
      <c r="G955" s="7">
        <f t="shared" si="150"/>
        <v>20.5</v>
      </c>
      <c r="H955" s="16">
        <f t="shared" si="151"/>
        <v>20.5</v>
      </c>
      <c r="I955" s="11" t="str">
        <f t="shared" si="152"/>
        <v>X</v>
      </c>
      <c r="J955" s="39" t="str">
        <f t="shared" si="153"/>
        <v>X</v>
      </c>
      <c r="K955" s="39" t="str">
        <f t="shared" si="156"/>
        <v>X</v>
      </c>
      <c r="L955" s="39" t="str">
        <f t="shared" si="157"/>
        <v>X</v>
      </c>
      <c r="M955" s="39" t="str">
        <f t="shared" si="154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5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8"/>
        <v>3.295127085252191</v>
      </c>
      <c r="BB955" s="18"/>
      <c r="BD955" s="54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3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9"/>
        <v>X</v>
      </c>
      <c r="G956" s="7">
        <f t="shared" si="150"/>
        <v>18.100000000000001</v>
      </c>
      <c r="H956" s="16">
        <f t="shared" si="151"/>
        <v>18.100000000000001</v>
      </c>
      <c r="I956" s="11" t="str">
        <f t="shared" si="152"/>
        <v>X</v>
      </c>
      <c r="J956" s="39" t="str">
        <f t="shared" si="153"/>
        <v>X</v>
      </c>
      <c r="K956" s="39" t="str">
        <f t="shared" si="156"/>
        <v>X</v>
      </c>
      <c r="L956" s="39" t="str">
        <f t="shared" si="157"/>
        <v>X</v>
      </c>
      <c r="M956" s="39" t="str">
        <f t="shared" si="154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5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8"/>
        <v>3.295127085252191</v>
      </c>
      <c r="BB956" s="18"/>
      <c r="BD956" s="54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3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9"/>
        <v>X</v>
      </c>
      <c r="G957" s="7">
        <f t="shared" si="150"/>
        <v>20.8</v>
      </c>
      <c r="H957" s="16">
        <f t="shared" si="151"/>
        <v>20.8</v>
      </c>
      <c r="I957" s="11" t="str">
        <f t="shared" si="152"/>
        <v>X</v>
      </c>
      <c r="J957" s="39" t="str">
        <f t="shared" si="153"/>
        <v>X</v>
      </c>
      <c r="K957" s="39" t="str">
        <f t="shared" si="156"/>
        <v>X</v>
      </c>
      <c r="L957" s="39" t="str">
        <f t="shared" si="157"/>
        <v>X</v>
      </c>
      <c r="M957" s="39" t="str">
        <f t="shared" si="154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5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8"/>
        <v>3.295127085252191</v>
      </c>
      <c r="BB957" s="18"/>
      <c r="BD957" s="54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3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9"/>
        <v>X</v>
      </c>
      <c r="G958" s="7">
        <f t="shared" si="150"/>
        <v>10.9</v>
      </c>
      <c r="H958" s="16">
        <f t="shared" si="151"/>
        <v>10.9</v>
      </c>
      <c r="I958" s="11" t="str">
        <f t="shared" si="152"/>
        <v>X</v>
      </c>
      <c r="J958" s="39" t="str">
        <f t="shared" si="153"/>
        <v>X</v>
      </c>
      <c r="K958" s="39" t="str">
        <f t="shared" si="156"/>
        <v>X</v>
      </c>
      <c r="L958" s="39" t="str">
        <f t="shared" si="157"/>
        <v>X</v>
      </c>
      <c r="M958" s="39" t="str">
        <f t="shared" si="154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5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8"/>
        <v>3.2986347831244354</v>
      </c>
      <c r="BB958" s="18"/>
      <c r="BD958" s="54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3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9"/>
        <v>X</v>
      </c>
      <c r="G959" s="7">
        <f t="shared" si="150"/>
        <v>12.2</v>
      </c>
      <c r="H959" s="16">
        <f t="shared" si="151"/>
        <v>12.2</v>
      </c>
      <c r="I959" s="11" t="str">
        <f t="shared" si="152"/>
        <v>X</v>
      </c>
      <c r="J959" s="39" t="str">
        <f t="shared" si="153"/>
        <v>X</v>
      </c>
      <c r="K959" s="39" t="str">
        <f t="shared" si="156"/>
        <v>X</v>
      </c>
      <c r="L959" s="39" t="str">
        <f t="shared" si="157"/>
        <v>X</v>
      </c>
      <c r="M959" s="39" t="str">
        <f t="shared" si="154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5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8"/>
        <v>3.2986347831244354</v>
      </c>
      <c r="BB959" s="18"/>
      <c r="BD959" s="54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3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9"/>
        <v>X</v>
      </c>
      <c r="G960" s="7">
        <f t="shared" si="150"/>
        <v>17.600000000000001</v>
      </c>
      <c r="H960" s="16">
        <f t="shared" si="151"/>
        <v>17.600000000000001</v>
      </c>
      <c r="I960" s="11" t="str">
        <f t="shared" si="152"/>
        <v>X</v>
      </c>
      <c r="J960" s="39" t="str">
        <f t="shared" si="153"/>
        <v>X</v>
      </c>
      <c r="K960" s="39" t="str">
        <f t="shared" si="156"/>
        <v>X</v>
      </c>
      <c r="L960" s="39" t="str">
        <f t="shared" si="157"/>
        <v>X</v>
      </c>
      <c r="M960" s="39" t="str">
        <f t="shared" si="154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5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8"/>
        <v>3.2986347831244354</v>
      </c>
      <c r="BB960" s="18"/>
      <c r="BD960" s="54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3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9"/>
        <v>X</v>
      </c>
      <c r="G961" s="7">
        <f t="shared" si="150"/>
        <v>12.9</v>
      </c>
      <c r="H961" s="16">
        <f t="shared" si="151"/>
        <v>12.9</v>
      </c>
      <c r="I961" s="11" t="str">
        <f t="shared" si="152"/>
        <v>X</v>
      </c>
      <c r="J961" s="39" t="str">
        <f t="shared" si="153"/>
        <v>X</v>
      </c>
      <c r="K961" s="39" t="str">
        <f t="shared" si="156"/>
        <v>X</v>
      </c>
      <c r="L961" s="39" t="str">
        <f t="shared" si="157"/>
        <v>X</v>
      </c>
      <c r="M961" s="39" t="str">
        <f t="shared" si="154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5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8"/>
        <v>3.2986347831244354</v>
      </c>
      <c r="BB961" s="18"/>
      <c r="BD961" s="54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3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9"/>
        <v>X</v>
      </c>
      <c r="G962" s="7">
        <f t="shared" si="150"/>
        <v>14.7</v>
      </c>
      <c r="H962" s="16">
        <f t="shared" si="151"/>
        <v>14.7</v>
      </c>
      <c r="I962" s="11" t="str">
        <f t="shared" si="152"/>
        <v>X</v>
      </c>
      <c r="J962" s="39" t="str">
        <f t="shared" si="153"/>
        <v>X</v>
      </c>
      <c r="K962" s="39" t="str">
        <f t="shared" si="156"/>
        <v>X</v>
      </c>
      <c r="L962" s="39" t="str">
        <f t="shared" si="157"/>
        <v>X</v>
      </c>
      <c r="M962" s="39" t="str">
        <f t="shared" si="154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5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8"/>
        <v>3.2953471483336179</v>
      </c>
      <c r="BB962" s="18"/>
      <c r="BD962" s="54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3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9"/>
        <v>X</v>
      </c>
      <c r="G963" s="7">
        <f t="shared" si="150"/>
        <v>10.5</v>
      </c>
      <c r="H963" s="16">
        <f t="shared" si="151"/>
        <v>10.5</v>
      </c>
      <c r="I963" s="11" t="str">
        <f t="shared" si="152"/>
        <v>X</v>
      </c>
      <c r="J963" s="39" t="str">
        <f t="shared" si="153"/>
        <v>X</v>
      </c>
      <c r="K963" s="39" t="str">
        <f t="shared" si="156"/>
        <v>X</v>
      </c>
      <c r="L963" s="39" t="str">
        <f t="shared" si="157"/>
        <v>X</v>
      </c>
      <c r="M963" s="39" t="str">
        <f t="shared" si="154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5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8"/>
        <v>3.2986347831244354</v>
      </c>
      <c r="BB963" s="18"/>
      <c r="BD963" s="54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3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9"/>
        <v>X</v>
      </c>
      <c r="G964" s="7">
        <f t="shared" si="150"/>
        <v>14.7</v>
      </c>
      <c r="H964" s="16">
        <f t="shared" si="151"/>
        <v>14.7</v>
      </c>
      <c r="I964" s="11" t="str">
        <f t="shared" si="152"/>
        <v>X</v>
      </c>
      <c r="J964" s="39" t="str">
        <f t="shared" si="153"/>
        <v>X</v>
      </c>
      <c r="K964" s="39" t="str">
        <f t="shared" si="156"/>
        <v>X</v>
      </c>
      <c r="L964" s="39" t="str">
        <f t="shared" si="157"/>
        <v>X</v>
      </c>
      <c r="M964" s="39" t="str">
        <f t="shared" si="154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5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8"/>
        <v>3.2953471483336179</v>
      </c>
      <c r="BB964" s="18"/>
      <c r="BD964" s="54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3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9"/>
        <v>X</v>
      </c>
      <c r="G965" s="7">
        <f t="shared" si="150"/>
        <v>13.5</v>
      </c>
      <c r="H965" s="16">
        <f t="shared" si="151"/>
        <v>13.5</v>
      </c>
      <c r="I965" s="11" t="str">
        <f t="shared" si="152"/>
        <v>X</v>
      </c>
      <c r="J965" s="39" t="str">
        <f t="shared" si="153"/>
        <v>X</v>
      </c>
      <c r="K965" s="39" t="str">
        <f t="shared" si="156"/>
        <v>X</v>
      </c>
      <c r="L965" s="39" t="str">
        <f t="shared" si="157"/>
        <v>X</v>
      </c>
      <c r="M965" s="39" t="str">
        <f t="shared" si="154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5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8"/>
        <v>3.2986347831244354</v>
      </c>
      <c r="BB965" s="18"/>
      <c r="BD965" s="54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3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9"/>
        <v>X</v>
      </c>
      <c r="G966" s="7">
        <f t="shared" si="150"/>
        <v>9.3000000000000007</v>
      </c>
      <c r="H966" s="16">
        <f t="shared" si="151"/>
        <v>9.3000000000000007</v>
      </c>
      <c r="I966" s="11" t="str">
        <f t="shared" si="152"/>
        <v>X</v>
      </c>
      <c r="J966" s="39" t="str">
        <f t="shared" si="153"/>
        <v>X</v>
      </c>
      <c r="K966" s="39" t="str">
        <f t="shared" si="156"/>
        <v>X</v>
      </c>
      <c r="L966" s="39" t="str">
        <f t="shared" si="157"/>
        <v>X</v>
      </c>
      <c r="M966" s="39" t="str">
        <f t="shared" si="154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5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8"/>
        <v>3.2986347831244354</v>
      </c>
      <c r="BB966" s="18"/>
      <c r="BD966" s="54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3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9"/>
        <v>X</v>
      </c>
      <c r="G967" s="7">
        <f t="shared" si="150"/>
        <v>8.5</v>
      </c>
      <c r="H967" s="16">
        <f t="shared" si="151"/>
        <v>8.5</v>
      </c>
      <c r="I967" s="11" t="str">
        <f t="shared" si="152"/>
        <v>X</v>
      </c>
      <c r="J967" s="39" t="str">
        <f t="shared" si="153"/>
        <v>X</v>
      </c>
      <c r="K967" s="39" t="str">
        <f t="shared" si="156"/>
        <v>X</v>
      </c>
      <c r="L967" s="39" t="str">
        <f t="shared" si="157"/>
        <v>X</v>
      </c>
      <c r="M967" s="39" t="str">
        <f t="shared" si="154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5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8"/>
        <v>3.2986347831244354</v>
      </c>
      <c r="BB967" s="18"/>
      <c r="BD967" s="54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3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9"/>
        <v>X</v>
      </c>
      <c r="G968" s="7">
        <f t="shared" si="150"/>
        <v>20.100000000000001</v>
      </c>
      <c r="H968" s="16">
        <f t="shared" si="151"/>
        <v>20.100000000000001</v>
      </c>
      <c r="I968" s="11" t="str">
        <f t="shared" si="152"/>
        <v>X</v>
      </c>
      <c r="J968" s="39" t="str">
        <f t="shared" si="153"/>
        <v>X</v>
      </c>
      <c r="K968" s="39" t="str">
        <f t="shared" si="156"/>
        <v>X</v>
      </c>
      <c r="L968" s="39" t="str">
        <f t="shared" si="157"/>
        <v>X</v>
      </c>
      <c r="M968" s="39" t="str">
        <f t="shared" si="154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5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8"/>
        <v>3.2979792441593623</v>
      </c>
      <c r="BB968" s="18"/>
      <c r="BD968" s="54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3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9"/>
        <v>X</v>
      </c>
      <c r="G969" s="7">
        <f t="shared" si="150"/>
        <v>25.7</v>
      </c>
      <c r="H969" s="16">
        <f t="shared" si="151"/>
        <v>25.7</v>
      </c>
      <c r="I969" s="11" t="str">
        <f t="shared" si="152"/>
        <v>X</v>
      </c>
      <c r="J969" s="39" t="str">
        <f t="shared" si="153"/>
        <v>X</v>
      </c>
      <c r="K969" s="39" t="str">
        <f t="shared" si="156"/>
        <v>X</v>
      </c>
      <c r="L969" s="39" t="str">
        <f t="shared" si="157"/>
        <v>X</v>
      </c>
      <c r="M969" s="39" t="str">
        <f t="shared" si="154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5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8"/>
        <v>3.2975416678181597</v>
      </c>
      <c r="BB969" s="18"/>
      <c r="BD969" s="54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3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9"/>
        <v>X</v>
      </c>
      <c r="G970" s="7">
        <f t="shared" si="150"/>
        <v>30.7</v>
      </c>
      <c r="H970" s="16">
        <f t="shared" si="151"/>
        <v>30.7</v>
      </c>
      <c r="I970" s="11" t="str">
        <f t="shared" si="152"/>
        <v>X</v>
      </c>
      <c r="J970" s="39" t="str">
        <f t="shared" si="153"/>
        <v>X</v>
      </c>
      <c r="K970" s="39" t="str">
        <f t="shared" si="156"/>
        <v>X</v>
      </c>
      <c r="L970" s="39" t="str">
        <f t="shared" si="157"/>
        <v>X</v>
      </c>
      <c r="M970" s="39" t="str">
        <f t="shared" si="154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5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8"/>
        <v>3.2975416678181597</v>
      </c>
      <c r="BB970" s="18"/>
      <c r="BD970" s="54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3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9"/>
        <v>X</v>
      </c>
      <c r="G971" s="7">
        <f t="shared" si="150"/>
        <v>25.1</v>
      </c>
      <c r="H971" s="16">
        <f t="shared" si="151"/>
        <v>25.1</v>
      </c>
      <c r="I971" s="11" t="str">
        <f t="shared" si="152"/>
        <v>X</v>
      </c>
      <c r="J971" s="39" t="str">
        <f t="shared" si="153"/>
        <v>X</v>
      </c>
      <c r="K971" s="39" t="str">
        <f t="shared" si="156"/>
        <v>X</v>
      </c>
      <c r="L971" s="39" t="str">
        <f t="shared" si="157"/>
        <v>X</v>
      </c>
      <c r="M971" s="39" t="str">
        <f t="shared" si="154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5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8"/>
        <v>3.2975416678181597</v>
      </c>
      <c r="BB971" s="18"/>
      <c r="BD971" s="54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3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9"/>
        <v>X</v>
      </c>
      <c r="G972" s="7">
        <f t="shared" si="150"/>
        <v>11.1</v>
      </c>
      <c r="H972" s="16">
        <f t="shared" si="151"/>
        <v>11.1</v>
      </c>
      <c r="I972" s="11" t="str">
        <f t="shared" si="152"/>
        <v>X</v>
      </c>
      <c r="J972" s="39" t="str">
        <f t="shared" si="153"/>
        <v>X</v>
      </c>
      <c r="K972" s="39" t="str">
        <f t="shared" si="156"/>
        <v>X</v>
      </c>
      <c r="L972" s="39" t="str">
        <f t="shared" si="157"/>
        <v>X</v>
      </c>
      <c r="M972" s="39" t="str">
        <f t="shared" si="154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5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8"/>
        <v>3.2975416678181597</v>
      </c>
      <c r="BB972" s="18"/>
      <c r="BD972" s="54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3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9"/>
        <v>X</v>
      </c>
      <c r="G973" s="7">
        <f t="shared" si="150"/>
        <v>22.6</v>
      </c>
      <c r="H973" s="16">
        <f t="shared" si="151"/>
        <v>22.6</v>
      </c>
      <c r="I973" s="11" t="str">
        <f t="shared" si="152"/>
        <v>X</v>
      </c>
      <c r="J973" s="39" t="str">
        <f t="shared" si="153"/>
        <v>X</v>
      </c>
      <c r="K973" s="39" t="str">
        <f t="shared" si="156"/>
        <v>X</v>
      </c>
      <c r="L973" s="39" t="str">
        <f t="shared" si="157"/>
        <v>X</v>
      </c>
      <c r="M973" s="39" t="str">
        <f t="shared" si="154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5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8"/>
        <v>3.2975416678181597</v>
      </c>
      <c r="BB973" s="18"/>
      <c r="BD973" s="54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3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9"/>
        <v>X</v>
      </c>
      <c r="G974" s="7">
        <f t="shared" si="150"/>
        <v>11</v>
      </c>
      <c r="H974" s="16">
        <f t="shared" si="151"/>
        <v>11</v>
      </c>
      <c r="I974" s="11" t="str">
        <f t="shared" si="152"/>
        <v>X</v>
      </c>
      <c r="J974" s="39" t="str">
        <f t="shared" si="153"/>
        <v>X</v>
      </c>
      <c r="K974" s="39" t="str">
        <f t="shared" si="156"/>
        <v>X</v>
      </c>
      <c r="L974" s="39" t="str">
        <f t="shared" si="157"/>
        <v>X</v>
      </c>
      <c r="M974" s="39" t="str">
        <f t="shared" si="154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5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8"/>
        <v>3.2975416678181597</v>
      </c>
      <c r="BB974" s="18"/>
      <c r="BD974" s="54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3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9">IFERROR(D975/E975, "X")</f>
        <v>X</v>
      </c>
      <c r="G975" s="7">
        <f t="shared" ref="G975:G1038" si="160">D975-E975</f>
        <v>8.9</v>
      </c>
      <c r="H975" s="16">
        <f t="shared" ref="H975:H1038" si="161">D975+E975</f>
        <v>8.9</v>
      </c>
      <c r="I975" s="11" t="str">
        <f t="shared" ref="I975:I1038" si="162">IFERROR(F975/SQRT(F975^2+AJ975), "X")</f>
        <v>X</v>
      </c>
      <c r="J975" s="39" t="str">
        <f t="shared" ref="J975:J1038" si="163">IFERROR(SQRT((1-I975^2)/AJ975), "X")</f>
        <v>X</v>
      </c>
      <c r="K975" s="39" t="str">
        <f t="shared" si="156"/>
        <v>X</v>
      </c>
      <c r="L975" s="39" t="str">
        <f t="shared" si="157"/>
        <v>X</v>
      </c>
      <c r="M975" s="39" t="str">
        <f t="shared" ref="M975:M1038" si="164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5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8"/>
        <v>3.2975416678181597</v>
      </c>
      <c r="BB975" s="18"/>
      <c r="BD975" s="54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3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9"/>
        <v>X</v>
      </c>
      <c r="G976" s="7">
        <f t="shared" si="160"/>
        <v>12.7</v>
      </c>
      <c r="H976" s="16">
        <f t="shared" si="161"/>
        <v>12.7</v>
      </c>
      <c r="I976" s="11" t="str">
        <f t="shared" si="162"/>
        <v>X</v>
      </c>
      <c r="J976" s="39" t="str">
        <f t="shared" si="163"/>
        <v>X</v>
      </c>
      <c r="K976" s="39" t="str">
        <f t="shared" si="156"/>
        <v>X</v>
      </c>
      <c r="L976" s="39" t="str">
        <f t="shared" si="157"/>
        <v>X</v>
      </c>
      <c r="M976" s="39" t="str">
        <f t="shared" si="164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5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8"/>
        <v>3.2975416678181597</v>
      </c>
      <c r="BB976" s="18"/>
      <c r="BD976" s="54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3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9"/>
        <v>X</v>
      </c>
      <c r="G977" s="7">
        <f t="shared" si="160"/>
        <v>9.4</v>
      </c>
      <c r="H977" s="16">
        <f t="shared" si="161"/>
        <v>9.4</v>
      </c>
      <c r="I977" s="11" t="str">
        <f t="shared" si="162"/>
        <v>X</v>
      </c>
      <c r="J977" s="39" t="str">
        <f t="shared" si="163"/>
        <v>X</v>
      </c>
      <c r="K977" s="39" t="str">
        <f t="shared" si="156"/>
        <v>X</v>
      </c>
      <c r="L977" s="39" t="str">
        <f t="shared" si="157"/>
        <v>X</v>
      </c>
      <c r="M977" s="39" t="str">
        <f t="shared" si="164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5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8"/>
        <v>3.2986347831244354</v>
      </c>
      <c r="BB977" s="18"/>
      <c r="BD977" s="54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3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9"/>
        <v>X</v>
      </c>
      <c r="G978" s="7">
        <f t="shared" si="160"/>
        <v>85.1</v>
      </c>
      <c r="H978" s="16">
        <f t="shared" si="161"/>
        <v>85.1</v>
      </c>
      <c r="I978" s="11" t="str">
        <f t="shared" si="162"/>
        <v>X</v>
      </c>
      <c r="J978" s="39" t="str">
        <f t="shared" si="163"/>
        <v>X</v>
      </c>
      <c r="K978" s="39" t="str">
        <f t="shared" si="156"/>
        <v>X</v>
      </c>
      <c r="L978" s="39" t="str">
        <f t="shared" si="157"/>
        <v>X</v>
      </c>
      <c r="M978" s="39" t="str">
        <f t="shared" si="164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5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8"/>
        <v>3.2986347831244354</v>
      </c>
      <c r="BB978" s="18"/>
      <c r="BD978" s="54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3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9"/>
        <v>X</v>
      </c>
      <c r="G979" s="7">
        <f t="shared" si="160"/>
        <v>15.1</v>
      </c>
      <c r="H979" s="16">
        <f t="shared" si="161"/>
        <v>15.1</v>
      </c>
      <c r="I979" s="11" t="str">
        <f t="shared" si="162"/>
        <v>X</v>
      </c>
      <c r="J979" s="39" t="str">
        <f t="shared" si="163"/>
        <v>X</v>
      </c>
      <c r="K979" s="39" t="str">
        <f t="shared" si="156"/>
        <v>X</v>
      </c>
      <c r="L979" s="39" t="str">
        <f t="shared" si="157"/>
        <v>X</v>
      </c>
      <c r="M979" s="39" t="str">
        <f t="shared" si="164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5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8"/>
        <v>3.2986347831244354</v>
      </c>
      <c r="BB979" s="18"/>
      <c r="BD979" s="54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3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9"/>
        <v>X</v>
      </c>
      <c r="G980" s="7">
        <f t="shared" si="160"/>
        <v>19.399999999999999</v>
      </c>
      <c r="H980" s="16">
        <f t="shared" si="161"/>
        <v>19.399999999999999</v>
      </c>
      <c r="I980" s="11" t="str">
        <f t="shared" si="162"/>
        <v>X</v>
      </c>
      <c r="J980" s="39" t="str">
        <f t="shared" si="163"/>
        <v>X</v>
      </c>
      <c r="K980" s="39" t="str">
        <f t="shared" si="156"/>
        <v>X</v>
      </c>
      <c r="L980" s="39" t="str">
        <f t="shared" si="157"/>
        <v>X</v>
      </c>
      <c r="M980" s="39" t="str">
        <f t="shared" si="164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5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8"/>
        <v>3.2986347831244354</v>
      </c>
      <c r="BB980" s="18"/>
      <c r="BD980" s="54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3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9"/>
        <v>X</v>
      </c>
      <c r="G981" s="7">
        <f t="shared" si="160"/>
        <v>7.8</v>
      </c>
      <c r="H981" s="16">
        <f t="shared" si="161"/>
        <v>7.8</v>
      </c>
      <c r="I981" s="11" t="str">
        <f t="shared" si="162"/>
        <v>X</v>
      </c>
      <c r="J981" s="39" t="str">
        <f t="shared" si="163"/>
        <v>X</v>
      </c>
      <c r="K981" s="39" t="str">
        <f t="shared" si="156"/>
        <v>X</v>
      </c>
      <c r="L981" s="39" t="str">
        <f t="shared" si="157"/>
        <v>X</v>
      </c>
      <c r="M981" s="39" t="str">
        <f t="shared" si="164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5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8"/>
        <v>3.2986347831244354</v>
      </c>
      <c r="BB981" s="18"/>
      <c r="BD981" s="54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3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9"/>
        <v>X</v>
      </c>
      <c r="G982" s="7">
        <f t="shared" si="160"/>
        <v>12</v>
      </c>
      <c r="H982" s="16">
        <f t="shared" si="161"/>
        <v>12</v>
      </c>
      <c r="I982" s="11" t="str">
        <f t="shared" si="162"/>
        <v>X</v>
      </c>
      <c r="J982" s="39" t="str">
        <f t="shared" si="163"/>
        <v>X</v>
      </c>
      <c r="K982" s="39" t="str">
        <f t="shared" si="156"/>
        <v>X</v>
      </c>
      <c r="L982" s="39" t="str">
        <f t="shared" si="157"/>
        <v>X</v>
      </c>
      <c r="M982" s="39" t="str">
        <f t="shared" si="164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5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8"/>
        <v>3.2986347831244354</v>
      </c>
      <c r="BB982" s="18"/>
      <c r="BD982" s="54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3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9"/>
        <v>X</v>
      </c>
      <c r="G983" s="7">
        <f t="shared" si="160"/>
        <v>11.8</v>
      </c>
      <c r="H983" s="16">
        <f t="shared" si="161"/>
        <v>11.8</v>
      </c>
      <c r="I983" s="11" t="str">
        <f t="shared" si="162"/>
        <v>X</v>
      </c>
      <c r="J983" s="39" t="str">
        <f t="shared" si="163"/>
        <v>X</v>
      </c>
      <c r="K983" s="39" t="str">
        <f t="shared" si="156"/>
        <v>X</v>
      </c>
      <c r="L983" s="39" t="str">
        <f t="shared" si="157"/>
        <v>X</v>
      </c>
      <c r="M983" s="39" t="str">
        <f t="shared" si="164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5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8"/>
        <v>3.2981978671098151</v>
      </c>
      <c r="BB983" s="18"/>
      <c r="BD983" s="54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3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9"/>
        <v>X</v>
      </c>
      <c r="G984" s="7">
        <f t="shared" si="160"/>
        <v>17.100000000000001</v>
      </c>
      <c r="H984" s="16">
        <f t="shared" si="161"/>
        <v>17.100000000000001</v>
      </c>
      <c r="I984" s="11" t="str">
        <f t="shared" si="162"/>
        <v>X</v>
      </c>
      <c r="J984" s="39" t="str">
        <f t="shared" si="163"/>
        <v>X</v>
      </c>
      <c r="K984" s="39" t="str">
        <f t="shared" si="156"/>
        <v>X</v>
      </c>
      <c r="L984" s="39" t="str">
        <f t="shared" si="157"/>
        <v>X</v>
      </c>
      <c r="M984" s="39" t="str">
        <f t="shared" si="164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5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8"/>
        <v>3.2981978671098151</v>
      </c>
      <c r="BB984" s="18"/>
      <c r="BD984" s="54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3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9"/>
        <v>X</v>
      </c>
      <c r="G985" s="7">
        <f t="shared" si="160"/>
        <v>17.2</v>
      </c>
      <c r="H985" s="16">
        <f t="shared" si="161"/>
        <v>17.2</v>
      </c>
      <c r="I985" s="11" t="str">
        <f t="shared" si="162"/>
        <v>X</v>
      </c>
      <c r="J985" s="39" t="str">
        <f t="shared" si="163"/>
        <v>X</v>
      </c>
      <c r="K985" s="39" t="str">
        <f t="shared" si="156"/>
        <v>X</v>
      </c>
      <c r="L985" s="39" t="str">
        <f t="shared" si="157"/>
        <v>X</v>
      </c>
      <c r="M985" s="39" t="str">
        <f t="shared" si="164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5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8"/>
        <v>3.2981978671098151</v>
      </c>
      <c r="BB985" s="18"/>
      <c r="BD985" s="54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3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9"/>
        <v>X</v>
      </c>
      <c r="G986" s="7">
        <f t="shared" si="160"/>
        <v>12.7</v>
      </c>
      <c r="H986" s="16">
        <f t="shared" si="161"/>
        <v>12.7</v>
      </c>
      <c r="I986" s="11" t="str">
        <f t="shared" si="162"/>
        <v>X</v>
      </c>
      <c r="J986" s="39" t="str">
        <f t="shared" si="163"/>
        <v>X</v>
      </c>
      <c r="K986" s="39" t="str">
        <f t="shared" si="156"/>
        <v>X</v>
      </c>
      <c r="L986" s="39" t="str">
        <f t="shared" si="157"/>
        <v>X</v>
      </c>
      <c r="M986" s="39" t="str">
        <f t="shared" si="164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5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8"/>
        <v>3.2981978671098151</v>
      </c>
      <c r="BB986" s="18"/>
      <c r="BD986" s="54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3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9"/>
        <v>X</v>
      </c>
      <c r="G987" s="7">
        <f t="shared" si="160"/>
        <v>9.8000000000000007</v>
      </c>
      <c r="H987" s="16">
        <f t="shared" si="161"/>
        <v>9.8000000000000007</v>
      </c>
      <c r="I987" s="11" t="str">
        <f t="shared" si="162"/>
        <v>X</v>
      </c>
      <c r="J987" s="39" t="str">
        <f t="shared" si="163"/>
        <v>X</v>
      </c>
      <c r="K987" s="39" t="str">
        <f t="shared" si="156"/>
        <v>X</v>
      </c>
      <c r="L987" s="39" t="str">
        <f t="shared" si="157"/>
        <v>X</v>
      </c>
      <c r="M987" s="39" t="str">
        <f t="shared" si="164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5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8"/>
        <v>3.2981978671098151</v>
      </c>
      <c r="BB987" s="18"/>
      <c r="BD987" s="54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3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9"/>
        <v>X</v>
      </c>
      <c r="G988" s="7">
        <f t="shared" si="160"/>
        <v>11.5</v>
      </c>
      <c r="H988" s="16">
        <f t="shared" si="161"/>
        <v>11.5</v>
      </c>
      <c r="I988" s="11" t="str">
        <f t="shared" si="162"/>
        <v>X</v>
      </c>
      <c r="J988" s="39" t="str">
        <f t="shared" si="163"/>
        <v>X</v>
      </c>
      <c r="K988" s="39" t="str">
        <f t="shared" si="156"/>
        <v>X</v>
      </c>
      <c r="L988" s="39" t="str">
        <f t="shared" si="157"/>
        <v>X</v>
      </c>
      <c r="M988" s="39" t="str">
        <f t="shared" si="164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5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8"/>
        <v>3.2981978671098151</v>
      </c>
      <c r="BB988" s="18"/>
      <c r="BD988" s="54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3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9"/>
        <v>X</v>
      </c>
      <c r="G989" s="7">
        <f t="shared" si="160"/>
        <v>11.3</v>
      </c>
      <c r="H989" s="16">
        <f t="shared" si="161"/>
        <v>11.3</v>
      </c>
      <c r="I989" s="11" t="str">
        <f t="shared" si="162"/>
        <v>X</v>
      </c>
      <c r="J989" s="39" t="str">
        <f t="shared" si="163"/>
        <v>X</v>
      </c>
      <c r="K989" s="39" t="str">
        <f t="shared" si="156"/>
        <v>X</v>
      </c>
      <c r="L989" s="39" t="str">
        <f t="shared" si="157"/>
        <v>X</v>
      </c>
      <c r="M989" s="39" t="str">
        <f t="shared" si="164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5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8"/>
        <v>3.2981978671098151</v>
      </c>
      <c r="BB989" s="18"/>
      <c r="BD989" s="54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3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9"/>
        <v>X</v>
      </c>
      <c r="G990" s="7">
        <f t="shared" si="160"/>
        <v>7.1</v>
      </c>
      <c r="H990" s="16">
        <f t="shared" si="161"/>
        <v>7.1</v>
      </c>
      <c r="I990" s="11" t="str">
        <f t="shared" si="162"/>
        <v>X</v>
      </c>
      <c r="J990" s="39" t="str">
        <f t="shared" si="163"/>
        <v>X</v>
      </c>
      <c r="K990" s="39" t="str">
        <f t="shared" si="156"/>
        <v>X</v>
      </c>
      <c r="L990" s="39" t="str">
        <f t="shared" si="157"/>
        <v>X</v>
      </c>
      <c r="M990" s="39" t="str">
        <f t="shared" si="164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5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8"/>
        <v>3.2981978671098151</v>
      </c>
      <c r="BB990" s="18"/>
      <c r="BD990" s="54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3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9"/>
        <v>X</v>
      </c>
      <c r="G991" s="7">
        <f t="shared" si="160"/>
        <v>8</v>
      </c>
      <c r="H991" s="16">
        <f t="shared" si="161"/>
        <v>8</v>
      </c>
      <c r="I991" s="11" t="str">
        <f t="shared" si="162"/>
        <v>X</v>
      </c>
      <c r="J991" s="39" t="str">
        <f t="shared" si="163"/>
        <v>X</v>
      </c>
      <c r="K991" s="39" t="str">
        <f t="shared" si="156"/>
        <v>X</v>
      </c>
      <c r="L991" s="39" t="str">
        <f t="shared" si="157"/>
        <v>X</v>
      </c>
      <c r="M991" s="39" t="str">
        <f t="shared" si="164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5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8"/>
        <v>3.2949069106051923</v>
      </c>
      <c r="BB991" s="18"/>
      <c r="BD991" s="54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3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9"/>
        <v>X</v>
      </c>
      <c r="G992" s="7">
        <f t="shared" si="160"/>
        <v>10</v>
      </c>
      <c r="H992" s="16">
        <f t="shared" si="161"/>
        <v>10</v>
      </c>
      <c r="I992" s="11" t="str">
        <f t="shared" si="162"/>
        <v>X</v>
      </c>
      <c r="J992" s="39" t="str">
        <f t="shared" si="163"/>
        <v>X</v>
      </c>
      <c r="K992" s="39" t="str">
        <f t="shared" si="156"/>
        <v>X</v>
      </c>
      <c r="L992" s="39" t="str">
        <f t="shared" si="157"/>
        <v>X</v>
      </c>
      <c r="M992" s="39" t="str">
        <f t="shared" si="164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5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8"/>
        <v>3.2960066693136723</v>
      </c>
      <c r="BB992" s="18"/>
      <c r="BD992" s="54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3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9"/>
        <v>X</v>
      </c>
      <c r="G993" s="7">
        <f t="shared" si="160"/>
        <v>8.9</v>
      </c>
      <c r="H993" s="16">
        <f t="shared" si="161"/>
        <v>8.9</v>
      </c>
      <c r="I993" s="11" t="str">
        <f t="shared" si="162"/>
        <v>X</v>
      </c>
      <c r="J993" s="39" t="str">
        <f t="shared" si="163"/>
        <v>X</v>
      </c>
      <c r="K993" s="39" t="str">
        <f t="shared" si="156"/>
        <v>X</v>
      </c>
      <c r="L993" s="39" t="str">
        <f t="shared" si="157"/>
        <v>X</v>
      </c>
      <c r="M993" s="39" t="str">
        <f t="shared" si="164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5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8"/>
        <v>3.2997251539756367</v>
      </c>
      <c r="BB993" s="18"/>
      <c r="BD993" s="54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3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9"/>
        <v>X</v>
      </c>
      <c r="G994" s="7">
        <f t="shared" si="160"/>
        <v>14.8</v>
      </c>
      <c r="H994" s="16">
        <f t="shared" si="161"/>
        <v>14.8</v>
      </c>
      <c r="I994" s="11" t="str">
        <f t="shared" si="162"/>
        <v>X</v>
      </c>
      <c r="J994" s="39" t="str">
        <f t="shared" si="163"/>
        <v>X</v>
      </c>
      <c r="K994" s="39" t="str">
        <f t="shared" si="156"/>
        <v>X</v>
      </c>
      <c r="L994" s="39" t="str">
        <f t="shared" si="157"/>
        <v>X</v>
      </c>
      <c r="M994" s="39" t="str">
        <f t="shared" si="164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5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8"/>
        <v>3.2960066693136723</v>
      </c>
      <c r="BB994" s="18"/>
      <c r="BD994" s="54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3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9"/>
        <v>X</v>
      </c>
      <c r="G995" s="7">
        <f t="shared" si="160"/>
        <v>20</v>
      </c>
      <c r="H995" s="16">
        <f t="shared" si="161"/>
        <v>20</v>
      </c>
      <c r="I995" s="11" t="str">
        <f t="shared" si="162"/>
        <v>X</v>
      </c>
      <c r="J995" s="39" t="str">
        <f t="shared" si="163"/>
        <v>X</v>
      </c>
      <c r="K995" s="39" t="str">
        <f t="shared" si="156"/>
        <v>X</v>
      </c>
      <c r="L995" s="39" t="str">
        <f t="shared" si="157"/>
        <v>X</v>
      </c>
      <c r="M995" s="39" t="str">
        <f t="shared" si="164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5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8"/>
        <v>3.2960066693136723</v>
      </c>
      <c r="BB995" s="18"/>
      <c r="BD995" s="54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3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9"/>
        <v>X</v>
      </c>
      <c r="G996" s="7">
        <f t="shared" si="160"/>
        <v>4.9000000000000004</v>
      </c>
      <c r="H996" s="16">
        <f t="shared" si="161"/>
        <v>4.9000000000000004</v>
      </c>
      <c r="I996" s="11" t="str">
        <f t="shared" si="162"/>
        <v>X</v>
      </c>
      <c r="J996" s="39" t="str">
        <f t="shared" si="163"/>
        <v>X</v>
      </c>
      <c r="K996" s="39" t="str">
        <f t="shared" ref="K996:K1059" si="166">IFERROR(1/J996, "X")</f>
        <v>X</v>
      </c>
      <c r="L996" s="39" t="str">
        <f t="shared" ref="L996:L1059" si="167">IFERROR(I996-J996, "X")</f>
        <v>X</v>
      </c>
      <c r="M996" s="39" t="str">
        <f t="shared" si="164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5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8">LOG(AU996)</f>
        <v>3.2981978671098151</v>
      </c>
      <c r="BB996" s="18"/>
      <c r="BD996" s="54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3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9"/>
        <v>X</v>
      </c>
      <c r="G997" s="7">
        <f t="shared" si="160"/>
        <v>6.5</v>
      </c>
      <c r="H997" s="16">
        <f t="shared" si="161"/>
        <v>6.5</v>
      </c>
      <c r="I997" s="11" t="str">
        <f t="shared" si="162"/>
        <v>X</v>
      </c>
      <c r="J997" s="39" t="str">
        <f t="shared" si="163"/>
        <v>X</v>
      </c>
      <c r="K997" s="39" t="str">
        <f t="shared" si="166"/>
        <v>X</v>
      </c>
      <c r="L997" s="39" t="str">
        <f t="shared" si="167"/>
        <v>X</v>
      </c>
      <c r="M997" s="39" t="str">
        <f t="shared" si="164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5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8"/>
        <v>3.2962262872611605</v>
      </c>
      <c r="BB997" s="18"/>
      <c r="BD997" s="54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3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9"/>
        <v>X</v>
      </c>
      <c r="G998" s="7">
        <f t="shared" si="160"/>
        <v>10.5</v>
      </c>
      <c r="H998" s="16">
        <f t="shared" si="161"/>
        <v>10.5</v>
      </c>
      <c r="I998" s="11" t="str">
        <f t="shared" si="162"/>
        <v>X</v>
      </c>
      <c r="J998" s="39" t="str">
        <f t="shared" si="163"/>
        <v>X</v>
      </c>
      <c r="K998" s="39" t="str">
        <f t="shared" si="166"/>
        <v>X</v>
      </c>
      <c r="L998" s="39" t="str">
        <f t="shared" si="167"/>
        <v>X</v>
      </c>
      <c r="M998" s="39" t="str">
        <f t="shared" si="164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5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8"/>
        <v>3.2962262872611605</v>
      </c>
      <c r="BB998" s="18"/>
      <c r="BD998" s="54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3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9"/>
        <v>X</v>
      </c>
      <c r="G999" s="7">
        <f t="shared" si="160"/>
        <v>13.1</v>
      </c>
      <c r="H999" s="16">
        <f t="shared" si="161"/>
        <v>13.1</v>
      </c>
      <c r="I999" s="11" t="str">
        <f t="shared" si="162"/>
        <v>X</v>
      </c>
      <c r="J999" s="39" t="str">
        <f t="shared" si="163"/>
        <v>X</v>
      </c>
      <c r="K999" s="39" t="str">
        <f t="shared" si="166"/>
        <v>X</v>
      </c>
      <c r="L999" s="39" t="str">
        <f t="shared" si="167"/>
        <v>X</v>
      </c>
      <c r="M999" s="39" t="str">
        <f t="shared" si="164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5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8"/>
        <v>3.2953471483336179</v>
      </c>
      <c r="BB999" s="18"/>
      <c r="BD999" s="54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3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9"/>
        <v>X</v>
      </c>
      <c r="G1000" s="7">
        <f t="shared" si="160"/>
        <v>13.6</v>
      </c>
      <c r="H1000" s="16">
        <f t="shared" si="161"/>
        <v>13.6</v>
      </c>
      <c r="I1000" s="11" t="str">
        <f t="shared" si="162"/>
        <v>X</v>
      </c>
      <c r="J1000" s="39" t="str">
        <f t="shared" si="163"/>
        <v>X</v>
      </c>
      <c r="K1000" s="39" t="str">
        <f t="shared" si="166"/>
        <v>X</v>
      </c>
      <c r="L1000" s="39" t="str">
        <f t="shared" si="167"/>
        <v>X</v>
      </c>
      <c r="M1000" s="39" t="str">
        <f t="shared" si="164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5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8"/>
        <v>3.2962262872611605</v>
      </c>
      <c r="BB1000" s="18"/>
      <c r="BD1000" s="54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3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9"/>
        <v>X</v>
      </c>
      <c r="G1001" s="7">
        <f t="shared" si="160"/>
        <v>11.2</v>
      </c>
      <c r="H1001" s="16">
        <f t="shared" si="161"/>
        <v>11.2</v>
      </c>
      <c r="I1001" s="11" t="str">
        <f t="shared" si="162"/>
        <v>X</v>
      </c>
      <c r="J1001" s="39" t="str">
        <f t="shared" si="163"/>
        <v>X</v>
      </c>
      <c r="K1001" s="39" t="str">
        <f t="shared" si="166"/>
        <v>X</v>
      </c>
      <c r="L1001" s="39" t="str">
        <f t="shared" si="167"/>
        <v>X</v>
      </c>
      <c r="M1001" s="39" t="str">
        <f t="shared" si="164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5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8"/>
        <v>3.2953471483336179</v>
      </c>
      <c r="BB1001" s="18"/>
      <c r="BD1001" s="54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3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9"/>
        <v>X</v>
      </c>
      <c r="G1002" s="7">
        <f t="shared" si="160"/>
        <v>11.7</v>
      </c>
      <c r="H1002" s="16">
        <f t="shared" si="161"/>
        <v>11.7</v>
      </c>
      <c r="I1002" s="11" t="str">
        <f t="shared" si="162"/>
        <v>X</v>
      </c>
      <c r="J1002" s="39" t="str">
        <f t="shared" si="163"/>
        <v>X</v>
      </c>
      <c r="K1002" s="39" t="str">
        <f t="shared" si="166"/>
        <v>X</v>
      </c>
      <c r="L1002" s="39" t="str">
        <f t="shared" si="167"/>
        <v>X</v>
      </c>
      <c r="M1002" s="39" t="str">
        <f t="shared" si="164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5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8"/>
        <v>3.2962262872611605</v>
      </c>
      <c r="BB1002" s="18"/>
      <c r="BD1002" s="54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3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9"/>
        <v>X</v>
      </c>
      <c r="G1003" s="7">
        <f t="shared" si="160"/>
        <v>8</v>
      </c>
      <c r="H1003" s="16">
        <f t="shared" si="161"/>
        <v>8</v>
      </c>
      <c r="I1003" s="11" t="str">
        <f t="shared" si="162"/>
        <v>X</v>
      </c>
      <c r="J1003" s="39" t="str">
        <f t="shared" si="163"/>
        <v>X</v>
      </c>
      <c r="K1003" s="39" t="str">
        <f t="shared" si="166"/>
        <v>X</v>
      </c>
      <c r="L1003" s="39" t="str">
        <f t="shared" si="167"/>
        <v>X</v>
      </c>
      <c r="M1003" s="39" t="str">
        <f t="shared" si="164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5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8"/>
        <v>3.2955670999624789</v>
      </c>
      <c r="BB1003" s="18"/>
      <c r="BD1003" s="54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3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9"/>
        <v>X</v>
      </c>
      <c r="G1004" s="7">
        <f t="shared" si="160"/>
        <v>8.6999999999999993</v>
      </c>
      <c r="H1004" s="16">
        <f t="shared" si="161"/>
        <v>8.6999999999999993</v>
      </c>
      <c r="I1004" s="11" t="str">
        <f t="shared" si="162"/>
        <v>X</v>
      </c>
      <c r="J1004" s="39" t="str">
        <f t="shared" si="163"/>
        <v>X</v>
      </c>
      <c r="K1004" s="39" t="str">
        <f t="shared" si="166"/>
        <v>X</v>
      </c>
      <c r="L1004" s="39" t="str">
        <f t="shared" si="167"/>
        <v>X</v>
      </c>
      <c r="M1004" s="39" t="str">
        <f t="shared" si="164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5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8"/>
        <v>3.2955670999624789</v>
      </c>
      <c r="BB1004" s="18"/>
      <c r="BD1004" s="54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3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9"/>
        <v>X</v>
      </c>
      <c r="G1005" s="7">
        <f t="shared" si="160"/>
        <v>6.3</v>
      </c>
      <c r="H1005" s="16">
        <f t="shared" si="161"/>
        <v>6.3</v>
      </c>
      <c r="I1005" s="11" t="str">
        <f t="shared" si="162"/>
        <v>X</v>
      </c>
      <c r="J1005" s="39" t="str">
        <f t="shared" si="163"/>
        <v>X</v>
      </c>
      <c r="K1005" s="39" t="str">
        <f t="shared" si="166"/>
        <v>X</v>
      </c>
      <c r="L1005" s="39" t="str">
        <f t="shared" si="167"/>
        <v>X</v>
      </c>
      <c r="M1005" s="39" t="str">
        <f t="shared" si="164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5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8"/>
        <v>3.2955670999624789</v>
      </c>
      <c r="BB1005" s="18"/>
      <c r="BD1005" s="54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3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9"/>
        <v>X</v>
      </c>
      <c r="G1006" s="7">
        <f t="shared" si="160"/>
        <v>5.8</v>
      </c>
      <c r="H1006" s="16">
        <f t="shared" si="161"/>
        <v>5.8</v>
      </c>
      <c r="I1006" s="11" t="str">
        <f t="shared" si="162"/>
        <v>X</v>
      </c>
      <c r="J1006" s="39" t="str">
        <f t="shared" si="163"/>
        <v>X</v>
      </c>
      <c r="K1006" s="39" t="str">
        <f t="shared" si="166"/>
        <v>X</v>
      </c>
      <c r="L1006" s="39" t="str">
        <f t="shared" si="167"/>
        <v>X</v>
      </c>
      <c r="M1006" s="39" t="str">
        <f t="shared" si="164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5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8"/>
        <v>3.2960066693136723</v>
      </c>
      <c r="BB1006" s="18"/>
      <c r="BD1006" s="54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3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9"/>
        <v>X</v>
      </c>
      <c r="G1007" s="7">
        <f t="shared" si="160"/>
        <v>4.7</v>
      </c>
      <c r="H1007" s="16">
        <f t="shared" si="161"/>
        <v>4.7</v>
      </c>
      <c r="I1007" s="11" t="str">
        <f t="shared" si="162"/>
        <v>X</v>
      </c>
      <c r="J1007" s="39" t="str">
        <f t="shared" si="163"/>
        <v>X</v>
      </c>
      <c r="K1007" s="39" t="str">
        <f t="shared" si="166"/>
        <v>X</v>
      </c>
      <c r="L1007" s="39" t="str">
        <f t="shared" si="167"/>
        <v>X</v>
      </c>
      <c r="M1007" s="39" t="str">
        <f t="shared" si="164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5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8"/>
        <v>3.2960066693136723</v>
      </c>
      <c r="BB1007" s="18"/>
      <c r="BD1007" s="54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3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9"/>
        <v>X</v>
      </c>
      <c r="G1008" s="7">
        <f t="shared" si="160"/>
        <v>4.5</v>
      </c>
      <c r="H1008" s="16">
        <f t="shared" si="161"/>
        <v>4.5</v>
      </c>
      <c r="I1008" s="11" t="str">
        <f t="shared" si="162"/>
        <v>X</v>
      </c>
      <c r="J1008" s="39" t="str">
        <f t="shared" si="163"/>
        <v>X</v>
      </c>
      <c r="K1008" s="39" t="str">
        <f t="shared" si="166"/>
        <v>X</v>
      </c>
      <c r="L1008" s="39" t="str">
        <f t="shared" si="167"/>
        <v>X</v>
      </c>
      <c r="M1008" s="39" t="str">
        <f t="shared" si="164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5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8"/>
        <v>3.2960066693136723</v>
      </c>
      <c r="BB1008" s="18"/>
      <c r="BD1008" s="54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3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9"/>
        <v>X</v>
      </c>
      <c r="G1009" s="7">
        <f t="shared" si="160"/>
        <v>14.9</v>
      </c>
      <c r="H1009" s="16">
        <f t="shared" si="161"/>
        <v>14.9</v>
      </c>
      <c r="I1009" s="11" t="str">
        <f t="shared" si="162"/>
        <v>X</v>
      </c>
      <c r="J1009" s="39" t="str">
        <f t="shared" si="163"/>
        <v>X</v>
      </c>
      <c r="K1009" s="39" t="str">
        <f t="shared" si="166"/>
        <v>X</v>
      </c>
      <c r="L1009" s="39" t="str">
        <f t="shared" si="167"/>
        <v>X</v>
      </c>
      <c r="M1009" s="39" t="str">
        <f t="shared" si="164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5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8"/>
        <v>3.2986347831244354</v>
      </c>
      <c r="BB1009" s="18"/>
      <c r="BD1009" s="54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3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9"/>
        <v>X</v>
      </c>
      <c r="G1010" s="7">
        <f t="shared" si="160"/>
        <v>12.6</v>
      </c>
      <c r="H1010" s="16">
        <f t="shared" si="161"/>
        <v>12.6</v>
      </c>
      <c r="I1010" s="11" t="str">
        <f t="shared" si="162"/>
        <v>X</v>
      </c>
      <c r="J1010" s="39" t="str">
        <f t="shared" si="163"/>
        <v>X</v>
      </c>
      <c r="K1010" s="39" t="str">
        <f t="shared" si="166"/>
        <v>X</v>
      </c>
      <c r="L1010" s="39" t="str">
        <f t="shared" si="167"/>
        <v>X</v>
      </c>
      <c r="M1010" s="39" t="str">
        <f t="shared" si="164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5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8"/>
        <v>3.3010299956639813</v>
      </c>
      <c r="BB1010" s="18"/>
      <c r="BD1010" s="54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3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9"/>
        <v>X</v>
      </c>
      <c r="G1011" s="7">
        <f t="shared" si="160"/>
        <v>33.799999999999997</v>
      </c>
      <c r="H1011" s="16">
        <f t="shared" si="161"/>
        <v>33.799999999999997</v>
      </c>
      <c r="I1011" s="11" t="str">
        <f t="shared" si="162"/>
        <v>X</v>
      </c>
      <c r="J1011" s="39" t="str">
        <f t="shared" si="163"/>
        <v>X</v>
      </c>
      <c r="K1011" s="39" t="str">
        <f t="shared" si="166"/>
        <v>X</v>
      </c>
      <c r="L1011" s="39" t="str">
        <f t="shared" si="167"/>
        <v>X</v>
      </c>
      <c r="M1011" s="39" t="str">
        <f t="shared" si="164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5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8"/>
        <v>3.2986347831244354</v>
      </c>
      <c r="BB1011" s="18"/>
      <c r="BD1011" s="54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3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9"/>
        <v>X</v>
      </c>
      <c r="G1012" s="7">
        <f t="shared" si="160"/>
        <v>17.899999999999999</v>
      </c>
      <c r="H1012" s="16">
        <f t="shared" si="161"/>
        <v>17.899999999999999</v>
      </c>
      <c r="I1012" s="11" t="str">
        <f t="shared" si="162"/>
        <v>X</v>
      </c>
      <c r="J1012" s="39" t="str">
        <f t="shared" si="163"/>
        <v>X</v>
      </c>
      <c r="K1012" s="39" t="str">
        <f t="shared" si="166"/>
        <v>X</v>
      </c>
      <c r="L1012" s="39" t="str">
        <f t="shared" si="167"/>
        <v>X</v>
      </c>
      <c r="M1012" s="39" t="str">
        <f t="shared" si="164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5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8"/>
        <v>3.2986347831244354</v>
      </c>
      <c r="BB1012" s="18"/>
      <c r="BD1012" s="54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3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9"/>
        <v>X</v>
      </c>
      <c r="G1013" s="7">
        <f t="shared" si="160"/>
        <v>22.2</v>
      </c>
      <c r="H1013" s="16">
        <f t="shared" si="161"/>
        <v>22.2</v>
      </c>
      <c r="I1013" s="11" t="str">
        <f t="shared" si="162"/>
        <v>X</v>
      </c>
      <c r="J1013" s="39" t="str">
        <f t="shared" si="163"/>
        <v>X</v>
      </c>
      <c r="K1013" s="39" t="str">
        <f t="shared" si="166"/>
        <v>X</v>
      </c>
      <c r="L1013" s="39" t="str">
        <f t="shared" si="167"/>
        <v>X</v>
      </c>
      <c r="M1013" s="39" t="str">
        <f t="shared" si="164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5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8"/>
        <v>3.2986347831244354</v>
      </c>
      <c r="BB1013" s="18"/>
      <c r="BD1013" s="54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3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9"/>
        <v>X</v>
      </c>
      <c r="G1014" s="7">
        <f t="shared" si="160"/>
        <v>14.2</v>
      </c>
      <c r="H1014" s="16">
        <f t="shared" si="161"/>
        <v>14.2</v>
      </c>
      <c r="I1014" s="11" t="str">
        <f t="shared" si="162"/>
        <v>X</v>
      </c>
      <c r="J1014" s="39" t="str">
        <f t="shared" si="163"/>
        <v>X</v>
      </c>
      <c r="K1014" s="39" t="str">
        <f t="shared" si="166"/>
        <v>X</v>
      </c>
      <c r="L1014" s="39" t="str">
        <f t="shared" si="167"/>
        <v>X</v>
      </c>
      <c r="M1014" s="39" t="str">
        <f t="shared" si="164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5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8"/>
        <v>3.2986347831244354</v>
      </c>
      <c r="BB1014" s="18"/>
      <c r="BD1014" s="54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3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9"/>
        <v>X</v>
      </c>
      <c r="G1015" s="7">
        <f t="shared" si="160"/>
        <v>16.3</v>
      </c>
      <c r="H1015" s="16">
        <f t="shared" si="161"/>
        <v>16.3</v>
      </c>
      <c r="I1015" s="11" t="str">
        <f t="shared" si="162"/>
        <v>X</v>
      </c>
      <c r="J1015" s="39" t="str">
        <f t="shared" si="163"/>
        <v>X</v>
      </c>
      <c r="K1015" s="39" t="str">
        <f t="shared" si="166"/>
        <v>X</v>
      </c>
      <c r="L1015" s="39" t="str">
        <f t="shared" si="167"/>
        <v>X</v>
      </c>
      <c r="M1015" s="39" t="str">
        <f t="shared" si="164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5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8"/>
        <v>3.2986347831244354</v>
      </c>
      <c r="BB1015" s="18"/>
      <c r="BD1015" s="54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3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9"/>
        <v>X</v>
      </c>
      <c r="G1016" s="7">
        <f t="shared" si="160"/>
        <v>14.1</v>
      </c>
      <c r="H1016" s="16">
        <f t="shared" si="161"/>
        <v>14.1</v>
      </c>
      <c r="I1016" s="11" t="str">
        <f t="shared" si="162"/>
        <v>X</v>
      </c>
      <c r="J1016" s="39" t="str">
        <f t="shared" si="163"/>
        <v>X</v>
      </c>
      <c r="K1016" s="39" t="str">
        <f t="shared" si="166"/>
        <v>X</v>
      </c>
      <c r="L1016" s="39" t="str">
        <f t="shared" si="167"/>
        <v>X</v>
      </c>
      <c r="M1016" s="39" t="str">
        <f t="shared" si="164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5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8"/>
        <v>3.2986347831244354</v>
      </c>
      <c r="BB1016" s="18"/>
      <c r="BD1016" s="54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3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9"/>
        <v>X</v>
      </c>
      <c r="G1017" s="7">
        <f t="shared" si="160"/>
        <v>8.6999999999999993</v>
      </c>
      <c r="H1017" s="16">
        <f t="shared" si="161"/>
        <v>8.6999999999999993</v>
      </c>
      <c r="I1017" s="11" t="str">
        <f t="shared" si="162"/>
        <v>X</v>
      </c>
      <c r="J1017" s="39" t="str">
        <f t="shared" si="163"/>
        <v>X</v>
      </c>
      <c r="K1017" s="39" t="str">
        <f t="shared" si="166"/>
        <v>X</v>
      </c>
      <c r="L1017" s="39" t="str">
        <f t="shared" si="167"/>
        <v>X</v>
      </c>
      <c r="M1017" s="39" t="str">
        <f t="shared" si="164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5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8"/>
        <v>3.2986347831244354</v>
      </c>
      <c r="BB1017" s="18"/>
      <c r="BD1017" s="54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3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9"/>
        <v>X</v>
      </c>
      <c r="G1018" s="7">
        <f t="shared" si="160"/>
        <v>6.1</v>
      </c>
      <c r="H1018" s="16">
        <f t="shared" si="161"/>
        <v>6.1</v>
      </c>
      <c r="I1018" s="11" t="str">
        <f t="shared" si="162"/>
        <v>X</v>
      </c>
      <c r="J1018" s="39" t="str">
        <f t="shared" si="163"/>
        <v>X</v>
      </c>
      <c r="K1018" s="39" t="str">
        <f t="shared" si="166"/>
        <v>X</v>
      </c>
      <c r="L1018" s="39" t="str">
        <f t="shared" si="167"/>
        <v>X</v>
      </c>
      <c r="M1018" s="39" t="str">
        <f t="shared" si="164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5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8"/>
        <v>3.2968844755385471</v>
      </c>
      <c r="BB1018" s="18"/>
      <c r="BD1018" s="54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3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9"/>
        <v>X</v>
      </c>
      <c r="G1019" s="7">
        <f t="shared" si="160"/>
        <v>5.3</v>
      </c>
      <c r="H1019" s="16">
        <f t="shared" si="161"/>
        <v>5.3</v>
      </c>
      <c r="I1019" s="11" t="str">
        <f t="shared" si="162"/>
        <v>X</v>
      </c>
      <c r="J1019" s="39" t="str">
        <f t="shared" si="163"/>
        <v>X</v>
      </c>
      <c r="K1019" s="39" t="str">
        <f t="shared" si="166"/>
        <v>X</v>
      </c>
      <c r="L1019" s="39" t="str">
        <f t="shared" si="167"/>
        <v>X</v>
      </c>
      <c r="M1019" s="39" t="str">
        <f t="shared" si="164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5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8"/>
        <v>3.2962262872611605</v>
      </c>
      <c r="BB1019" s="18"/>
      <c r="BD1019" s="54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3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9"/>
        <v>X</v>
      </c>
      <c r="G1020" s="7">
        <f t="shared" si="160"/>
        <v>3.6</v>
      </c>
      <c r="H1020" s="16">
        <f t="shared" si="161"/>
        <v>3.6</v>
      </c>
      <c r="I1020" s="11" t="str">
        <f t="shared" si="162"/>
        <v>X</v>
      </c>
      <c r="J1020" s="39" t="str">
        <f t="shared" si="163"/>
        <v>X</v>
      </c>
      <c r="K1020" s="39" t="str">
        <f t="shared" si="166"/>
        <v>X</v>
      </c>
      <c r="L1020" s="39" t="str">
        <f t="shared" si="167"/>
        <v>X</v>
      </c>
      <c r="M1020" s="39" t="str">
        <f t="shared" si="164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5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8"/>
        <v>3.2962262872611605</v>
      </c>
      <c r="BB1020" s="18"/>
      <c r="BD1020" s="54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3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9"/>
        <v>X</v>
      </c>
      <c r="G1021" s="7">
        <f t="shared" si="160"/>
        <v>17</v>
      </c>
      <c r="H1021" s="16">
        <f t="shared" si="161"/>
        <v>17</v>
      </c>
      <c r="I1021" s="11" t="str">
        <f t="shared" si="162"/>
        <v>X</v>
      </c>
      <c r="J1021" s="39" t="str">
        <f t="shared" si="163"/>
        <v>X</v>
      </c>
      <c r="K1021" s="39" t="str">
        <f t="shared" si="166"/>
        <v>X</v>
      </c>
      <c r="L1021" s="39" t="str">
        <f t="shared" si="167"/>
        <v>X</v>
      </c>
      <c r="M1021" s="39" t="str">
        <f t="shared" si="164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5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8"/>
        <v>3.2968844755385471</v>
      </c>
      <c r="BB1021" s="18"/>
      <c r="BD1021" s="54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3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9"/>
        <v>X</v>
      </c>
      <c r="G1022" s="7">
        <f t="shared" si="160"/>
        <v>11.6</v>
      </c>
      <c r="H1022" s="16">
        <f t="shared" si="161"/>
        <v>11.6</v>
      </c>
      <c r="I1022" s="11" t="str">
        <f t="shared" si="162"/>
        <v>X</v>
      </c>
      <c r="J1022" s="39" t="str">
        <f t="shared" si="163"/>
        <v>X</v>
      </c>
      <c r="K1022" s="39" t="str">
        <f t="shared" si="166"/>
        <v>X</v>
      </c>
      <c r="L1022" s="39" t="str">
        <f t="shared" si="167"/>
        <v>X</v>
      </c>
      <c r="M1022" s="39" t="str">
        <f t="shared" si="164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5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8"/>
        <v>3.2957869402516091</v>
      </c>
      <c r="BB1022" s="18"/>
      <c r="BD1022" s="54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3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9"/>
        <v>X</v>
      </c>
      <c r="G1023" s="7">
        <f t="shared" si="160"/>
        <v>21.2</v>
      </c>
      <c r="H1023" s="16">
        <f t="shared" si="161"/>
        <v>21.2</v>
      </c>
      <c r="I1023" s="11" t="str">
        <f t="shared" si="162"/>
        <v>X</v>
      </c>
      <c r="J1023" s="39" t="str">
        <f t="shared" si="163"/>
        <v>X</v>
      </c>
      <c r="K1023" s="39" t="str">
        <f t="shared" si="166"/>
        <v>X</v>
      </c>
      <c r="L1023" s="39" t="str">
        <f t="shared" si="167"/>
        <v>X</v>
      </c>
      <c r="M1023" s="39" t="str">
        <f t="shared" si="164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5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8"/>
        <v>3.2957869402516091</v>
      </c>
      <c r="BB1023" s="18"/>
      <c r="BD1023" s="54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3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9"/>
        <v>X</v>
      </c>
      <c r="G1024" s="7">
        <f t="shared" si="160"/>
        <v>18.5</v>
      </c>
      <c r="H1024" s="16">
        <f t="shared" si="161"/>
        <v>18.5</v>
      </c>
      <c r="I1024" s="11" t="str">
        <f t="shared" si="162"/>
        <v>X</v>
      </c>
      <c r="J1024" s="39" t="str">
        <f t="shared" si="163"/>
        <v>X</v>
      </c>
      <c r="K1024" s="39" t="str">
        <f t="shared" si="166"/>
        <v>X</v>
      </c>
      <c r="L1024" s="39" t="str">
        <f t="shared" si="167"/>
        <v>X</v>
      </c>
      <c r="M1024" s="39" t="str">
        <f t="shared" si="164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5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8"/>
        <v>3.2957869402516091</v>
      </c>
      <c r="BB1024" s="18"/>
      <c r="BD1024" s="54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3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9"/>
        <v>X</v>
      </c>
      <c r="G1025" s="7">
        <f t="shared" si="160"/>
        <v>6.4</v>
      </c>
      <c r="H1025" s="16">
        <f t="shared" si="161"/>
        <v>6.4</v>
      </c>
      <c r="I1025" s="11" t="str">
        <f t="shared" si="162"/>
        <v>X</v>
      </c>
      <c r="J1025" s="39" t="str">
        <f t="shared" si="163"/>
        <v>X</v>
      </c>
      <c r="K1025" s="39" t="str">
        <f t="shared" si="166"/>
        <v>X</v>
      </c>
      <c r="L1025" s="39" t="str">
        <f t="shared" si="167"/>
        <v>X</v>
      </c>
      <c r="M1025" s="39" t="str">
        <f t="shared" si="164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5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8"/>
        <v>3.2964457942063961</v>
      </c>
      <c r="BB1025" s="18"/>
      <c r="BD1025" s="54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3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9"/>
        <v>X</v>
      </c>
      <c r="G1026" s="7">
        <f t="shared" si="160"/>
        <v>28.8</v>
      </c>
      <c r="H1026" s="16">
        <f t="shared" si="161"/>
        <v>28.8</v>
      </c>
      <c r="I1026" s="11" t="str">
        <f t="shared" si="162"/>
        <v>X</v>
      </c>
      <c r="J1026" s="39" t="str">
        <f t="shared" si="163"/>
        <v>X</v>
      </c>
      <c r="K1026" s="39" t="str">
        <f t="shared" si="166"/>
        <v>X</v>
      </c>
      <c r="L1026" s="39" t="str">
        <f t="shared" si="167"/>
        <v>X</v>
      </c>
      <c r="M1026" s="39" t="str">
        <f t="shared" si="164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5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8"/>
        <v>3.2986347831244354</v>
      </c>
      <c r="BB1026" s="18"/>
      <c r="BD1026" s="54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3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9"/>
        <v>X</v>
      </c>
      <c r="G1027" s="7">
        <f t="shared" si="160"/>
        <v>20.399999999999999</v>
      </c>
      <c r="H1027" s="16">
        <f t="shared" si="161"/>
        <v>20.399999999999999</v>
      </c>
      <c r="I1027" s="11" t="str">
        <f t="shared" si="162"/>
        <v>X</v>
      </c>
      <c r="J1027" s="39" t="str">
        <f t="shared" si="163"/>
        <v>X</v>
      </c>
      <c r="K1027" s="39" t="str">
        <f t="shared" si="166"/>
        <v>X</v>
      </c>
      <c r="L1027" s="39" t="str">
        <f t="shared" si="167"/>
        <v>X</v>
      </c>
      <c r="M1027" s="39" t="str">
        <f t="shared" si="164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5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8"/>
        <v>3.2986347831244354</v>
      </c>
      <c r="BB1027" s="18"/>
      <c r="BD1027" s="54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3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9"/>
        <v>X</v>
      </c>
      <c r="G1028" s="7">
        <f t="shared" si="160"/>
        <v>15.7</v>
      </c>
      <c r="H1028" s="16">
        <f t="shared" si="161"/>
        <v>15.7</v>
      </c>
      <c r="I1028" s="11" t="str">
        <f t="shared" si="162"/>
        <v>X</v>
      </c>
      <c r="J1028" s="39" t="str">
        <f t="shared" si="163"/>
        <v>X</v>
      </c>
      <c r="K1028" s="39" t="str">
        <f t="shared" si="166"/>
        <v>X</v>
      </c>
      <c r="L1028" s="39" t="str">
        <f t="shared" si="167"/>
        <v>X</v>
      </c>
      <c r="M1028" s="39" t="str">
        <f t="shared" si="164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5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8"/>
        <v>3.2986347831244354</v>
      </c>
      <c r="BB1028" s="18"/>
      <c r="BD1028" s="54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3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9"/>
        <v>X</v>
      </c>
      <c r="G1029" s="7">
        <f t="shared" si="160"/>
        <v>12.3</v>
      </c>
      <c r="H1029" s="16">
        <f t="shared" si="161"/>
        <v>12.3</v>
      </c>
      <c r="I1029" s="11" t="str">
        <f t="shared" si="162"/>
        <v>X</v>
      </c>
      <c r="J1029" s="39" t="str">
        <f t="shared" si="163"/>
        <v>X</v>
      </c>
      <c r="K1029" s="39" t="str">
        <f t="shared" si="166"/>
        <v>X</v>
      </c>
      <c r="L1029" s="39" t="str">
        <f t="shared" si="167"/>
        <v>X</v>
      </c>
      <c r="M1029" s="39" t="str">
        <f t="shared" si="164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5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8"/>
        <v>3.2986347831244354</v>
      </c>
      <c r="BB1029" s="18"/>
      <c r="BD1029" s="54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3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9"/>
        <v>X</v>
      </c>
      <c r="G1030" s="7">
        <f t="shared" si="160"/>
        <v>21.5</v>
      </c>
      <c r="H1030" s="16">
        <f t="shared" si="161"/>
        <v>21.5</v>
      </c>
      <c r="I1030" s="11" t="str">
        <f t="shared" si="162"/>
        <v>X</v>
      </c>
      <c r="J1030" s="39" t="str">
        <f t="shared" si="163"/>
        <v>X</v>
      </c>
      <c r="K1030" s="39" t="str">
        <f t="shared" si="166"/>
        <v>X</v>
      </c>
      <c r="L1030" s="39" t="str">
        <f t="shared" si="167"/>
        <v>X</v>
      </c>
      <c r="M1030" s="39" t="str">
        <f t="shared" si="164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5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8"/>
        <v>3.2986347831244354</v>
      </c>
      <c r="BB1030" s="18"/>
      <c r="BD1030" s="54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3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9"/>
        <v>X</v>
      </c>
      <c r="G1031" s="7">
        <f t="shared" si="160"/>
        <v>24.9</v>
      </c>
      <c r="H1031" s="16">
        <f t="shared" si="161"/>
        <v>24.9</v>
      </c>
      <c r="I1031" s="11" t="str">
        <f t="shared" si="162"/>
        <v>X</v>
      </c>
      <c r="J1031" s="39" t="str">
        <f t="shared" si="163"/>
        <v>X</v>
      </c>
      <c r="K1031" s="39" t="str">
        <f t="shared" si="166"/>
        <v>X</v>
      </c>
      <c r="L1031" s="39" t="str">
        <f t="shared" si="167"/>
        <v>X</v>
      </c>
      <c r="M1031" s="39" t="str">
        <f t="shared" si="164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5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8"/>
        <v>3.2986347831244354</v>
      </c>
      <c r="BB1031" s="18"/>
      <c r="BD1031" s="54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3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9"/>
        <v>X</v>
      </c>
      <c r="G1032" s="7">
        <f t="shared" si="160"/>
        <v>16</v>
      </c>
      <c r="H1032" s="16">
        <f t="shared" si="161"/>
        <v>16</v>
      </c>
      <c r="I1032" s="11" t="str">
        <f t="shared" si="162"/>
        <v>X</v>
      </c>
      <c r="J1032" s="39" t="str">
        <f t="shared" si="163"/>
        <v>X</v>
      </c>
      <c r="K1032" s="39" t="str">
        <f t="shared" si="166"/>
        <v>X</v>
      </c>
      <c r="L1032" s="39" t="str">
        <f t="shared" si="167"/>
        <v>X</v>
      </c>
      <c r="M1032" s="39" t="str">
        <f t="shared" si="164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5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8"/>
        <v>3.2986347831244354</v>
      </c>
      <c r="BB1032" s="18"/>
      <c r="BD1032" s="54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3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9"/>
        <v>X</v>
      </c>
      <c r="G1033" s="7">
        <f t="shared" si="160"/>
        <v>6.5</v>
      </c>
      <c r="H1033" s="16">
        <f t="shared" si="161"/>
        <v>6.5</v>
      </c>
      <c r="I1033" s="11" t="str">
        <f t="shared" si="162"/>
        <v>X</v>
      </c>
      <c r="J1033" s="39" t="str">
        <f t="shared" si="163"/>
        <v>X</v>
      </c>
      <c r="K1033" s="39" t="str">
        <f t="shared" si="166"/>
        <v>X</v>
      </c>
      <c r="L1033" s="39" t="str">
        <f t="shared" si="167"/>
        <v>X</v>
      </c>
      <c r="M1033" s="39" t="str">
        <f t="shared" si="164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5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8"/>
        <v>3.2957869402516091</v>
      </c>
      <c r="BB1033" s="18"/>
      <c r="BD1033" s="54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3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9"/>
        <v>X</v>
      </c>
      <c r="G1034" s="7">
        <f t="shared" si="160"/>
        <v>13.4</v>
      </c>
      <c r="H1034" s="16">
        <f t="shared" si="161"/>
        <v>13.4</v>
      </c>
      <c r="I1034" s="11" t="str">
        <f t="shared" si="162"/>
        <v>X</v>
      </c>
      <c r="J1034" s="39" t="str">
        <f t="shared" si="163"/>
        <v>X</v>
      </c>
      <c r="K1034" s="39" t="str">
        <f t="shared" si="166"/>
        <v>X</v>
      </c>
      <c r="L1034" s="39" t="str">
        <f t="shared" si="167"/>
        <v>X</v>
      </c>
      <c r="M1034" s="39" t="str">
        <f t="shared" si="164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5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8"/>
        <v>3.2957869402516091</v>
      </c>
      <c r="BB1034" s="18"/>
      <c r="BD1034" s="54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3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9"/>
        <v>X</v>
      </c>
      <c r="G1035" s="7">
        <f t="shared" si="160"/>
        <v>10.4</v>
      </c>
      <c r="H1035" s="16">
        <f t="shared" si="161"/>
        <v>10.4</v>
      </c>
      <c r="I1035" s="11" t="str">
        <f t="shared" si="162"/>
        <v>X</v>
      </c>
      <c r="J1035" s="39" t="str">
        <f t="shared" si="163"/>
        <v>X</v>
      </c>
      <c r="K1035" s="39" t="str">
        <f t="shared" si="166"/>
        <v>X</v>
      </c>
      <c r="L1035" s="39" t="str">
        <f t="shared" si="167"/>
        <v>X</v>
      </c>
      <c r="M1035" s="39" t="str">
        <f t="shared" si="164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5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8"/>
        <v>3.2957869402516091</v>
      </c>
      <c r="BB1035" s="18"/>
      <c r="BD1035" s="54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3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9"/>
        <v>X</v>
      </c>
      <c r="G1036" s="7">
        <f t="shared" si="160"/>
        <v>8.8000000000000007</v>
      </c>
      <c r="H1036" s="16">
        <f t="shared" si="161"/>
        <v>8.8000000000000007</v>
      </c>
      <c r="I1036" s="11" t="str">
        <f t="shared" si="162"/>
        <v>X</v>
      </c>
      <c r="J1036" s="39" t="str">
        <f t="shared" si="163"/>
        <v>X</v>
      </c>
      <c r="K1036" s="39" t="str">
        <f t="shared" si="166"/>
        <v>X</v>
      </c>
      <c r="L1036" s="39" t="str">
        <f t="shared" si="167"/>
        <v>X</v>
      </c>
      <c r="M1036" s="39" t="str">
        <f t="shared" si="164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5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8"/>
        <v>3.2957869402516091</v>
      </c>
      <c r="BB1036" s="18"/>
      <c r="BD1036" s="54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3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9"/>
        <v>X</v>
      </c>
      <c r="G1037" s="7">
        <f t="shared" si="160"/>
        <v>16.399999999999999</v>
      </c>
      <c r="H1037" s="16">
        <f t="shared" si="161"/>
        <v>16.399999999999999</v>
      </c>
      <c r="I1037" s="11" t="str">
        <f t="shared" si="162"/>
        <v>X</v>
      </c>
      <c r="J1037" s="39" t="str">
        <f t="shared" si="163"/>
        <v>X</v>
      </c>
      <c r="K1037" s="39" t="str">
        <f t="shared" si="166"/>
        <v>X</v>
      </c>
      <c r="L1037" s="39" t="str">
        <f t="shared" si="167"/>
        <v>X</v>
      </c>
      <c r="M1037" s="39" t="str">
        <f t="shared" si="164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5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8"/>
        <v>3.2944662261615929</v>
      </c>
      <c r="BB1037" s="18"/>
      <c r="BD1037" s="54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3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9"/>
        <v>X</v>
      </c>
      <c r="G1038" s="7">
        <f t="shared" si="160"/>
        <v>6.5</v>
      </c>
      <c r="H1038" s="16">
        <f t="shared" si="161"/>
        <v>6.5</v>
      </c>
      <c r="I1038" s="11" t="str">
        <f t="shared" si="162"/>
        <v>X</v>
      </c>
      <c r="J1038" s="39" t="str">
        <f t="shared" si="163"/>
        <v>X</v>
      </c>
      <c r="K1038" s="39" t="str">
        <f t="shared" si="166"/>
        <v>X</v>
      </c>
      <c r="L1038" s="39" t="str">
        <f t="shared" si="167"/>
        <v>X</v>
      </c>
      <c r="M1038" s="39" t="str">
        <f t="shared" si="164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5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8"/>
        <v>3.2957869402516091</v>
      </c>
      <c r="BB1038" s="18"/>
      <c r="BD1038" s="54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3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9">IFERROR(D1039/E1039, "X")</f>
        <v>X</v>
      </c>
      <c r="G1039" s="7">
        <f t="shared" ref="G1039:G1102" si="170">D1039-E1039</f>
        <v>11.1</v>
      </c>
      <c r="H1039" s="16">
        <f t="shared" ref="H1039:H1102" si="171">D1039+E1039</f>
        <v>11.1</v>
      </c>
      <c r="I1039" s="11" t="str">
        <f t="shared" ref="I1039:I1102" si="172">IFERROR(F1039/SQRT(F1039^2+AJ1039), "X")</f>
        <v>X</v>
      </c>
      <c r="J1039" s="39" t="str">
        <f t="shared" ref="J1039:J1102" si="173">IFERROR(SQRT((1-I1039^2)/AJ1039), "X")</f>
        <v>X</v>
      </c>
      <c r="K1039" s="39" t="str">
        <f t="shared" si="166"/>
        <v>X</v>
      </c>
      <c r="L1039" s="39" t="str">
        <f t="shared" si="167"/>
        <v>X</v>
      </c>
      <c r="M1039" s="39" t="str">
        <f t="shared" ref="M1039:M1102" si="174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5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8"/>
        <v>3.2966651902615309</v>
      </c>
      <c r="BB1039" s="18"/>
      <c r="BD1039" s="54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3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9"/>
        <v>X</v>
      </c>
      <c r="G1040" s="7">
        <f t="shared" si="170"/>
        <v>10.6</v>
      </c>
      <c r="H1040" s="16">
        <f t="shared" si="171"/>
        <v>10.6</v>
      </c>
      <c r="I1040" s="11" t="str">
        <f t="shared" si="172"/>
        <v>X</v>
      </c>
      <c r="J1040" s="39" t="str">
        <f t="shared" si="173"/>
        <v>X</v>
      </c>
      <c r="K1040" s="39" t="str">
        <f t="shared" si="166"/>
        <v>X</v>
      </c>
      <c r="L1040" s="39" t="str">
        <f t="shared" si="167"/>
        <v>X</v>
      </c>
      <c r="M1040" s="39" t="str">
        <f t="shared" si="174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5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8"/>
        <v>3.2979792441593623</v>
      </c>
      <c r="BB1040" s="18"/>
      <c r="BD1040" s="54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3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9"/>
        <v>X</v>
      </c>
      <c r="G1041" s="7">
        <f t="shared" si="170"/>
        <v>10.3</v>
      </c>
      <c r="H1041" s="16">
        <f t="shared" si="171"/>
        <v>10.3</v>
      </c>
      <c r="I1041" s="11" t="str">
        <f t="shared" si="172"/>
        <v>X</v>
      </c>
      <c r="J1041" s="39" t="str">
        <f t="shared" si="173"/>
        <v>X</v>
      </c>
      <c r="K1041" s="39" t="str">
        <f t="shared" si="166"/>
        <v>X</v>
      </c>
      <c r="L1041" s="39" t="str">
        <f t="shared" si="167"/>
        <v>X</v>
      </c>
      <c r="M1041" s="39" t="str">
        <f t="shared" si="174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5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8"/>
        <v>3.2957869402516091</v>
      </c>
      <c r="BB1041" s="18"/>
      <c r="BD1041" s="54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3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9"/>
        <v>X</v>
      </c>
      <c r="G1042" s="7">
        <f t="shared" si="170"/>
        <v>17.2</v>
      </c>
      <c r="H1042" s="16">
        <f t="shared" si="171"/>
        <v>17.2</v>
      </c>
      <c r="I1042" s="11" t="str">
        <f t="shared" si="172"/>
        <v>X</v>
      </c>
      <c r="J1042" s="39" t="str">
        <f t="shared" si="173"/>
        <v>X</v>
      </c>
      <c r="K1042" s="39" t="str">
        <f t="shared" si="166"/>
        <v>X</v>
      </c>
      <c r="L1042" s="39" t="str">
        <f t="shared" si="167"/>
        <v>X</v>
      </c>
      <c r="M1042" s="39" t="str">
        <f t="shared" si="174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5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8"/>
        <v>3.2966651902615309</v>
      </c>
      <c r="BB1042" s="18"/>
      <c r="BD1042" s="54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3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9"/>
        <v>X</v>
      </c>
      <c r="G1043" s="7">
        <f t="shared" si="170"/>
        <v>1.7</v>
      </c>
      <c r="H1043" s="16">
        <f t="shared" si="171"/>
        <v>1.7</v>
      </c>
      <c r="I1043" s="11" t="str">
        <f t="shared" si="172"/>
        <v>X</v>
      </c>
      <c r="J1043" s="39" t="str">
        <f t="shared" si="173"/>
        <v>X</v>
      </c>
      <c r="K1043" s="39" t="str">
        <f t="shared" si="166"/>
        <v>X</v>
      </c>
      <c r="L1043" s="39" t="str">
        <f t="shared" si="167"/>
        <v>X</v>
      </c>
      <c r="M1043" s="39" t="str">
        <f t="shared" si="174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5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8"/>
        <v>3.2957869402516091</v>
      </c>
      <c r="BB1043" s="18"/>
      <c r="BD1043" s="54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3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9"/>
        <v>X</v>
      </c>
      <c r="G1044" s="7">
        <f t="shared" si="170"/>
        <v>5</v>
      </c>
      <c r="H1044" s="16">
        <f t="shared" si="171"/>
        <v>5</v>
      </c>
      <c r="I1044" s="11" t="str">
        <f t="shared" si="172"/>
        <v>X</v>
      </c>
      <c r="J1044" s="39" t="str">
        <f t="shared" si="173"/>
        <v>X</v>
      </c>
      <c r="K1044" s="39" t="str">
        <f t="shared" si="166"/>
        <v>X</v>
      </c>
      <c r="L1044" s="39" t="str">
        <f t="shared" si="167"/>
        <v>X</v>
      </c>
      <c r="M1044" s="39" t="str">
        <f t="shared" si="174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5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8"/>
        <v>3.2966651902615309</v>
      </c>
      <c r="BB1044" s="18"/>
      <c r="BD1044" s="54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3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9"/>
        <v>X</v>
      </c>
      <c r="G1045" s="7">
        <f t="shared" si="170"/>
        <v>4.5</v>
      </c>
      <c r="H1045" s="16">
        <f t="shared" si="171"/>
        <v>4.5</v>
      </c>
      <c r="I1045" s="11" t="str">
        <f t="shared" si="172"/>
        <v>X</v>
      </c>
      <c r="J1045" s="39" t="str">
        <f t="shared" si="173"/>
        <v>X</v>
      </c>
      <c r="K1045" s="39" t="str">
        <f t="shared" si="166"/>
        <v>X</v>
      </c>
      <c r="L1045" s="39" t="str">
        <f t="shared" si="167"/>
        <v>X</v>
      </c>
      <c r="M1045" s="39" t="str">
        <f t="shared" si="174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5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8"/>
        <v>3.2973227142053028</v>
      </c>
      <c r="BB1045" s="18"/>
      <c r="BD1045" s="54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3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9"/>
        <v>X</v>
      </c>
      <c r="G1046" s="7">
        <f t="shared" si="170"/>
        <v>9.4</v>
      </c>
      <c r="H1046" s="16">
        <f t="shared" si="171"/>
        <v>9.4</v>
      </c>
      <c r="I1046" s="11" t="str">
        <f t="shared" si="172"/>
        <v>X</v>
      </c>
      <c r="J1046" s="39" t="str">
        <f t="shared" si="173"/>
        <v>X</v>
      </c>
      <c r="K1046" s="39" t="str">
        <f t="shared" si="166"/>
        <v>X</v>
      </c>
      <c r="L1046" s="39" t="str">
        <f t="shared" si="167"/>
        <v>X</v>
      </c>
      <c r="M1046" s="39" t="str">
        <f t="shared" si="174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5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8"/>
        <v>3.2962262872611605</v>
      </c>
      <c r="BB1046" s="18"/>
      <c r="BD1046" s="54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3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9"/>
        <v>X</v>
      </c>
      <c r="G1047" s="7">
        <f t="shared" si="170"/>
        <v>32.6</v>
      </c>
      <c r="H1047" s="16">
        <f t="shared" si="171"/>
        <v>32.6</v>
      </c>
      <c r="I1047" s="11" t="str">
        <f t="shared" si="172"/>
        <v>X</v>
      </c>
      <c r="J1047" s="39" t="str">
        <f t="shared" si="173"/>
        <v>X</v>
      </c>
      <c r="K1047" s="39" t="str">
        <f t="shared" si="166"/>
        <v>X</v>
      </c>
      <c r="L1047" s="39" t="str">
        <f t="shared" si="167"/>
        <v>X</v>
      </c>
      <c r="M1047" s="39" t="str">
        <f t="shared" si="174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5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8"/>
        <v>3.2962262872611605</v>
      </c>
      <c r="BB1047" s="18"/>
      <c r="BD1047" s="54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3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9"/>
        <v>X</v>
      </c>
      <c r="G1048" s="7">
        <f t="shared" si="170"/>
        <v>34.5</v>
      </c>
      <c r="H1048" s="16">
        <f t="shared" si="171"/>
        <v>34.5</v>
      </c>
      <c r="I1048" s="11" t="str">
        <f t="shared" si="172"/>
        <v>X</v>
      </c>
      <c r="J1048" s="39" t="str">
        <f t="shared" si="173"/>
        <v>X</v>
      </c>
      <c r="K1048" s="39" t="str">
        <f t="shared" si="166"/>
        <v>X</v>
      </c>
      <c r="L1048" s="39" t="str">
        <f t="shared" si="167"/>
        <v>X</v>
      </c>
      <c r="M1048" s="39" t="str">
        <f t="shared" si="174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5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8"/>
        <v>3.2962262872611605</v>
      </c>
      <c r="BB1048" s="18"/>
      <c r="BD1048" s="54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3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9"/>
        <v>X</v>
      </c>
      <c r="G1049" s="7">
        <f t="shared" si="170"/>
        <v>5.3</v>
      </c>
      <c r="H1049" s="16">
        <f t="shared" si="171"/>
        <v>5.3</v>
      </c>
      <c r="I1049" s="11" t="str">
        <f t="shared" si="172"/>
        <v>X</v>
      </c>
      <c r="J1049" s="39" t="str">
        <f t="shared" si="173"/>
        <v>X</v>
      </c>
      <c r="K1049" s="39" t="str">
        <f t="shared" si="166"/>
        <v>X</v>
      </c>
      <c r="L1049" s="39" t="str">
        <f t="shared" si="167"/>
        <v>X</v>
      </c>
      <c r="M1049" s="39" t="str">
        <f t="shared" si="174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5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8"/>
        <v>3.2962262872611605</v>
      </c>
      <c r="BB1049" s="18"/>
      <c r="BD1049" s="54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3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9"/>
        <v>X</v>
      </c>
      <c r="G1050" s="7">
        <f t="shared" si="170"/>
        <v>8.1989999999999998</v>
      </c>
      <c r="H1050" s="16">
        <f t="shared" si="171"/>
        <v>8.1989999999999998</v>
      </c>
      <c r="I1050" s="11" t="str">
        <f t="shared" si="172"/>
        <v>X</v>
      </c>
      <c r="J1050" s="39" t="str">
        <f t="shared" si="173"/>
        <v>X</v>
      </c>
      <c r="K1050" s="39" t="str">
        <f t="shared" si="166"/>
        <v>X</v>
      </c>
      <c r="L1050" s="39" t="str">
        <f t="shared" si="167"/>
        <v>X</v>
      </c>
      <c r="M1050" s="39" t="str">
        <f t="shared" si="174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5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8"/>
        <v>3.2962262872611605</v>
      </c>
      <c r="BB1050" s="18"/>
      <c r="BD1050" s="54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3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9"/>
        <v>X</v>
      </c>
      <c r="G1051" s="7">
        <f t="shared" si="170"/>
        <v>11.6</v>
      </c>
      <c r="H1051" s="16">
        <f t="shared" si="171"/>
        <v>11.6</v>
      </c>
      <c r="I1051" s="11" t="str">
        <f t="shared" si="172"/>
        <v>X</v>
      </c>
      <c r="J1051" s="39" t="str">
        <f t="shared" si="173"/>
        <v>X</v>
      </c>
      <c r="K1051" s="39" t="str">
        <f t="shared" si="166"/>
        <v>X</v>
      </c>
      <c r="L1051" s="39" t="str">
        <f t="shared" si="167"/>
        <v>X</v>
      </c>
      <c r="M1051" s="39" t="str">
        <f t="shared" si="174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5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8"/>
        <v>3.2975416678181597</v>
      </c>
      <c r="BB1051" s="18"/>
      <c r="BD1051" s="54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3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9"/>
        <v>X</v>
      </c>
      <c r="G1052" s="7">
        <f t="shared" si="170"/>
        <v>13.9</v>
      </c>
      <c r="H1052" s="16">
        <f t="shared" si="171"/>
        <v>13.9</v>
      </c>
      <c r="I1052" s="11" t="str">
        <f t="shared" si="172"/>
        <v>X</v>
      </c>
      <c r="J1052" s="39" t="str">
        <f t="shared" si="173"/>
        <v>X</v>
      </c>
      <c r="K1052" s="39" t="str">
        <f t="shared" si="166"/>
        <v>X</v>
      </c>
      <c r="L1052" s="39" t="str">
        <f t="shared" si="167"/>
        <v>X</v>
      </c>
      <c r="M1052" s="39" t="str">
        <f t="shared" si="174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5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8"/>
        <v>3.3005954838899636</v>
      </c>
      <c r="BB1052" s="18"/>
      <c r="BD1052" s="54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3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9"/>
        <v>X</v>
      </c>
      <c r="G1053" s="7">
        <f t="shared" si="170"/>
        <v>21.6</v>
      </c>
      <c r="H1053" s="16">
        <f t="shared" si="171"/>
        <v>21.6</v>
      </c>
      <c r="I1053" s="11" t="str">
        <f t="shared" si="172"/>
        <v>X</v>
      </c>
      <c r="J1053" s="39" t="str">
        <f t="shared" si="173"/>
        <v>X</v>
      </c>
      <c r="K1053" s="39" t="str">
        <f t="shared" si="166"/>
        <v>X</v>
      </c>
      <c r="L1053" s="39" t="str">
        <f t="shared" si="167"/>
        <v>X</v>
      </c>
      <c r="M1053" s="39" t="str">
        <f t="shared" si="174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5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8"/>
        <v>3.2975416678181597</v>
      </c>
      <c r="BB1053" s="18"/>
      <c r="BD1053" s="54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3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9"/>
        <v>X</v>
      </c>
      <c r="G1054" s="7">
        <f t="shared" si="170"/>
        <v>15.1</v>
      </c>
      <c r="H1054" s="16">
        <f t="shared" si="171"/>
        <v>15.1</v>
      </c>
      <c r="I1054" s="11" t="str">
        <f t="shared" si="172"/>
        <v>X</v>
      </c>
      <c r="J1054" s="39" t="str">
        <f t="shared" si="173"/>
        <v>X</v>
      </c>
      <c r="K1054" s="39" t="str">
        <f t="shared" si="166"/>
        <v>X</v>
      </c>
      <c r="L1054" s="39" t="str">
        <f t="shared" si="167"/>
        <v>X</v>
      </c>
      <c r="M1054" s="39" t="str">
        <f t="shared" si="174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5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8"/>
        <v>3.2975416678181597</v>
      </c>
      <c r="BB1054" s="18"/>
      <c r="BD1054" s="54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3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9"/>
        <v>X</v>
      </c>
      <c r="G1055" s="7">
        <f t="shared" si="170"/>
        <v>21.7</v>
      </c>
      <c r="H1055" s="16">
        <f t="shared" si="171"/>
        <v>21.7</v>
      </c>
      <c r="I1055" s="11" t="str">
        <f t="shared" si="172"/>
        <v>X</v>
      </c>
      <c r="J1055" s="39" t="str">
        <f t="shared" si="173"/>
        <v>X</v>
      </c>
      <c r="K1055" s="39" t="str">
        <f t="shared" si="166"/>
        <v>X</v>
      </c>
      <c r="L1055" s="39" t="str">
        <f t="shared" si="167"/>
        <v>X</v>
      </c>
      <c r="M1055" s="39" t="str">
        <f t="shared" si="174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5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8"/>
        <v>3.2975416678181597</v>
      </c>
      <c r="BB1055" s="18"/>
      <c r="BD1055" s="54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3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9"/>
        <v>X</v>
      </c>
      <c r="G1056" s="7">
        <f t="shared" si="170"/>
        <v>14.1</v>
      </c>
      <c r="H1056" s="16">
        <f t="shared" si="171"/>
        <v>14.1</v>
      </c>
      <c r="I1056" s="11" t="str">
        <f t="shared" si="172"/>
        <v>X</v>
      </c>
      <c r="J1056" s="39" t="str">
        <f t="shared" si="173"/>
        <v>X</v>
      </c>
      <c r="K1056" s="39" t="str">
        <f t="shared" si="166"/>
        <v>X</v>
      </c>
      <c r="L1056" s="39" t="str">
        <f t="shared" si="167"/>
        <v>X</v>
      </c>
      <c r="M1056" s="39" t="str">
        <f t="shared" si="174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5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8"/>
        <v>3.2975416678181597</v>
      </c>
      <c r="BB1056" s="18"/>
      <c r="BD1056" s="54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3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9"/>
        <v>X</v>
      </c>
      <c r="G1057" s="7">
        <f t="shared" si="170"/>
        <v>15</v>
      </c>
      <c r="H1057" s="16">
        <f t="shared" si="171"/>
        <v>15</v>
      </c>
      <c r="I1057" s="11" t="str">
        <f t="shared" si="172"/>
        <v>X</v>
      </c>
      <c r="J1057" s="39" t="str">
        <f t="shared" si="173"/>
        <v>X</v>
      </c>
      <c r="K1057" s="39" t="str">
        <f t="shared" si="166"/>
        <v>X</v>
      </c>
      <c r="L1057" s="39" t="str">
        <f t="shared" si="167"/>
        <v>X</v>
      </c>
      <c r="M1057" s="39" t="str">
        <f t="shared" si="174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5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8"/>
        <v>3.2975416678181597</v>
      </c>
      <c r="BB1057" s="18"/>
      <c r="BD1057" s="54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3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9"/>
        <v>X</v>
      </c>
      <c r="G1058" s="7">
        <f t="shared" si="170"/>
        <v>15.4</v>
      </c>
      <c r="H1058" s="16">
        <f t="shared" si="171"/>
        <v>15.4</v>
      </c>
      <c r="I1058" s="11" t="str">
        <f t="shared" si="172"/>
        <v>X</v>
      </c>
      <c r="J1058" s="39" t="str">
        <f t="shared" si="173"/>
        <v>X</v>
      </c>
      <c r="K1058" s="39" t="str">
        <f t="shared" si="166"/>
        <v>X</v>
      </c>
      <c r="L1058" s="39" t="str">
        <f t="shared" si="167"/>
        <v>X</v>
      </c>
      <c r="M1058" s="39" t="str">
        <f t="shared" si="174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5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8"/>
        <v>3.2975416678181597</v>
      </c>
      <c r="BB1058" s="18"/>
      <c r="BD1058" s="54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3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9"/>
        <v>X</v>
      </c>
      <c r="G1059" s="7">
        <f t="shared" si="170"/>
        <v>8</v>
      </c>
      <c r="H1059" s="16">
        <f t="shared" si="171"/>
        <v>8</v>
      </c>
      <c r="I1059" s="11" t="str">
        <f t="shared" si="172"/>
        <v>X</v>
      </c>
      <c r="J1059" s="39" t="str">
        <f t="shared" si="173"/>
        <v>X</v>
      </c>
      <c r="K1059" s="39" t="str">
        <f t="shared" si="166"/>
        <v>X</v>
      </c>
      <c r="L1059" s="39" t="str">
        <f t="shared" si="167"/>
        <v>X</v>
      </c>
      <c r="M1059" s="39" t="str">
        <f t="shared" si="174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5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8"/>
        <v>3.2975416678181597</v>
      </c>
      <c r="BB1059" s="18"/>
      <c r="BD1059" s="54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3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9"/>
        <v>X</v>
      </c>
      <c r="G1060" s="7">
        <f t="shared" si="170"/>
        <v>15.8</v>
      </c>
      <c r="H1060" s="16">
        <f t="shared" si="171"/>
        <v>15.8</v>
      </c>
      <c r="I1060" s="11" t="str">
        <f t="shared" si="172"/>
        <v>X</v>
      </c>
      <c r="J1060" s="39" t="str">
        <f t="shared" si="173"/>
        <v>X</v>
      </c>
      <c r="K1060" s="39" t="str">
        <f t="shared" ref="K1060:K1123" si="176">IFERROR(1/J1060, "X")</f>
        <v>X</v>
      </c>
      <c r="L1060" s="39" t="str">
        <f t="shared" ref="L1060:L1123" si="177">IFERROR(I1060-J1060, "X")</f>
        <v>X</v>
      </c>
      <c r="M1060" s="39" t="str">
        <f t="shared" si="174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5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8">LOG(AU1060)</f>
        <v>3.2944662261615929</v>
      </c>
      <c r="BB1060" s="18"/>
      <c r="BD1060" s="54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3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9"/>
        <v>X</v>
      </c>
      <c r="G1061" s="7">
        <f t="shared" si="170"/>
        <v>7.4</v>
      </c>
      <c r="H1061" s="16">
        <f t="shared" si="171"/>
        <v>7.4</v>
      </c>
      <c r="I1061" s="11" t="str">
        <f t="shared" si="172"/>
        <v>X</v>
      </c>
      <c r="J1061" s="39" t="str">
        <f t="shared" si="173"/>
        <v>X</v>
      </c>
      <c r="K1061" s="39" t="str">
        <f t="shared" si="176"/>
        <v>X</v>
      </c>
      <c r="L1061" s="39" t="str">
        <f t="shared" si="177"/>
        <v>X</v>
      </c>
      <c r="M1061" s="39" t="str">
        <f t="shared" si="174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5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8"/>
        <v>3.2973227142053028</v>
      </c>
      <c r="BB1061" s="18"/>
      <c r="BD1061" s="54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3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9"/>
        <v>X</v>
      </c>
      <c r="G1062" s="7">
        <f t="shared" si="170"/>
        <v>9.6999999999999993</v>
      </c>
      <c r="H1062" s="16">
        <f t="shared" si="171"/>
        <v>9.6999999999999993</v>
      </c>
      <c r="I1062" s="11" t="str">
        <f t="shared" si="172"/>
        <v>X</v>
      </c>
      <c r="J1062" s="39" t="str">
        <f t="shared" si="173"/>
        <v>X</v>
      </c>
      <c r="K1062" s="39" t="str">
        <f t="shared" si="176"/>
        <v>X</v>
      </c>
      <c r="L1062" s="39" t="str">
        <f t="shared" si="177"/>
        <v>X</v>
      </c>
      <c r="M1062" s="39" t="str">
        <f t="shared" si="174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5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8"/>
        <v>3.2981978671098151</v>
      </c>
      <c r="BB1062" s="18"/>
      <c r="BD1062" s="54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3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9"/>
        <v>X</v>
      </c>
      <c r="G1063" s="7">
        <f t="shared" si="170"/>
        <v>9.6999999999999993</v>
      </c>
      <c r="H1063" s="16">
        <f t="shared" si="171"/>
        <v>9.6999999999999993</v>
      </c>
      <c r="I1063" s="11" t="str">
        <f t="shared" si="172"/>
        <v>X</v>
      </c>
      <c r="J1063" s="39" t="str">
        <f t="shared" si="173"/>
        <v>X</v>
      </c>
      <c r="K1063" s="39" t="str">
        <f t="shared" si="176"/>
        <v>X</v>
      </c>
      <c r="L1063" s="39" t="str">
        <f t="shared" si="177"/>
        <v>X</v>
      </c>
      <c r="M1063" s="39" t="str">
        <f t="shared" si="174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5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8"/>
        <v>3.2964457942063961</v>
      </c>
      <c r="BB1063" s="18"/>
      <c r="BD1063" s="54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3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9"/>
        <v>X</v>
      </c>
      <c r="G1064" s="7">
        <f t="shared" si="170"/>
        <v>13.7</v>
      </c>
      <c r="H1064" s="16">
        <f t="shared" si="171"/>
        <v>13.7</v>
      </c>
      <c r="I1064" s="11" t="str">
        <f t="shared" si="172"/>
        <v>X</v>
      </c>
      <c r="J1064" s="39" t="str">
        <f t="shared" si="173"/>
        <v>X</v>
      </c>
      <c r="K1064" s="39" t="str">
        <f t="shared" si="176"/>
        <v>X</v>
      </c>
      <c r="L1064" s="39" t="str">
        <f t="shared" si="177"/>
        <v>X</v>
      </c>
      <c r="M1064" s="39" t="str">
        <f t="shared" si="174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5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8"/>
        <v>3.2986347831244354</v>
      </c>
      <c r="BB1064" s="18"/>
      <c r="BD1064" s="54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3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9"/>
        <v>X</v>
      </c>
      <c r="G1065" s="7">
        <f t="shared" si="170"/>
        <v>13.7</v>
      </c>
      <c r="H1065" s="16">
        <f t="shared" si="171"/>
        <v>13.7</v>
      </c>
      <c r="I1065" s="11" t="str">
        <f t="shared" si="172"/>
        <v>X</v>
      </c>
      <c r="J1065" s="39" t="str">
        <f t="shared" si="173"/>
        <v>X</v>
      </c>
      <c r="K1065" s="39" t="str">
        <f t="shared" si="176"/>
        <v>X</v>
      </c>
      <c r="L1065" s="39" t="str">
        <f t="shared" si="177"/>
        <v>X</v>
      </c>
      <c r="M1065" s="39" t="str">
        <f t="shared" si="174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5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8"/>
        <v>3.2988530764097068</v>
      </c>
      <c r="BB1065" s="18"/>
      <c r="BD1065" s="54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3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9"/>
        <v>X</v>
      </c>
      <c r="G1066" s="7">
        <f t="shared" si="170"/>
        <v>5.7</v>
      </c>
      <c r="H1066" s="16">
        <f t="shared" si="171"/>
        <v>5.7</v>
      </c>
      <c r="I1066" s="11" t="str">
        <f t="shared" si="172"/>
        <v>X</v>
      </c>
      <c r="J1066" s="39" t="str">
        <f t="shared" si="173"/>
        <v>X</v>
      </c>
      <c r="K1066" s="39" t="str">
        <f t="shared" si="176"/>
        <v>X</v>
      </c>
      <c r="L1066" s="39" t="str">
        <f t="shared" si="177"/>
        <v>X</v>
      </c>
      <c r="M1066" s="39" t="str">
        <f t="shared" si="174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5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8"/>
        <v>3.2986347831244354</v>
      </c>
      <c r="BB1066" s="18"/>
      <c r="BD1066" s="54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3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9"/>
        <v>X</v>
      </c>
      <c r="G1067" s="7">
        <f t="shared" si="170"/>
        <v>21</v>
      </c>
      <c r="H1067" s="16">
        <f t="shared" si="171"/>
        <v>21</v>
      </c>
      <c r="I1067" s="11" t="str">
        <f t="shared" si="172"/>
        <v>X</v>
      </c>
      <c r="J1067" s="39" t="str">
        <f t="shared" si="173"/>
        <v>X</v>
      </c>
      <c r="K1067" s="39" t="str">
        <f t="shared" si="176"/>
        <v>X</v>
      </c>
      <c r="L1067" s="39" t="str">
        <f t="shared" si="177"/>
        <v>X</v>
      </c>
      <c r="M1067" s="39" t="str">
        <f t="shared" si="174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5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8"/>
        <v>3.2986347831244354</v>
      </c>
      <c r="BB1067" s="18"/>
      <c r="BD1067" s="54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3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9"/>
        <v>X</v>
      </c>
      <c r="G1068" s="7">
        <f t="shared" si="170"/>
        <v>21</v>
      </c>
      <c r="H1068" s="16">
        <f t="shared" si="171"/>
        <v>21</v>
      </c>
      <c r="I1068" s="11" t="str">
        <f t="shared" si="172"/>
        <v>X</v>
      </c>
      <c r="J1068" s="39" t="str">
        <f t="shared" si="173"/>
        <v>X</v>
      </c>
      <c r="K1068" s="39" t="str">
        <f t="shared" si="176"/>
        <v>X</v>
      </c>
      <c r="L1068" s="39" t="str">
        <f t="shared" si="177"/>
        <v>X</v>
      </c>
      <c r="M1068" s="39" t="str">
        <f t="shared" si="174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5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8"/>
        <v>3.2986347831244354</v>
      </c>
      <c r="BB1068" s="18"/>
      <c r="BD1068" s="54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3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9"/>
        <v>X</v>
      </c>
      <c r="G1069" s="7">
        <f t="shared" si="170"/>
        <v>12.6</v>
      </c>
      <c r="H1069" s="16">
        <f t="shared" si="171"/>
        <v>12.6</v>
      </c>
      <c r="I1069" s="11" t="str">
        <f t="shared" si="172"/>
        <v>X</v>
      </c>
      <c r="J1069" s="39" t="str">
        <f t="shared" si="173"/>
        <v>X</v>
      </c>
      <c r="K1069" s="39" t="str">
        <f t="shared" si="176"/>
        <v>X</v>
      </c>
      <c r="L1069" s="39" t="str">
        <f t="shared" si="177"/>
        <v>X</v>
      </c>
      <c r="M1069" s="39" t="str">
        <f t="shared" si="174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5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8"/>
        <v>3.2986347831244354</v>
      </c>
      <c r="BB1069" s="18"/>
      <c r="BD1069" s="54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3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9"/>
        <v>X</v>
      </c>
      <c r="G1070" s="7">
        <f t="shared" si="170"/>
        <v>17.100000000000001</v>
      </c>
      <c r="H1070" s="16">
        <f t="shared" si="171"/>
        <v>17.100000000000001</v>
      </c>
      <c r="I1070" s="11" t="str">
        <f t="shared" si="172"/>
        <v>X</v>
      </c>
      <c r="J1070" s="39" t="str">
        <f t="shared" si="173"/>
        <v>X</v>
      </c>
      <c r="K1070" s="39" t="str">
        <f t="shared" si="176"/>
        <v>X</v>
      </c>
      <c r="L1070" s="39" t="str">
        <f t="shared" si="177"/>
        <v>X</v>
      </c>
      <c r="M1070" s="39" t="str">
        <f t="shared" si="174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5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8"/>
        <v>3.2986347831244354</v>
      </c>
      <c r="BB1070" s="18"/>
      <c r="BD1070" s="54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3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9"/>
        <v>X</v>
      </c>
      <c r="G1071" s="7">
        <f t="shared" si="170"/>
        <v>12.2</v>
      </c>
      <c r="H1071" s="16">
        <f t="shared" si="171"/>
        <v>12.2</v>
      </c>
      <c r="I1071" s="11" t="str">
        <f t="shared" si="172"/>
        <v>X</v>
      </c>
      <c r="J1071" s="39" t="str">
        <f t="shared" si="173"/>
        <v>X</v>
      </c>
      <c r="K1071" s="39" t="str">
        <f t="shared" si="176"/>
        <v>X</v>
      </c>
      <c r="L1071" s="39" t="str">
        <f t="shared" si="177"/>
        <v>X</v>
      </c>
      <c r="M1071" s="39" t="str">
        <f t="shared" si="174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5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8"/>
        <v>3.2986347831244354</v>
      </c>
      <c r="BB1071" s="18"/>
      <c r="BD1071" s="54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3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9"/>
        <v>X</v>
      </c>
      <c r="G1072" s="7">
        <f t="shared" si="170"/>
        <v>11</v>
      </c>
      <c r="H1072" s="16">
        <f t="shared" si="171"/>
        <v>11</v>
      </c>
      <c r="I1072" s="11" t="str">
        <f t="shared" si="172"/>
        <v>X</v>
      </c>
      <c r="J1072" s="39" t="str">
        <f t="shared" si="173"/>
        <v>X</v>
      </c>
      <c r="K1072" s="39" t="str">
        <f t="shared" si="176"/>
        <v>X</v>
      </c>
      <c r="L1072" s="39" t="str">
        <f t="shared" si="177"/>
        <v>X</v>
      </c>
      <c r="M1072" s="39" t="str">
        <f t="shared" si="174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5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8"/>
        <v>3.2986347831244354</v>
      </c>
      <c r="BB1072" s="18"/>
      <c r="BD1072" s="54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3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9"/>
        <v>X</v>
      </c>
      <c r="G1073" s="7">
        <f t="shared" si="170"/>
        <v>11.5</v>
      </c>
      <c r="H1073" s="16">
        <f t="shared" si="171"/>
        <v>11.5</v>
      </c>
      <c r="I1073" s="11" t="str">
        <f t="shared" si="172"/>
        <v>X</v>
      </c>
      <c r="J1073" s="39" t="str">
        <f t="shared" si="173"/>
        <v>X</v>
      </c>
      <c r="K1073" s="39" t="str">
        <f t="shared" si="176"/>
        <v>X</v>
      </c>
      <c r="L1073" s="39" t="str">
        <f t="shared" si="177"/>
        <v>X</v>
      </c>
      <c r="M1073" s="39" t="str">
        <f t="shared" si="174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5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8"/>
        <v>3.2977605110991339</v>
      </c>
      <c r="BB1073" s="18"/>
      <c r="BD1073" s="54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3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9"/>
        <v>X</v>
      </c>
      <c r="G1074" s="7">
        <f t="shared" si="170"/>
        <v>8.1</v>
      </c>
      <c r="H1074" s="16">
        <f t="shared" si="171"/>
        <v>8.1</v>
      </c>
      <c r="I1074" s="11" t="str">
        <f t="shared" si="172"/>
        <v>X</v>
      </c>
      <c r="J1074" s="39" t="str">
        <f t="shared" si="173"/>
        <v>X</v>
      </c>
      <c r="K1074" s="39" t="str">
        <f t="shared" si="176"/>
        <v>X</v>
      </c>
      <c r="L1074" s="39" t="str">
        <f t="shared" si="177"/>
        <v>X</v>
      </c>
      <c r="M1074" s="39" t="str">
        <f t="shared" si="174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5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8"/>
        <v>3.2988530764097068</v>
      </c>
      <c r="BB1074" s="18"/>
      <c r="BD1074" s="54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3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9"/>
        <v>X</v>
      </c>
      <c r="G1075" s="7">
        <f t="shared" si="170"/>
        <v>13.2</v>
      </c>
      <c r="H1075" s="16">
        <f t="shared" si="171"/>
        <v>13.2</v>
      </c>
      <c r="I1075" s="11" t="str">
        <f t="shared" si="172"/>
        <v>X</v>
      </c>
      <c r="J1075" s="39" t="str">
        <f t="shared" si="173"/>
        <v>X</v>
      </c>
      <c r="K1075" s="39" t="str">
        <f t="shared" si="176"/>
        <v>X</v>
      </c>
      <c r="L1075" s="39" t="str">
        <f t="shared" si="177"/>
        <v>X</v>
      </c>
      <c r="M1075" s="39" t="str">
        <f t="shared" si="174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5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8"/>
        <v>3.2988530764097068</v>
      </c>
      <c r="BB1075" s="18"/>
      <c r="BD1075" s="54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3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9"/>
        <v>X</v>
      </c>
      <c r="G1076" s="7">
        <f t="shared" si="170"/>
        <v>6.6</v>
      </c>
      <c r="H1076" s="16">
        <f t="shared" si="171"/>
        <v>6.6</v>
      </c>
      <c r="I1076" s="11" t="str">
        <f t="shared" si="172"/>
        <v>X</v>
      </c>
      <c r="J1076" s="39" t="str">
        <f t="shared" si="173"/>
        <v>X</v>
      </c>
      <c r="K1076" s="39" t="str">
        <f t="shared" si="176"/>
        <v>X</v>
      </c>
      <c r="L1076" s="39" t="str">
        <f t="shared" si="177"/>
        <v>X</v>
      </c>
      <c r="M1076" s="39" t="str">
        <f t="shared" si="174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5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8"/>
        <v>3.2988530764097068</v>
      </c>
      <c r="BB1076" s="18"/>
      <c r="BD1076" s="54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3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9"/>
        <v>X</v>
      </c>
      <c r="G1077" s="7">
        <f t="shared" si="170"/>
        <v>40</v>
      </c>
      <c r="H1077" s="16">
        <f t="shared" si="171"/>
        <v>40</v>
      </c>
      <c r="I1077" s="11" t="str">
        <f t="shared" si="172"/>
        <v>X</v>
      </c>
      <c r="J1077" s="39" t="str">
        <f t="shared" si="173"/>
        <v>X</v>
      </c>
      <c r="K1077" s="39" t="str">
        <f t="shared" si="176"/>
        <v>X</v>
      </c>
      <c r="L1077" s="39" t="str">
        <f t="shared" si="177"/>
        <v>X</v>
      </c>
      <c r="M1077" s="39" t="str">
        <f t="shared" si="174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5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8"/>
        <v>3.2988530764097068</v>
      </c>
      <c r="BB1077" s="18"/>
      <c r="BD1077" s="54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3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9"/>
        <v>X</v>
      </c>
      <c r="G1078" s="7">
        <f t="shared" si="170"/>
        <v>11.5</v>
      </c>
      <c r="H1078" s="16">
        <f t="shared" si="171"/>
        <v>11.5</v>
      </c>
      <c r="I1078" s="11" t="str">
        <f t="shared" si="172"/>
        <v>X</v>
      </c>
      <c r="J1078" s="39" t="str">
        <f t="shared" si="173"/>
        <v>X</v>
      </c>
      <c r="K1078" s="39" t="str">
        <f t="shared" si="176"/>
        <v>X</v>
      </c>
      <c r="L1078" s="39" t="str">
        <f t="shared" si="177"/>
        <v>X</v>
      </c>
      <c r="M1078" s="39" t="str">
        <f t="shared" si="174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5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8"/>
        <v>3.2977605110991339</v>
      </c>
      <c r="BB1078" s="18"/>
      <c r="BD1078" s="54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3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9"/>
        <v>X</v>
      </c>
      <c r="G1079" s="7">
        <f t="shared" si="170"/>
        <v>8.5</v>
      </c>
      <c r="H1079" s="16">
        <f t="shared" si="171"/>
        <v>8.5</v>
      </c>
      <c r="I1079" s="11" t="str">
        <f t="shared" si="172"/>
        <v>X</v>
      </c>
      <c r="J1079" s="39" t="str">
        <f t="shared" si="173"/>
        <v>X</v>
      </c>
      <c r="K1079" s="39" t="str">
        <f t="shared" si="176"/>
        <v>X</v>
      </c>
      <c r="L1079" s="39" t="str">
        <f t="shared" si="177"/>
        <v>X</v>
      </c>
      <c r="M1079" s="39" t="str">
        <f t="shared" si="174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5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8"/>
        <v>3.2988530764097068</v>
      </c>
      <c r="BB1079" s="18"/>
      <c r="BD1079" s="54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3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9"/>
        <v>X</v>
      </c>
      <c r="G1080" s="7">
        <f t="shared" si="170"/>
        <v>12.4</v>
      </c>
      <c r="H1080" s="16">
        <f t="shared" si="171"/>
        <v>12.4</v>
      </c>
      <c r="I1080" s="11" t="str">
        <f t="shared" si="172"/>
        <v>X</v>
      </c>
      <c r="J1080" s="39" t="str">
        <f t="shared" si="173"/>
        <v>X</v>
      </c>
      <c r="K1080" s="39" t="str">
        <f t="shared" si="176"/>
        <v>X</v>
      </c>
      <c r="L1080" s="39" t="str">
        <f t="shared" si="177"/>
        <v>X</v>
      </c>
      <c r="M1080" s="39" t="str">
        <f t="shared" si="174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5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8"/>
        <v>3.2977605110991339</v>
      </c>
      <c r="BB1080" s="18"/>
      <c r="BD1080" s="54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3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9"/>
        <v>X</v>
      </c>
      <c r="G1081" s="7">
        <f t="shared" si="170"/>
        <v>6.5</v>
      </c>
      <c r="H1081" s="16">
        <f t="shared" si="171"/>
        <v>6.5</v>
      </c>
      <c r="I1081" s="11" t="str">
        <f t="shared" si="172"/>
        <v>X</v>
      </c>
      <c r="J1081" s="39" t="str">
        <f t="shared" si="173"/>
        <v>X</v>
      </c>
      <c r="K1081" s="39" t="str">
        <f t="shared" si="176"/>
        <v>X</v>
      </c>
      <c r="L1081" s="39" t="str">
        <f t="shared" si="177"/>
        <v>X</v>
      </c>
      <c r="M1081" s="39" t="str">
        <f t="shared" si="174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5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8"/>
        <v>3.2988530764097068</v>
      </c>
      <c r="BB1081" s="18"/>
      <c r="BD1081" s="54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3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9"/>
        <v>X</v>
      </c>
      <c r="G1082" s="7">
        <f t="shared" si="170"/>
        <v>9</v>
      </c>
      <c r="H1082" s="16">
        <f t="shared" si="171"/>
        <v>9</v>
      </c>
      <c r="I1082" s="11" t="str">
        <f t="shared" si="172"/>
        <v>X</v>
      </c>
      <c r="J1082" s="39" t="str">
        <f t="shared" si="173"/>
        <v>X</v>
      </c>
      <c r="K1082" s="39" t="str">
        <f t="shared" si="176"/>
        <v>X</v>
      </c>
      <c r="L1082" s="39" t="str">
        <f t="shared" si="177"/>
        <v>X</v>
      </c>
      <c r="M1082" s="39" t="str">
        <f t="shared" si="174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5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8"/>
        <v>3.2988530764097068</v>
      </c>
      <c r="BB1082" s="18"/>
      <c r="BD1082" s="54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3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9"/>
        <v>X</v>
      </c>
      <c r="G1083" s="7">
        <f t="shared" si="170"/>
        <v>9</v>
      </c>
      <c r="H1083" s="16">
        <f t="shared" si="171"/>
        <v>9</v>
      </c>
      <c r="I1083" s="11" t="str">
        <f t="shared" si="172"/>
        <v>X</v>
      </c>
      <c r="J1083" s="39" t="str">
        <f t="shared" si="173"/>
        <v>X</v>
      </c>
      <c r="K1083" s="39" t="str">
        <f t="shared" si="176"/>
        <v>X</v>
      </c>
      <c r="L1083" s="39" t="str">
        <f t="shared" si="177"/>
        <v>X</v>
      </c>
      <c r="M1083" s="39" t="str">
        <f t="shared" si="174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5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8"/>
        <v>3.2988530764097068</v>
      </c>
      <c r="BB1083" s="18"/>
      <c r="BD1083" s="54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3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9"/>
        <v>X</v>
      </c>
      <c r="G1084" s="7">
        <f t="shared" si="170"/>
        <v>8</v>
      </c>
      <c r="H1084" s="16">
        <f t="shared" si="171"/>
        <v>8</v>
      </c>
      <c r="I1084" s="11" t="str">
        <f t="shared" si="172"/>
        <v>X</v>
      </c>
      <c r="J1084" s="39" t="str">
        <f t="shared" si="173"/>
        <v>X</v>
      </c>
      <c r="K1084" s="39" t="str">
        <f t="shared" si="176"/>
        <v>X</v>
      </c>
      <c r="L1084" s="39" t="str">
        <f t="shared" si="177"/>
        <v>X</v>
      </c>
      <c r="M1084" s="39" t="str">
        <f t="shared" si="174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5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8"/>
        <v>3.2984163800612945</v>
      </c>
      <c r="BB1084" s="18"/>
      <c r="BD1084" s="54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3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9"/>
        <v>X</v>
      </c>
      <c r="G1085" s="7">
        <f t="shared" si="170"/>
        <v>18.3</v>
      </c>
      <c r="H1085" s="16">
        <f t="shared" si="171"/>
        <v>18.3</v>
      </c>
      <c r="I1085" s="11" t="str">
        <f t="shared" si="172"/>
        <v>X</v>
      </c>
      <c r="J1085" s="39" t="str">
        <f t="shared" si="173"/>
        <v>X</v>
      </c>
      <c r="K1085" s="39" t="str">
        <f t="shared" si="176"/>
        <v>X</v>
      </c>
      <c r="L1085" s="39" t="str">
        <f t="shared" si="177"/>
        <v>X</v>
      </c>
      <c r="M1085" s="39" t="str">
        <f t="shared" si="174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5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8"/>
        <v>3.2984163800612945</v>
      </c>
      <c r="BB1085" s="18"/>
      <c r="BD1085" s="54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3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9"/>
        <v>X</v>
      </c>
      <c r="G1086" s="7">
        <f t="shared" si="170"/>
        <v>10.5</v>
      </c>
      <c r="H1086" s="16">
        <f t="shared" si="171"/>
        <v>10.5</v>
      </c>
      <c r="I1086" s="11" t="str">
        <f t="shared" si="172"/>
        <v>X</v>
      </c>
      <c r="J1086" s="39" t="str">
        <f t="shared" si="173"/>
        <v>X</v>
      </c>
      <c r="K1086" s="39" t="str">
        <f t="shared" si="176"/>
        <v>X</v>
      </c>
      <c r="L1086" s="39" t="str">
        <f t="shared" si="177"/>
        <v>X</v>
      </c>
      <c r="M1086" s="39" t="str">
        <f t="shared" si="174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5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8"/>
        <v>3.2984163800612945</v>
      </c>
      <c r="BB1086" s="18"/>
      <c r="BD1086" s="54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3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9"/>
        <v>X</v>
      </c>
      <c r="G1087" s="7">
        <f t="shared" si="170"/>
        <v>11.6</v>
      </c>
      <c r="H1087" s="16">
        <f t="shared" si="171"/>
        <v>11.6</v>
      </c>
      <c r="I1087" s="11" t="str">
        <f t="shared" si="172"/>
        <v>X</v>
      </c>
      <c r="J1087" s="39" t="str">
        <f t="shared" si="173"/>
        <v>X</v>
      </c>
      <c r="K1087" s="39" t="str">
        <f t="shared" si="176"/>
        <v>X</v>
      </c>
      <c r="L1087" s="39" t="str">
        <f t="shared" si="177"/>
        <v>X</v>
      </c>
      <c r="M1087" s="39" t="str">
        <f t="shared" si="174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5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8"/>
        <v>3.2984163800612945</v>
      </c>
      <c r="BB1087" s="18"/>
      <c r="BD1087" s="54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3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9"/>
        <v>X</v>
      </c>
      <c r="G1088" s="7">
        <f t="shared" si="170"/>
        <v>12.4</v>
      </c>
      <c r="H1088" s="16">
        <f t="shared" si="171"/>
        <v>12.4</v>
      </c>
      <c r="I1088" s="11" t="str">
        <f t="shared" si="172"/>
        <v>X</v>
      </c>
      <c r="J1088" s="39" t="str">
        <f t="shared" si="173"/>
        <v>X</v>
      </c>
      <c r="K1088" s="39" t="str">
        <f t="shared" si="176"/>
        <v>X</v>
      </c>
      <c r="L1088" s="39" t="str">
        <f t="shared" si="177"/>
        <v>X</v>
      </c>
      <c r="M1088" s="39" t="str">
        <f t="shared" si="174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5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8"/>
        <v>3.2984163800612945</v>
      </c>
      <c r="BB1088" s="18"/>
      <c r="BD1088" s="54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3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9"/>
        <v>X</v>
      </c>
      <c r="G1089" s="7">
        <f t="shared" si="170"/>
        <v>12.4</v>
      </c>
      <c r="H1089" s="16">
        <f t="shared" si="171"/>
        <v>12.4</v>
      </c>
      <c r="I1089" s="11" t="str">
        <f t="shared" si="172"/>
        <v>X</v>
      </c>
      <c r="J1089" s="39" t="str">
        <f t="shared" si="173"/>
        <v>X</v>
      </c>
      <c r="K1089" s="39" t="str">
        <f t="shared" si="176"/>
        <v>X</v>
      </c>
      <c r="L1089" s="39" t="str">
        <f t="shared" si="177"/>
        <v>X</v>
      </c>
      <c r="M1089" s="39" t="str">
        <f t="shared" si="174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5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8"/>
        <v>3.2984163800612945</v>
      </c>
      <c r="BB1089" s="18"/>
      <c r="BD1089" s="54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3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9"/>
        <v>X</v>
      </c>
      <c r="G1090" s="7">
        <f t="shared" si="170"/>
        <v>8.6</v>
      </c>
      <c r="H1090" s="16">
        <f t="shared" si="171"/>
        <v>8.6</v>
      </c>
      <c r="I1090" s="11" t="str">
        <f t="shared" si="172"/>
        <v>X</v>
      </c>
      <c r="J1090" s="39" t="str">
        <f t="shared" si="173"/>
        <v>X</v>
      </c>
      <c r="K1090" s="39" t="str">
        <f t="shared" si="176"/>
        <v>X</v>
      </c>
      <c r="L1090" s="39" t="str">
        <f t="shared" si="177"/>
        <v>X</v>
      </c>
      <c r="M1090" s="39" t="str">
        <f t="shared" si="174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5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8"/>
        <v>3.2984163800612945</v>
      </c>
      <c r="BB1090" s="18"/>
      <c r="BD1090" s="54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3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9"/>
        <v>X</v>
      </c>
      <c r="G1091" s="7">
        <f t="shared" si="170"/>
        <v>6.4</v>
      </c>
      <c r="H1091" s="16">
        <f t="shared" si="171"/>
        <v>6.4</v>
      </c>
      <c r="I1091" s="11" t="str">
        <f t="shared" si="172"/>
        <v>X</v>
      </c>
      <c r="J1091" s="39" t="str">
        <f t="shared" si="173"/>
        <v>X</v>
      </c>
      <c r="K1091" s="39" t="str">
        <f t="shared" si="176"/>
        <v>X</v>
      </c>
      <c r="L1091" s="39" t="str">
        <f t="shared" si="177"/>
        <v>X</v>
      </c>
      <c r="M1091" s="39" t="str">
        <f t="shared" si="174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5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8"/>
        <v>3.2984163800612945</v>
      </c>
      <c r="BB1091" s="18"/>
      <c r="BD1091" s="54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3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9"/>
        <v>X</v>
      </c>
      <c r="G1092" s="7">
        <f t="shared" si="170"/>
        <v>9.1</v>
      </c>
      <c r="H1092" s="16">
        <f t="shared" si="171"/>
        <v>9.1</v>
      </c>
      <c r="I1092" s="11" t="str">
        <f t="shared" si="172"/>
        <v>X</v>
      </c>
      <c r="J1092" s="39" t="str">
        <f t="shared" si="173"/>
        <v>X</v>
      </c>
      <c r="K1092" s="39" t="str">
        <f t="shared" si="176"/>
        <v>X</v>
      </c>
      <c r="L1092" s="39" t="str">
        <f t="shared" si="177"/>
        <v>X</v>
      </c>
      <c r="M1092" s="39" t="str">
        <f t="shared" si="174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5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8"/>
        <v>3.2960066693136723</v>
      </c>
      <c r="BB1092" s="18"/>
      <c r="BD1092" s="54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3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9"/>
        <v>X</v>
      </c>
      <c r="G1093" s="7">
        <f t="shared" si="170"/>
        <v>10</v>
      </c>
      <c r="H1093" s="16">
        <f t="shared" si="171"/>
        <v>10</v>
      </c>
      <c r="I1093" s="11" t="str">
        <f t="shared" si="172"/>
        <v>X</v>
      </c>
      <c r="J1093" s="39" t="str">
        <f t="shared" si="173"/>
        <v>X</v>
      </c>
      <c r="K1093" s="39" t="str">
        <f t="shared" si="176"/>
        <v>X</v>
      </c>
      <c r="L1093" s="39" t="str">
        <f t="shared" si="177"/>
        <v>X</v>
      </c>
      <c r="M1093" s="39" t="str">
        <f t="shared" si="174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5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8"/>
        <v>3.2977605110991339</v>
      </c>
      <c r="BB1093" s="18"/>
      <c r="BD1093" s="54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3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9"/>
        <v>X</v>
      </c>
      <c r="G1094" s="7">
        <f t="shared" si="170"/>
        <v>7.5</v>
      </c>
      <c r="H1094" s="16">
        <f t="shared" si="171"/>
        <v>7.5</v>
      </c>
      <c r="I1094" s="11" t="str">
        <f t="shared" si="172"/>
        <v>X</v>
      </c>
      <c r="J1094" s="39" t="str">
        <f t="shared" si="173"/>
        <v>X</v>
      </c>
      <c r="K1094" s="39" t="str">
        <f t="shared" si="176"/>
        <v>X</v>
      </c>
      <c r="L1094" s="39" t="str">
        <f t="shared" si="177"/>
        <v>X</v>
      </c>
      <c r="M1094" s="39" t="str">
        <f t="shared" si="174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5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8"/>
        <v>3.2960066693136723</v>
      </c>
      <c r="BB1094" s="18"/>
      <c r="BD1094" s="54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3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9"/>
        <v>X</v>
      </c>
      <c r="G1095" s="7">
        <f t="shared" si="170"/>
        <v>9.4</v>
      </c>
      <c r="H1095" s="16">
        <f t="shared" si="171"/>
        <v>9.4</v>
      </c>
      <c r="I1095" s="11" t="str">
        <f t="shared" si="172"/>
        <v>X</v>
      </c>
      <c r="J1095" s="39" t="str">
        <f t="shared" si="173"/>
        <v>X</v>
      </c>
      <c r="K1095" s="39" t="str">
        <f t="shared" si="176"/>
        <v>X</v>
      </c>
      <c r="L1095" s="39" t="str">
        <f t="shared" si="177"/>
        <v>X</v>
      </c>
      <c r="M1095" s="39" t="str">
        <f t="shared" si="174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5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8"/>
        <v>3.2977605110991339</v>
      </c>
      <c r="BB1095" s="18"/>
      <c r="BD1095" s="54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3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9"/>
        <v>X</v>
      </c>
      <c r="G1096" s="7">
        <f t="shared" si="170"/>
        <v>8.4</v>
      </c>
      <c r="H1096" s="16">
        <f t="shared" si="171"/>
        <v>8.4</v>
      </c>
      <c r="I1096" s="11" t="str">
        <f t="shared" si="172"/>
        <v>X</v>
      </c>
      <c r="J1096" s="39" t="str">
        <f t="shared" si="173"/>
        <v>X</v>
      </c>
      <c r="K1096" s="39" t="str">
        <f t="shared" si="176"/>
        <v>X</v>
      </c>
      <c r="L1096" s="39" t="str">
        <f t="shared" si="177"/>
        <v>X</v>
      </c>
      <c r="M1096" s="39" t="str">
        <f t="shared" si="174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5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8"/>
        <v>3.2960066693136723</v>
      </c>
      <c r="BB1096" s="18"/>
      <c r="BD1096" s="54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3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9"/>
        <v>X</v>
      </c>
      <c r="G1097" s="7">
        <f t="shared" si="170"/>
        <v>10.4</v>
      </c>
      <c r="H1097" s="16">
        <f t="shared" si="171"/>
        <v>10.4</v>
      </c>
      <c r="I1097" s="11" t="str">
        <f t="shared" si="172"/>
        <v>X</v>
      </c>
      <c r="J1097" s="39" t="str">
        <f t="shared" si="173"/>
        <v>X</v>
      </c>
      <c r="K1097" s="39" t="str">
        <f t="shared" si="176"/>
        <v>X</v>
      </c>
      <c r="L1097" s="39" t="str">
        <f t="shared" si="177"/>
        <v>X</v>
      </c>
      <c r="M1097" s="39" t="str">
        <f t="shared" si="174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5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8"/>
        <v>3.2977605110991339</v>
      </c>
      <c r="BB1097" s="18"/>
      <c r="BD1097" s="54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3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9"/>
        <v>X</v>
      </c>
      <c r="G1098" s="7">
        <f t="shared" si="170"/>
        <v>8</v>
      </c>
      <c r="H1098" s="16">
        <f t="shared" si="171"/>
        <v>8</v>
      </c>
      <c r="I1098" s="11" t="str">
        <f t="shared" si="172"/>
        <v>X</v>
      </c>
      <c r="J1098" s="39" t="str">
        <f t="shared" si="173"/>
        <v>X</v>
      </c>
      <c r="K1098" s="39" t="str">
        <f t="shared" si="176"/>
        <v>X</v>
      </c>
      <c r="L1098" s="39" t="str">
        <f t="shared" si="177"/>
        <v>X</v>
      </c>
      <c r="M1098" s="39" t="str">
        <f t="shared" si="174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5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8"/>
        <v>3.2960066693136723</v>
      </c>
      <c r="BB1098" s="18"/>
      <c r="BD1098" s="54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3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9"/>
        <v>X</v>
      </c>
      <c r="G1099" s="7">
        <f t="shared" si="170"/>
        <v>8.1</v>
      </c>
      <c r="H1099" s="16">
        <f t="shared" si="171"/>
        <v>8.1</v>
      </c>
      <c r="I1099" s="11" t="str">
        <f t="shared" si="172"/>
        <v>X</v>
      </c>
      <c r="J1099" s="39" t="str">
        <f t="shared" si="173"/>
        <v>X</v>
      </c>
      <c r="K1099" s="39" t="str">
        <f t="shared" si="176"/>
        <v>X</v>
      </c>
      <c r="L1099" s="39" t="str">
        <f t="shared" si="177"/>
        <v>X</v>
      </c>
      <c r="M1099" s="39" t="str">
        <f t="shared" si="174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5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8"/>
        <v>3.2977605110991339</v>
      </c>
      <c r="BB1099" s="18"/>
      <c r="BD1099" s="54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3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9"/>
        <v>X</v>
      </c>
      <c r="G1100" s="7">
        <f t="shared" si="170"/>
        <v>4.9000000000000004</v>
      </c>
      <c r="H1100" s="16">
        <f t="shared" si="171"/>
        <v>4.9000000000000004</v>
      </c>
      <c r="I1100" s="11" t="str">
        <f t="shared" si="172"/>
        <v>X</v>
      </c>
      <c r="J1100" s="39" t="str">
        <f t="shared" si="173"/>
        <v>X</v>
      </c>
      <c r="K1100" s="39" t="str">
        <f t="shared" si="176"/>
        <v>X</v>
      </c>
      <c r="L1100" s="39" t="str">
        <f t="shared" si="177"/>
        <v>X</v>
      </c>
      <c r="M1100" s="39" t="str">
        <f t="shared" si="174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5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8"/>
        <v>3.2960066693136723</v>
      </c>
      <c r="BB1100" s="18"/>
      <c r="BD1100" s="54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3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9"/>
        <v>X</v>
      </c>
      <c r="G1101" s="7">
        <f t="shared" si="170"/>
        <v>7.2</v>
      </c>
      <c r="H1101" s="16">
        <f t="shared" si="171"/>
        <v>7.2</v>
      </c>
      <c r="I1101" s="11" t="str">
        <f t="shared" si="172"/>
        <v>X</v>
      </c>
      <c r="J1101" s="39" t="str">
        <f t="shared" si="173"/>
        <v>X</v>
      </c>
      <c r="K1101" s="39" t="str">
        <f t="shared" si="176"/>
        <v>X</v>
      </c>
      <c r="L1101" s="39" t="str">
        <f t="shared" si="177"/>
        <v>X</v>
      </c>
      <c r="M1101" s="39" t="str">
        <f t="shared" si="174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5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8"/>
        <v>3.2977605110991339</v>
      </c>
      <c r="BB1101" s="18"/>
      <c r="BD1101" s="54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3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9"/>
        <v>X</v>
      </c>
      <c r="G1102" s="7">
        <f t="shared" si="170"/>
        <v>13.4</v>
      </c>
      <c r="H1102" s="16">
        <f t="shared" si="171"/>
        <v>13.4</v>
      </c>
      <c r="I1102" s="11" t="str">
        <f t="shared" si="172"/>
        <v>X</v>
      </c>
      <c r="J1102" s="39" t="str">
        <f t="shared" si="173"/>
        <v>X</v>
      </c>
      <c r="K1102" s="39" t="str">
        <f t="shared" si="176"/>
        <v>X</v>
      </c>
      <c r="L1102" s="39" t="str">
        <f t="shared" si="177"/>
        <v>X</v>
      </c>
      <c r="M1102" s="39" t="str">
        <f t="shared" si="174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5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8"/>
        <v>3.2953471483336179</v>
      </c>
      <c r="BB1102" s="18"/>
      <c r="BD1102" s="54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3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9">IFERROR(D1103/E1103, "X")</f>
        <v>X</v>
      </c>
      <c r="G1103" s="7">
        <f t="shared" ref="G1103:G1166" si="180">D1103-E1103</f>
        <v>12.1</v>
      </c>
      <c r="H1103" s="16">
        <f t="shared" ref="H1103:H1166" si="181">D1103+E1103</f>
        <v>12.1</v>
      </c>
      <c r="I1103" s="11" t="str">
        <f t="shared" ref="I1103:I1166" si="182">IFERROR(F1103/SQRT(F1103^2+AJ1103), "X")</f>
        <v>X</v>
      </c>
      <c r="J1103" s="39" t="str">
        <f t="shared" ref="J1103:J1166" si="183">IFERROR(SQRT((1-I1103^2)/AJ1103), "X")</f>
        <v>X</v>
      </c>
      <c r="K1103" s="39" t="str">
        <f t="shared" si="176"/>
        <v>X</v>
      </c>
      <c r="L1103" s="39" t="str">
        <f t="shared" si="177"/>
        <v>X</v>
      </c>
      <c r="M1103" s="39" t="str">
        <f t="shared" ref="M1103:M1166" si="184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5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8"/>
        <v>3.2966651902615309</v>
      </c>
      <c r="BB1103" s="18"/>
      <c r="BD1103" s="54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3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9"/>
        <v>X</v>
      </c>
      <c r="G1104" s="7">
        <f t="shared" si="180"/>
        <v>7</v>
      </c>
      <c r="H1104" s="16">
        <f t="shared" si="181"/>
        <v>7</v>
      </c>
      <c r="I1104" s="11" t="str">
        <f t="shared" si="182"/>
        <v>X</v>
      </c>
      <c r="J1104" s="39" t="str">
        <f t="shared" si="183"/>
        <v>X</v>
      </c>
      <c r="K1104" s="39" t="str">
        <f t="shared" si="176"/>
        <v>X</v>
      </c>
      <c r="L1104" s="39" t="str">
        <f t="shared" si="177"/>
        <v>X</v>
      </c>
      <c r="M1104" s="39" t="str">
        <f t="shared" si="184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5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8"/>
        <v>3.2990712600274095</v>
      </c>
      <c r="BB1104" s="18"/>
      <c r="BD1104" s="54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3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9"/>
        <v>X</v>
      </c>
      <c r="G1105" s="7">
        <f t="shared" si="180"/>
        <v>7</v>
      </c>
      <c r="H1105" s="16">
        <f t="shared" si="181"/>
        <v>7</v>
      </c>
      <c r="I1105" s="11" t="str">
        <f t="shared" si="182"/>
        <v>X</v>
      </c>
      <c r="J1105" s="39" t="str">
        <f t="shared" si="183"/>
        <v>X</v>
      </c>
      <c r="K1105" s="39" t="str">
        <f t="shared" si="176"/>
        <v>X</v>
      </c>
      <c r="L1105" s="39" t="str">
        <f t="shared" si="177"/>
        <v>X</v>
      </c>
      <c r="M1105" s="39" t="str">
        <f t="shared" si="184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5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8"/>
        <v>3.2968844755385471</v>
      </c>
      <c r="BB1105" s="18"/>
      <c r="BD1105" s="54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3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9"/>
        <v>X</v>
      </c>
      <c r="G1106" s="7">
        <f t="shared" si="180"/>
        <v>12.6</v>
      </c>
      <c r="H1106" s="16">
        <f t="shared" si="181"/>
        <v>12.6</v>
      </c>
      <c r="I1106" s="11" t="str">
        <f t="shared" si="182"/>
        <v>X</v>
      </c>
      <c r="J1106" s="39" t="str">
        <f t="shared" si="183"/>
        <v>X</v>
      </c>
      <c r="K1106" s="39" t="str">
        <f t="shared" si="176"/>
        <v>X</v>
      </c>
      <c r="L1106" s="39" t="str">
        <f t="shared" si="177"/>
        <v>X</v>
      </c>
      <c r="M1106" s="39" t="str">
        <f t="shared" si="184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5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8"/>
        <v>3.2968844755385471</v>
      </c>
      <c r="BB1106" s="18"/>
      <c r="BD1106" s="54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3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9"/>
        <v>X</v>
      </c>
      <c r="G1107" s="7">
        <f t="shared" si="180"/>
        <v>16.100000000000001</v>
      </c>
      <c r="H1107" s="16">
        <f t="shared" si="181"/>
        <v>16.100000000000001</v>
      </c>
      <c r="I1107" s="11" t="str">
        <f t="shared" si="182"/>
        <v>X</v>
      </c>
      <c r="J1107" s="39" t="str">
        <f t="shared" si="183"/>
        <v>X</v>
      </c>
      <c r="K1107" s="39" t="str">
        <f t="shared" si="176"/>
        <v>X</v>
      </c>
      <c r="L1107" s="39" t="str">
        <f t="shared" si="177"/>
        <v>X</v>
      </c>
      <c r="M1107" s="39" t="str">
        <f t="shared" si="184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5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8"/>
        <v>3.2968844755385471</v>
      </c>
      <c r="BB1107" s="18"/>
      <c r="BD1107" s="54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3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9"/>
        <v>X</v>
      </c>
      <c r="G1108" s="7">
        <f t="shared" si="180"/>
        <v>6.9</v>
      </c>
      <c r="H1108" s="16">
        <f t="shared" si="181"/>
        <v>6.9</v>
      </c>
      <c r="I1108" s="11" t="str">
        <f t="shared" si="182"/>
        <v>X</v>
      </c>
      <c r="J1108" s="39" t="str">
        <f t="shared" si="183"/>
        <v>X</v>
      </c>
      <c r="K1108" s="39" t="str">
        <f t="shared" si="176"/>
        <v>X</v>
      </c>
      <c r="L1108" s="39" t="str">
        <f t="shared" si="177"/>
        <v>X</v>
      </c>
      <c r="M1108" s="39" t="str">
        <f t="shared" si="184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5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8"/>
        <v>3.2968844755385471</v>
      </c>
      <c r="BB1108" s="18"/>
      <c r="BD1108" s="54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3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9"/>
        <v>X</v>
      </c>
      <c r="G1109" s="7">
        <f t="shared" si="180"/>
        <v>7.9</v>
      </c>
      <c r="H1109" s="16">
        <f t="shared" si="181"/>
        <v>7.9</v>
      </c>
      <c r="I1109" s="11" t="str">
        <f t="shared" si="182"/>
        <v>X</v>
      </c>
      <c r="J1109" s="39" t="str">
        <f t="shared" si="183"/>
        <v>X</v>
      </c>
      <c r="K1109" s="39" t="str">
        <f t="shared" si="176"/>
        <v>X</v>
      </c>
      <c r="L1109" s="39" t="str">
        <f t="shared" si="177"/>
        <v>X</v>
      </c>
      <c r="M1109" s="39" t="str">
        <f t="shared" si="184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5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8"/>
        <v>3.2968844755385471</v>
      </c>
      <c r="BB1109" s="18"/>
      <c r="BD1109" s="54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3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9"/>
        <v>X</v>
      </c>
      <c r="G1110" s="7">
        <f t="shared" si="180"/>
        <v>5.7</v>
      </c>
      <c r="H1110" s="16">
        <f t="shared" si="181"/>
        <v>5.7</v>
      </c>
      <c r="I1110" s="11" t="str">
        <f t="shared" si="182"/>
        <v>X</v>
      </c>
      <c r="J1110" s="39" t="str">
        <f t="shared" si="183"/>
        <v>X</v>
      </c>
      <c r="K1110" s="39" t="str">
        <f t="shared" si="176"/>
        <v>X</v>
      </c>
      <c r="L1110" s="39" t="str">
        <f t="shared" si="177"/>
        <v>X</v>
      </c>
      <c r="M1110" s="39" t="str">
        <f t="shared" si="184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5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8"/>
        <v>3.2999429000227671</v>
      </c>
      <c r="BB1110" s="18"/>
      <c r="BD1110" s="54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3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9"/>
        <v>X</v>
      </c>
      <c r="G1111" s="7">
        <f t="shared" si="180"/>
        <v>7.9</v>
      </c>
      <c r="H1111" s="16">
        <f t="shared" si="181"/>
        <v>7.9</v>
      </c>
      <c r="I1111" s="11" t="str">
        <f t="shared" si="182"/>
        <v>X</v>
      </c>
      <c r="J1111" s="39" t="str">
        <f t="shared" si="183"/>
        <v>X</v>
      </c>
      <c r="K1111" s="39" t="str">
        <f t="shared" si="176"/>
        <v>X</v>
      </c>
      <c r="L1111" s="39" t="str">
        <f t="shared" si="177"/>
        <v>X</v>
      </c>
      <c r="M1111" s="39" t="str">
        <f t="shared" si="184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5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8"/>
        <v>3.2981978671098151</v>
      </c>
      <c r="BB1111" s="18"/>
      <c r="BD1111" s="54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3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9"/>
        <v>X</v>
      </c>
      <c r="G1112" s="7">
        <f t="shared" si="180"/>
        <v>6</v>
      </c>
      <c r="H1112" s="16">
        <f t="shared" si="181"/>
        <v>6</v>
      </c>
      <c r="I1112" s="11" t="str">
        <f t="shared" si="182"/>
        <v>X</v>
      </c>
      <c r="J1112" s="39" t="str">
        <f t="shared" si="183"/>
        <v>X</v>
      </c>
      <c r="K1112" s="39" t="str">
        <f t="shared" si="176"/>
        <v>X</v>
      </c>
      <c r="L1112" s="39" t="str">
        <f t="shared" si="177"/>
        <v>X</v>
      </c>
      <c r="M1112" s="39" t="str">
        <f t="shared" si="184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5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8"/>
        <v>3.2949069106051923</v>
      </c>
      <c r="BB1112" s="18"/>
      <c r="BD1112" s="54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3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9"/>
        <v>X</v>
      </c>
      <c r="G1113" s="7">
        <f t="shared" si="180"/>
        <v>8.6999999999999993</v>
      </c>
      <c r="H1113" s="16">
        <f t="shared" si="181"/>
        <v>8.6999999999999993</v>
      </c>
      <c r="I1113" s="11" t="str">
        <f t="shared" si="182"/>
        <v>X</v>
      </c>
      <c r="J1113" s="39" t="str">
        <f t="shared" si="183"/>
        <v>X</v>
      </c>
      <c r="K1113" s="39" t="str">
        <f t="shared" si="176"/>
        <v>X</v>
      </c>
      <c r="L1113" s="39" t="str">
        <f t="shared" si="177"/>
        <v>X</v>
      </c>
      <c r="M1113" s="39" t="str">
        <f t="shared" si="184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5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8"/>
        <v>3.2999429000227671</v>
      </c>
      <c r="BB1113" s="18"/>
      <c r="BD1113" s="54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3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9"/>
        <v>X</v>
      </c>
      <c r="G1114" s="7">
        <f t="shared" si="180"/>
        <v>50</v>
      </c>
      <c r="H1114" s="16">
        <f t="shared" si="181"/>
        <v>50</v>
      </c>
      <c r="I1114" s="11" t="str">
        <f t="shared" si="182"/>
        <v>X</v>
      </c>
      <c r="J1114" s="39" t="str">
        <f t="shared" si="183"/>
        <v>X</v>
      </c>
      <c r="K1114" s="39" t="str">
        <f t="shared" si="176"/>
        <v>X</v>
      </c>
      <c r="L1114" s="39" t="str">
        <f t="shared" si="177"/>
        <v>X</v>
      </c>
      <c r="M1114" s="39" t="str">
        <f t="shared" si="184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5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8"/>
        <v>3.2949069106051923</v>
      </c>
      <c r="BB1114" s="18"/>
      <c r="BD1114" s="54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3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9"/>
        <v>X</v>
      </c>
      <c r="G1115" s="7">
        <f t="shared" si="180"/>
        <v>12.7</v>
      </c>
      <c r="H1115" s="16">
        <f t="shared" si="181"/>
        <v>12.7</v>
      </c>
      <c r="I1115" s="11" t="str">
        <f t="shared" si="182"/>
        <v>X</v>
      </c>
      <c r="J1115" s="39" t="str">
        <f t="shared" si="183"/>
        <v>X</v>
      </c>
      <c r="K1115" s="39" t="str">
        <f t="shared" si="176"/>
        <v>X</v>
      </c>
      <c r="L1115" s="39" t="str">
        <f t="shared" si="177"/>
        <v>X</v>
      </c>
      <c r="M1115" s="39" t="str">
        <f t="shared" si="184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5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8"/>
        <v>3.2949069106051923</v>
      </c>
      <c r="BB1115" s="18"/>
      <c r="BD1115" s="54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3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9"/>
        <v>X</v>
      </c>
      <c r="G1116" s="7">
        <f t="shared" si="180"/>
        <v>15.8</v>
      </c>
      <c r="H1116" s="16">
        <f t="shared" si="181"/>
        <v>15.8</v>
      </c>
      <c r="I1116" s="11" t="str">
        <f t="shared" si="182"/>
        <v>X</v>
      </c>
      <c r="J1116" s="39" t="str">
        <f t="shared" si="183"/>
        <v>X</v>
      </c>
      <c r="K1116" s="39" t="str">
        <f t="shared" si="176"/>
        <v>X</v>
      </c>
      <c r="L1116" s="39" t="str">
        <f t="shared" si="177"/>
        <v>X</v>
      </c>
      <c r="M1116" s="39" t="str">
        <f t="shared" si="184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5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8"/>
        <v>3.2949069106051923</v>
      </c>
      <c r="BB1116" s="18"/>
      <c r="BD1116" s="54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3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9"/>
        <v>X</v>
      </c>
      <c r="G1117" s="7">
        <f t="shared" si="180"/>
        <v>11.9</v>
      </c>
      <c r="H1117" s="16">
        <f t="shared" si="181"/>
        <v>11.9</v>
      </c>
      <c r="I1117" s="11" t="str">
        <f t="shared" si="182"/>
        <v>X</v>
      </c>
      <c r="J1117" s="39" t="str">
        <f t="shared" si="183"/>
        <v>X</v>
      </c>
      <c r="K1117" s="39" t="str">
        <f t="shared" si="176"/>
        <v>X</v>
      </c>
      <c r="L1117" s="39" t="str">
        <f t="shared" si="177"/>
        <v>X</v>
      </c>
      <c r="M1117" s="39" t="str">
        <f t="shared" si="184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5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8"/>
        <v>3.2966651902615309</v>
      </c>
      <c r="BB1117" s="18"/>
      <c r="BD1117" s="54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3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9"/>
        <v>X</v>
      </c>
      <c r="G1118" s="7">
        <f t="shared" si="180"/>
        <v>14.2</v>
      </c>
      <c r="H1118" s="16">
        <f t="shared" si="181"/>
        <v>14.2</v>
      </c>
      <c r="I1118" s="11" t="str">
        <f t="shared" si="182"/>
        <v>X</v>
      </c>
      <c r="J1118" s="39" t="str">
        <f t="shared" si="183"/>
        <v>X</v>
      </c>
      <c r="K1118" s="39" t="str">
        <f t="shared" si="176"/>
        <v>X</v>
      </c>
      <c r="L1118" s="39" t="str">
        <f t="shared" si="177"/>
        <v>X</v>
      </c>
      <c r="M1118" s="39" t="str">
        <f t="shared" si="184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5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8"/>
        <v>3.2966651902615309</v>
      </c>
      <c r="BB1118" s="18"/>
      <c r="BD1118" s="54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3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9"/>
        <v>X</v>
      </c>
      <c r="G1119" s="7">
        <f t="shared" si="180"/>
        <v>10.7</v>
      </c>
      <c r="H1119" s="16">
        <f t="shared" si="181"/>
        <v>10.7</v>
      </c>
      <c r="I1119" s="11" t="str">
        <f t="shared" si="182"/>
        <v>X</v>
      </c>
      <c r="J1119" s="39" t="str">
        <f t="shared" si="183"/>
        <v>X</v>
      </c>
      <c r="K1119" s="39" t="str">
        <f t="shared" si="176"/>
        <v>X</v>
      </c>
      <c r="L1119" s="39" t="str">
        <f t="shared" si="177"/>
        <v>X</v>
      </c>
      <c r="M1119" s="39" t="str">
        <f t="shared" si="184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5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8"/>
        <v>3.2966651902615309</v>
      </c>
      <c r="BB1119" s="18"/>
      <c r="BD1119" s="54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3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9"/>
        <v>X</v>
      </c>
      <c r="G1120" s="7">
        <f t="shared" si="180"/>
        <v>10.4</v>
      </c>
      <c r="H1120" s="16">
        <f t="shared" si="181"/>
        <v>10.4</v>
      </c>
      <c r="I1120" s="11" t="str">
        <f t="shared" si="182"/>
        <v>X</v>
      </c>
      <c r="J1120" s="39" t="str">
        <f t="shared" si="183"/>
        <v>X</v>
      </c>
      <c r="K1120" s="39" t="str">
        <f t="shared" si="176"/>
        <v>X</v>
      </c>
      <c r="L1120" s="39" t="str">
        <f t="shared" si="177"/>
        <v>X</v>
      </c>
      <c r="M1120" s="39" t="str">
        <f t="shared" si="184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5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8"/>
        <v>3.2946866242794433</v>
      </c>
      <c r="BB1120" s="18"/>
      <c r="BD1120" s="54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3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9"/>
        <v>X</v>
      </c>
      <c r="G1121" s="7">
        <f t="shared" si="180"/>
        <v>9.1</v>
      </c>
      <c r="H1121" s="16">
        <f t="shared" si="181"/>
        <v>9.1</v>
      </c>
      <c r="I1121" s="11" t="str">
        <f t="shared" si="182"/>
        <v>X</v>
      </c>
      <c r="J1121" s="39" t="str">
        <f t="shared" si="183"/>
        <v>X</v>
      </c>
      <c r="K1121" s="39" t="str">
        <f t="shared" si="176"/>
        <v>X</v>
      </c>
      <c r="L1121" s="39" t="str">
        <f t="shared" si="177"/>
        <v>X</v>
      </c>
      <c r="M1121" s="39" t="str">
        <f t="shared" si="184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5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8"/>
        <v>3.2949069106051923</v>
      </c>
      <c r="BB1121" s="18"/>
      <c r="BD1121" s="54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3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9"/>
        <v>X</v>
      </c>
      <c r="G1122" s="7">
        <f t="shared" si="180"/>
        <v>13</v>
      </c>
      <c r="H1122" s="16">
        <f t="shared" si="181"/>
        <v>13</v>
      </c>
      <c r="I1122" s="11" t="str">
        <f t="shared" si="182"/>
        <v>X</v>
      </c>
      <c r="J1122" s="39" t="str">
        <f t="shared" si="183"/>
        <v>X</v>
      </c>
      <c r="K1122" s="39" t="str">
        <f t="shared" si="176"/>
        <v>X</v>
      </c>
      <c r="L1122" s="39" t="str">
        <f t="shared" si="177"/>
        <v>X</v>
      </c>
      <c r="M1122" s="39" t="str">
        <f t="shared" si="184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5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8"/>
        <v>3.2949069106051923</v>
      </c>
      <c r="BB1122" s="18"/>
      <c r="BD1122" s="54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3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9"/>
        <v>X</v>
      </c>
      <c r="G1123" s="7">
        <f t="shared" si="180"/>
        <v>8</v>
      </c>
      <c r="H1123" s="16">
        <f t="shared" si="181"/>
        <v>8</v>
      </c>
      <c r="I1123" s="11" t="str">
        <f t="shared" si="182"/>
        <v>X</v>
      </c>
      <c r="J1123" s="39" t="str">
        <f t="shared" si="183"/>
        <v>X</v>
      </c>
      <c r="K1123" s="39" t="str">
        <f t="shared" si="176"/>
        <v>X</v>
      </c>
      <c r="L1123" s="39" t="str">
        <f t="shared" si="177"/>
        <v>X</v>
      </c>
      <c r="M1123" s="39" t="str">
        <f t="shared" si="184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5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8"/>
        <v>3.2966651902615309</v>
      </c>
      <c r="BB1123" s="18"/>
      <c r="BD1123" s="54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3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9"/>
        <v>X</v>
      </c>
      <c r="G1124" s="7">
        <f t="shared" si="180"/>
        <v>13</v>
      </c>
      <c r="H1124" s="16">
        <f t="shared" si="181"/>
        <v>13</v>
      </c>
      <c r="I1124" s="11" t="str">
        <f t="shared" si="182"/>
        <v>X</v>
      </c>
      <c r="J1124" s="39" t="str">
        <f t="shared" si="183"/>
        <v>X</v>
      </c>
      <c r="K1124" s="39" t="str">
        <f t="shared" ref="K1124:K1183" si="186">IFERROR(1/J1124, "X")</f>
        <v>X</v>
      </c>
      <c r="L1124" s="39" t="str">
        <f t="shared" ref="L1124:L1183" si="187">IFERROR(I1124-J1124, "X")</f>
        <v>X</v>
      </c>
      <c r="M1124" s="39" t="str">
        <f t="shared" si="184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5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8">LOG(AU1124)</f>
        <v>3.2966651902615309</v>
      </c>
      <c r="BB1124" s="18"/>
      <c r="BD1124" s="54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3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9"/>
        <v>X</v>
      </c>
      <c r="G1125" s="7">
        <f t="shared" si="180"/>
        <v>27</v>
      </c>
      <c r="H1125" s="16">
        <f t="shared" si="181"/>
        <v>27</v>
      </c>
      <c r="I1125" s="11" t="str">
        <f t="shared" si="182"/>
        <v>X</v>
      </c>
      <c r="J1125" s="39" t="str">
        <f t="shared" si="183"/>
        <v>X</v>
      </c>
      <c r="K1125" s="39" t="str">
        <f t="shared" si="186"/>
        <v>X</v>
      </c>
      <c r="L1125" s="39" t="str">
        <f t="shared" si="187"/>
        <v>X</v>
      </c>
      <c r="M1125" s="39" t="str">
        <f t="shared" si="184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5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8"/>
        <v>3.2966651902615309</v>
      </c>
      <c r="BB1125" s="18"/>
      <c r="BD1125" s="54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3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9"/>
        <v>X</v>
      </c>
      <c r="G1126" s="7">
        <f t="shared" si="180"/>
        <v>6.1</v>
      </c>
      <c r="H1126" s="16">
        <f t="shared" si="181"/>
        <v>6.1</v>
      </c>
      <c r="I1126" s="11" t="str">
        <f t="shared" si="182"/>
        <v>X</v>
      </c>
      <c r="J1126" s="39" t="str">
        <f t="shared" si="183"/>
        <v>X</v>
      </c>
      <c r="K1126" s="39" t="str">
        <f t="shared" si="186"/>
        <v>X</v>
      </c>
      <c r="L1126" s="39" t="str">
        <f t="shared" si="187"/>
        <v>X</v>
      </c>
      <c r="M1126" s="39" t="str">
        <f t="shared" si="184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5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8"/>
        <v>3.2966651902615309</v>
      </c>
      <c r="BB1126" s="18"/>
      <c r="BD1126" s="54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3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9"/>
        <v>X</v>
      </c>
      <c r="G1127" s="7">
        <f t="shared" si="180"/>
        <v>9.8000000000000007</v>
      </c>
      <c r="H1127" s="16">
        <f t="shared" si="181"/>
        <v>9.8000000000000007</v>
      </c>
      <c r="I1127" s="11" t="str">
        <f t="shared" si="182"/>
        <v>X</v>
      </c>
      <c r="J1127" s="39" t="str">
        <f t="shared" si="183"/>
        <v>X</v>
      </c>
      <c r="K1127" s="39" t="str">
        <f t="shared" si="186"/>
        <v>X</v>
      </c>
      <c r="L1127" s="39" t="str">
        <f t="shared" si="187"/>
        <v>X</v>
      </c>
      <c r="M1127" s="39" t="str">
        <f t="shared" si="184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5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8"/>
        <v>3.2981978671098151</v>
      </c>
      <c r="BB1127" s="18"/>
      <c r="BD1127" s="54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3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9"/>
        <v>X</v>
      </c>
      <c r="G1128" s="7">
        <f t="shared" si="180"/>
        <v>9.5</v>
      </c>
      <c r="H1128" s="16">
        <f t="shared" si="181"/>
        <v>9.5</v>
      </c>
      <c r="I1128" s="11" t="str">
        <f t="shared" si="182"/>
        <v>X</v>
      </c>
      <c r="J1128" s="39" t="str">
        <f t="shared" si="183"/>
        <v>X</v>
      </c>
      <c r="K1128" s="39" t="str">
        <f t="shared" si="186"/>
        <v>X</v>
      </c>
      <c r="L1128" s="39" t="str">
        <f t="shared" si="187"/>
        <v>X</v>
      </c>
      <c r="M1128" s="39" t="str">
        <f t="shared" si="184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5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8"/>
        <v>3.2988530764097068</v>
      </c>
      <c r="BB1128" s="18"/>
      <c r="BD1128" s="54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3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9"/>
        <v>X</v>
      </c>
      <c r="G1129" s="7">
        <f t="shared" si="180"/>
        <v>9.6999999999999993</v>
      </c>
      <c r="H1129" s="16">
        <f t="shared" si="181"/>
        <v>9.6999999999999993</v>
      </c>
      <c r="I1129" s="11" t="str">
        <f t="shared" si="182"/>
        <v>X</v>
      </c>
      <c r="J1129" s="39" t="str">
        <f t="shared" si="183"/>
        <v>X</v>
      </c>
      <c r="K1129" s="39" t="str">
        <f t="shared" si="186"/>
        <v>X</v>
      </c>
      <c r="L1129" s="39" t="str">
        <f t="shared" si="187"/>
        <v>X</v>
      </c>
      <c r="M1129" s="39" t="str">
        <f t="shared" si="184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5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8"/>
        <v>3.2986347831244354</v>
      </c>
      <c r="BB1129" s="18"/>
      <c r="BD1129" s="54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3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9"/>
        <v>X</v>
      </c>
      <c r="G1130" s="7">
        <f t="shared" si="180"/>
        <v>27.8</v>
      </c>
      <c r="H1130" s="16">
        <f t="shared" si="181"/>
        <v>27.8</v>
      </c>
      <c r="I1130" s="11" t="str">
        <f t="shared" si="182"/>
        <v>X</v>
      </c>
      <c r="J1130" s="39" t="str">
        <f t="shared" si="183"/>
        <v>X</v>
      </c>
      <c r="K1130" s="39" t="str">
        <f t="shared" si="186"/>
        <v>X</v>
      </c>
      <c r="L1130" s="39" t="str">
        <f t="shared" si="187"/>
        <v>X</v>
      </c>
      <c r="M1130" s="39" t="str">
        <f t="shared" si="184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5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8"/>
        <v>3.2986347831244354</v>
      </c>
      <c r="BB1130" s="18"/>
      <c r="BD1130" s="54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3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9"/>
        <v>X</v>
      </c>
      <c r="G1131" s="7">
        <f t="shared" si="180"/>
        <v>10.3</v>
      </c>
      <c r="H1131" s="16">
        <f t="shared" si="181"/>
        <v>10.3</v>
      </c>
      <c r="I1131" s="11" t="str">
        <f t="shared" si="182"/>
        <v>X</v>
      </c>
      <c r="J1131" s="39" t="str">
        <f t="shared" si="183"/>
        <v>X</v>
      </c>
      <c r="K1131" s="39" t="str">
        <f t="shared" si="186"/>
        <v>X</v>
      </c>
      <c r="L1131" s="39" t="str">
        <f t="shared" si="187"/>
        <v>X</v>
      </c>
      <c r="M1131" s="39" t="str">
        <f t="shared" si="184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5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8"/>
        <v>3.2986347831244354</v>
      </c>
      <c r="BB1131" s="18"/>
      <c r="BD1131" s="54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3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9"/>
        <v>X</v>
      </c>
      <c r="G1132" s="7">
        <f t="shared" si="180"/>
        <v>12.8</v>
      </c>
      <c r="H1132" s="16">
        <f t="shared" si="181"/>
        <v>12.8</v>
      </c>
      <c r="I1132" s="11" t="str">
        <f t="shared" si="182"/>
        <v>X</v>
      </c>
      <c r="J1132" s="39" t="str">
        <f t="shared" si="183"/>
        <v>X</v>
      </c>
      <c r="K1132" s="39" t="str">
        <f t="shared" si="186"/>
        <v>X</v>
      </c>
      <c r="L1132" s="39" t="str">
        <f t="shared" si="187"/>
        <v>X</v>
      </c>
      <c r="M1132" s="39" t="str">
        <f t="shared" si="184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5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8"/>
        <v>3.2986347831244354</v>
      </c>
      <c r="BB1132" s="18"/>
      <c r="BD1132" s="54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3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9"/>
        <v>X</v>
      </c>
      <c r="G1133" s="7">
        <f t="shared" si="180"/>
        <v>9</v>
      </c>
      <c r="H1133" s="16">
        <f t="shared" si="181"/>
        <v>9</v>
      </c>
      <c r="I1133" s="11" t="str">
        <f t="shared" si="182"/>
        <v>X</v>
      </c>
      <c r="J1133" s="39" t="str">
        <f t="shared" si="183"/>
        <v>X</v>
      </c>
      <c r="K1133" s="39" t="str">
        <f t="shared" si="186"/>
        <v>X</v>
      </c>
      <c r="L1133" s="39" t="str">
        <f t="shared" si="187"/>
        <v>X</v>
      </c>
      <c r="M1133" s="39" t="str">
        <f t="shared" si="184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5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8"/>
        <v>3.2986347831244354</v>
      </c>
      <c r="BB1133" s="18"/>
      <c r="BD1133" s="54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3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9"/>
        <v>X</v>
      </c>
      <c r="G1134" s="7">
        <f t="shared" si="180"/>
        <v>10.6</v>
      </c>
      <c r="H1134" s="16">
        <f t="shared" si="181"/>
        <v>10.6</v>
      </c>
      <c r="I1134" s="11" t="str">
        <f t="shared" si="182"/>
        <v>X</v>
      </c>
      <c r="J1134" s="39" t="str">
        <f t="shared" si="183"/>
        <v>X</v>
      </c>
      <c r="K1134" s="39" t="str">
        <f t="shared" si="186"/>
        <v>X</v>
      </c>
      <c r="L1134" s="39" t="str">
        <f t="shared" si="187"/>
        <v>X</v>
      </c>
      <c r="M1134" s="39" t="str">
        <f t="shared" si="184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5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8"/>
        <v>3.2986347831244354</v>
      </c>
      <c r="BB1134" s="18"/>
      <c r="BD1134" s="54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3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9"/>
        <v>X</v>
      </c>
      <c r="G1135" s="7">
        <f t="shared" si="180"/>
        <v>10.5</v>
      </c>
      <c r="H1135" s="16">
        <f t="shared" si="181"/>
        <v>10.5</v>
      </c>
      <c r="I1135" s="11" t="str">
        <f t="shared" si="182"/>
        <v>X</v>
      </c>
      <c r="J1135" s="39" t="str">
        <f t="shared" si="183"/>
        <v>X</v>
      </c>
      <c r="K1135" s="39" t="str">
        <f t="shared" si="186"/>
        <v>X</v>
      </c>
      <c r="L1135" s="39" t="str">
        <f t="shared" si="187"/>
        <v>X</v>
      </c>
      <c r="M1135" s="39" t="str">
        <f t="shared" si="184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5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8"/>
        <v>3.2986347831244354</v>
      </c>
      <c r="BB1135" s="18"/>
      <c r="BD1135" s="54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3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9"/>
        <v>X</v>
      </c>
      <c r="G1136" s="7">
        <f t="shared" si="180"/>
        <v>5.7</v>
      </c>
      <c r="H1136" s="16">
        <f t="shared" si="181"/>
        <v>5.7</v>
      </c>
      <c r="I1136" s="11" t="str">
        <f t="shared" si="182"/>
        <v>X</v>
      </c>
      <c r="J1136" s="39" t="str">
        <f t="shared" si="183"/>
        <v>X</v>
      </c>
      <c r="K1136" s="39" t="str">
        <f t="shared" si="186"/>
        <v>X</v>
      </c>
      <c r="L1136" s="39" t="str">
        <f t="shared" si="187"/>
        <v>X</v>
      </c>
      <c r="M1136" s="39" t="str">
        <f t="shared" si="184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5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8"/>
        <v>3.2986347831244354</v>
      </c>
      <c r="BB1136" s="18"/>
      <c r="BD1136" s="54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3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9"/>
        <v>X</v>
      </c>
      <c r="G1137" s="7">
        <f t="shared" si="180"/>
        <v>9.9</v>
      </c>
      <c r="H1137" s="16">
        <f t="shared" si="181"/>
        <v>9.9</v>
      </c>
      <c r="I1137" s="11" t="str">
        <f t="shared" si="182"/>
        <v>X</v>
      </c>
      <c r="J1137" s="39" t="str">
        <f t="shared" si="183"/>
        <v>X</v>
      </c>
      <c r="K1137" s="39" t="str">
        <f t="shared" si="186"/>
        <v>X</v>
      </c>
      <c r="L1137" s="39" t="str">
        <f t="shared" si="187"/>
        <v>X</v>
      </c>
      <c r="M1137" s="39" t="str">
        <f t="shared" si="184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5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8"/>
        <v>3.2957869402516091</v>
      </c>
      <c r="BB1137" s="18"/>
      <c r="BD1137" s="54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3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9"/>
        <v>X</v>
      </c>
      <c r="G1138" s="7">
        <f t="shared" si="180"/>
        <v>13.5</v>
      </c>
      <c r="H1138" s="16">
        <f t="shared" si="181"/>
        <v>13.5</v>
      </c>
      <c r="I1138" s="11" t="str">
        <f t="shared" si="182"/>
        <v>X</v>
      </c>
      <c r="J1138" s="39" t="str">
        <f t="shared" si="183"/>
        <v>X</v>
      </c>
      <c r="K1138" s="39" t="str">
        <f t="shared" si="186"/>
        <v>X</v>
      </c>
      <c r="L1138" s="39" t="str">
        <f t="shared" si="187"/>
        <v>X</v>
      </c>
      <c r="M1138" s="39" t="str">
        <f t="shared" si="184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5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8"/>
        <v>3.2957869402516091</v>
      </c>
      <c r="BB1138" s="18"/>
      <c r="BD1138" s="54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3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9"/>
        <v>X</v>
      </c>
      <c r="G1139" s="7">
        <f t="shared" si="180"/>
        <v>16.8</v>
      </c>
      <c r="H1139" s="16">
        <f t="shared" si="181"/>
        <v>16.8</v>
      </c>
      <c r="I1139" s="11" t="str">
        <f t="shared" si="182"/>
        <v>X</v>
      </c>
      <c r="J1139" s="39" t="str">
        <f t="shared" si="183"/>
        <v>X</v>
      </c>
      <c r="K1139" s="39" t="str">
        <f t="shared" si="186"/>
        <v>X</v>
      </c>
      <c r="L1139" s="39" t="str">
        <f t="shared" si="187"/>
        <v>X</v>
      </c>
      <c r="M1139" s="39" t="str">
        <f t="shared" si="184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5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8"/>
        <v>3.2931414834509307</v>
      </c>
      <c r="BB1139" s="18"/>
      <c r="BD1139" s="54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3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9"/>
        <v>X</v>
      </c>
      <c r="G1140" s="7">
        <f t="shared" si="180"/>
        <v>7.6</v>
      </c>
      <c r="H1140" s="16">
        <f t="shared" si="181"/>
        <v>7.6</v>
      </c>
      <c r="I1140" s="11" t="str">
        <f t="shared" si="182"/>
        <v>X</v>
      </c>
      <c r="J1140" s="39" t="str">
        <f t="shared" si="183"/>
        <v>X</v>
      </c>
      <c r="K1140" s="39" t="str">
        <f t="shared" si="186"/>
        <v>X</v>
      </c>
      <c r="L1140" s="39" t="str">
        <f t="shared" si="187"/>
        <v>X</v>
      </c>
      <c r="M1140" s="39" t="str">
        <f t="shared" si="184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5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8"/>
        <v>3.2988530764097068</v>
      </c>
      <c r="BB1140" s="18"/>
      <c r="BD1140" s="54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3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9"/>
        <v>X</v>
      </c>
      <c r="G1141" s="7">
        <f t="shared" si="180"/>
        <v>18.899999999999999</v>
      </c>
      <c r="H1141" s="16">
        <f t="shared" si="181"/>
        <v>18.899999999999999</v>
      </c>
      <c r="I1141" s="11" t="str">
        <f t="shared" si="182"/>
        <v>X</v>
      </c>
      <c r="J1141" s="39" t="str">
        <f t="shared" si="183"/>
        <v>X</v>
      </c>
      <c r="K1141" s="39" t="str">
        <f t="shared" si="186"/>
        <v>X</v>
      </c>
      <c r="L1141" s="39" t="str">
        <f t="shared" si="187"/>
        <v>X</v>
      </c>
      <c r="M1141" s="39" t="str">
        <f t="shared" si="184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5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8"/>
        <v>3.2988530764097068</v>
      </c>
      <c r="BB1141" s="18"/>
      <c r="BD1141" s="54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3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9"/>
        <v>X</v>
      </c>
      <c r="G1142" s="7">
        <f t="shared" si="180"/>
        <v>14.5</v>
      </c>
      <c r="H1142" s="16">
        <f t="shared" si="181"/>
        <v>14.5</v>
      </c>
      <c r="I1142" s="11" t="str">
        <f t="shared" si="182"/>
        <v>X</v>
      </c>
      <c r="J1142" s="39" t="str">
        <f t="shared" si="183"/>
        <v>X</v>
      </c>
      <c r="K1142" s="39" t="str">
        <f t="shared" si="186"/>
        <v>X</v>
      </c>
      <c r="L1142" s="39" t="str">
        <f t="shared" si="187"/>
        <v>X</v>
      </c>
      <c r="M1142" s="39" t="str">
        <f t="shared" si="184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5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8"/>
        <v>3.2988530764097068</v>
      </c>
      <c r="BB1142" s="18"/>
      <c r="BD1142" s="54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3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9"/>
        <v>X</v>
      </c>
      <c r="G1143" s="7">
        <f t="shared" si="180"/>
        <v>9.5</v>
      </c>
      <c r="H1143" s="16">
        <f t="shared" si="181"/>
        <v>9.5</v>
      </c>
      <c r="I1143" s="11" t="str">
        <f t="shared" si="182"/>
        <v>X</v>
      </c>
      <c r="J1143" s="39" t="str">
        <f t="shared" si="183"/>
        <v>X</v>
      </c>
      <c r="K1143" s="39" t="str">
        <f t="shared" si="186"/>
        <v>X</v>
      </c>
      <c r="L1143" s="39" t="str">
        <f t="shared" si="187"/>
        <v>X</v>
      </c>
      <c r="M1143" s="39" t="str">
        <f t="shared" si="184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5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8"/>
        <v>3.2988530764097068</v>
      </c>
      <c r="BB1143" s="18"/>
      <c r="BD1143" s="54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3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9"/>
        <v>X</v>
      </c>
      <c r="G1144" s="7">
        <f t="shared" si="180"/>
        <v>9.6</v>
      </c>
      <c r="H1144" s="16">
        <f t="shared" si="181"/>
        <v>9.6</v>
      </c>
      <c r="I1144" s="11" t="str">
        <f t="shared" si="182"/>
        <v>X</v>
      </c>
      <c r="J1144" s="39" t="str">
        <f t="shared" si="183"/>
        <v>X</v>
      </c>
      <c r="K1144" s="39" t="str">
        <f t="shared" si="186"/>
        <v>X</v>
      </c>
      <c r="L1144" s="39" t="str">
        <f t="shared" si="187"/>
        <v>X</v>
      </c>
      <c r="M1144" s="39" t="str">
        <f t="shared" si="184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5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8"/>
        <v>3.2988530764097068</v>
      </c>
      <c r="BB1144" s="18"/>
      <c r="BD1144" s="54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3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9"/>
        <v>X</v>
      </c>
      <c r="G1145" s="7">
        <f t="shared" si="180"/>
        <v>9.8000000000000007</v>
      </c>
      <c r="H1145" s="16">
        <f t="shared" si="181"/>
        <v>9.8000000000000007</v>
      </c>
      <c r="I1145" s="11" t="str">
        <f t="shared" si="182"/>
        <v>X</v>
      </c>
      <c r="J1145" s="39" t="str">
        <f t="shared" si="183"/>
        <v>X</v>
      </c>
      <c r="K1145" s="39" t="str">
        <f t="shared" si="186"/>
        <v>X</v>
      </c>
      <c r="L1145" s="39" t="str">
        <f t="shared" si="187"/>
        <v>X</v>
      </c>
      <c r="M1145" s="39" t="str">
        <f t="shared" si="184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5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8"/>
        <v>3.2988530764097068</v>
      </c>
      <c r="BB1145" s="18"/>
      <c r="BD1145" s="54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3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9"/>
        <v>X</v>
      </c>
      <c r="G1146" s="7">
        <f t="shared" si="180"/>
        <v>9.4</v>
      </c>
      <c r="H1146" s="16">
        <f t="shared" si="181"/>
        <v>9.4</v>
      </c>
      <c r="I1146" s="11" t="str">
        <f t="shared" si="182"/>
        <v>X</v>
      </c>
      <c r="J1146" s="39" t="str">
        <f t="shared" si="183"/>
        <v>X</v>
      </c>
      <c r="K1146" s="39" t="str">
        <f t="shared" si="186"/>
        <v>X</v>
      </c>
      <c r="L1146" s="39" t="str">
        <f t="shared" si="187"/>
        <v>X</v>
      </c>
      <c r="M1146" s="39" t="str">
        <f t="shared" si="184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5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8"/>
        <v>3.2988530764097068</v>
      </c>
      <c r="BB1146" s="18"/>
      <c r="BD1146" s="54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3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9"/>
        <v>X</v>
      </c>
      <c r="G1147" s="7">
        <f t="shared" si="180"/>
        <v>6.2</v>
      </c>
      <c r="H1147" s="16">
        <f t="shared" si="181"/>
        <v>6.2</v>
      </c>
      <c r="I1147" s="11" t="str">
        <f t="shared" si="182"/>
        <v>X</v>
      </c>
      <c r="J1147" s="39" t="str">
        <f t="shared" si="183"/>
        <v>X</v>
      </c>
      <c r="K1147" s="39" t="str">
        <f t="shared" si="186"/>
        <v>X</v>
      </c>
      <c r="L1147" s="39" t="str">
        <f t="shared" si="187"/>
        <v>X</v>
      </c>
      <c r="M1147" s="39" t="str">
        <f t="shared" si="184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5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8"/>
        <v>3.2988530764097068</v>
      </c>
      <c r="BB1147" s="18"/>
      <c r="BD1147" s="54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3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9"/>
        <v>X</v>
      </c>
      <c r="G1148" s="7">
        <f t="shared" si="180"/>
        <v>11.5</v>
      </c>
      <c r="H1148" s="16">
        <f t="shared" si="181"/>
        <v>11.5</v>
      </c>
      <c r="I1148" s="11" t="str">
        <f t="shared" si="182"/>
        <v>X</v>
      </c>
      <c r="J1148" s="39" t="str">
        <f t="shared" si="183"/>
        <v>X</v>
      </c>
      <c r="K1148" s="39" t="str">
        <f t="shared" si="186"/>
        <v>X</v>
      </c>
      <c r="L1148" s="39" t="str">
        <f t="shared" si="187"/>
        <v>X</v>
      </c>
      <c r="M1148" s="39" t="str">
        <f t="shared" si="184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5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8"/>
        <v>3.2986347831244354</v>
      </c>
      <c r="BB1148" s="18"/>
      <c r="BD1148" s="54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3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9"/>
        <v>X</v>
      </c>
      <c r="G1149" s="7">
        <f t="shared" si="180"/>
        <v>20.8</v>
      </c>
      <c r="H1149" s="16">
        <f t="shared" si="181"/>
        <v>20.8</v>
      </c>
      <c r="I1149" s="11" t="str">
        <f t="shared" si="182"/>
        <v>X</v>
      </c>
      <c r="J1149" s="39" t="str">
        <f t="shared" si="183"/>
        <v>X</v>
      </c>
      <c r="K1149" s="39" t="str">
        <f t="shared" si="186"/>
        <v>X</v>
      </c>
      <c r="L1149" s="39" t="str">
        <f t="shared" si="187"/>
        <v>X</v>
      </c>
      <c r="M1149" s="39" t="str">
        <f t="shared" si="184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5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8"/>
        <v>3.2986347831244354</v>
      </c>
      <c r="BB1149" s="18"/>
      <c r="BD1149" s="54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3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9"/>
        <v>X</v>
      </c>
      <c r="G1150" s="7">
        <f t="shared" si="180"/>
        <v>23.3</v>
      </c>
      <c r="H1150" s="16">
        <f t="shared" si="181"/>
        <v>23.3</v>
      </c>
      <c r="I1150" s="11" t="str">
        <f t="shared" si="182"/>
        <v>X</v>
      </c>
      <c r="J1150" s="39" t="str">
        <f t="shared" si="183"/>
        <v>X</v>
      </c>
      <c r="K1150" s="39" t="str">
        <f t="shared" si="186"/>
        <v>X</v>
      </c>
      <c r="L1150" s="39" t="str">
        <f t="shared" si="187"/>
        <v>X</v>
      </c>
      <c r="M1150" s="39" t="str">
        <f t="shared" si="184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5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8"/>
        <v>3.2986347831244354</v>
      </c>
      <c r="BB1150" s="18"/>
      <c r="BD1150" s="54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3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9"/>
        <v>X</v>
      </c>
      <c r="G1151" s="7">
        <f t="shared" si="180"/>
        <v>25.9</v>
      </c>
      <c r="H1151" s="16">
        <f t="shared" si="181"/>
        <v>25.9</v>
      </c>
      <c r="I1151" s="11" t="str">
        <f t="shared" si="182"/>
        <v>X</v>
      </c>
      <c r="J1151" s="39" t="str">
        <f t="shared" si="183"/>
        <v>X</v>
      </c>
      <c r="K1151" s="39" t="str">
        <f t="shared" si="186"/>
        <v>X</v>
      </c>
      <c r="L1151" s="39" t="str">
        <f t="shared" si="187"/>
        <v>X</v>
      </c>
      <c r="M1151" s="39" t="str">
        <f t="shared" si="184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5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8"/>
        <v>3.2986347831244354</v>
      </c>
      <c r="BB1151" s="18"/>
      <c r="BD1151" s="54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3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9"/>
        <v>X</v>
      </c>
      <c r="G1152" s="7">
        <f t="shared" si="180"/>
        <v>17.2</v>
      </c>
      <c r="H1152" s="16">
        <f t="shared" si="181"/>
        <v>17.2</v>
      </c>
      <c r="I1152" s="11" t="str">
        <f t="shared" si="182"/>
        <v>X</v>
      </c>
      <c r="J1152" s="39" t="str">
        <f t="shared" si="183"/>
        <v>X</v>
      </c>
      <c r="K1152" s="39" t="str">
        <f t="shared" si="186"/>
        <v>X</v>
      </c>
      <c r="L1152" s="39" t="str">
        <f t="shared" si="187"/>
        <v>X</v>
      </c>
      <c r="M1152" s="39" t="str">
        <f t="shared" si="184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5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8"/>
        <v>3.2986347831244354</v>
      </c>
      <c r="BB1152" s="18"/>
      <c r="BD1152" s="54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3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9"/>
        <v>X</v>
      </c>
      <c r="G1153" s="7">
        <f t="shared" si="180"/>
        <v>19.8</v>
      </c>
      <c r="H1153" s="16">
        <f t="shared" si="181"/>
        <v>19.8</v>
      </c>
      <c r="I1153" s="11" t="str">
        <f t="shared" si="182"/>
        <v>X</v>
      </c>
      <c r="J1153" s="39" t="str">
        <f t="shared" si="183"/>
        <v>X</v>
      </c>
      <c r="K1153" s="39" t="str">
        <f t="shared" si="186"/>
        <v>X</v>
      </c>
      <c r="L1153" s="39" t="str">
        <f t="shared" si="187"/>
        <v>X</v>
      </c>
      <c r="M1153" s="39" t="str">
        <f t="shared" si="184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5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8"/>
        <v>3.2986347831244354</v>
      </c>
      <c r="BB1153" s="18"/>
      <c r="BD1153" s="54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3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9"/>
        <v>X</v>
      </c>
      <c r="G1154" s="7">
        <f t="shared" si="180"/>
        <v>17.399999999999999</v>
      </c>
      <c r="H1154" s="16">
        <f t="shared" si="181"/>
        <v>17.399999999999999</v>
      </c>
      <c r="I1154" s="11" t="str">
        <f t="shared" si="182"/>
        <v>X</v>
      </c>
      <c r="J1154" s="39" t="str">
        <f t="shared" si="183"/>
        <v>X</v>
      </c>
      <c r="K1154" s="39" t="str">
        <f t="shared" si="186"/>
        <v>X</v>
      </c>
      <c r="L1154" s="39" t="str">
        <f t="shared" si="187"/>
        <v>X</v>
      </c>
      <c r="M1154" s="39" t="str">
        <f t="shared" si="184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5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8"/>
        <v>3.2986347831244354</v>
      </c>
      <c r="BB1154" s="18"/>
      <c r="BD1154" s="54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3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9"/>
        <v>X</v>
      </c>
      <c r="G1155" s="7">
        <f t="shared" si="180"/>
        <v>12.3</v>
      </c>
      <c r="H1155" s="16">
        <f t="shared" si="181"/>
        <v>12.3</v>
      </c>
      <c r="I1155" s="11" t="str">
        <f t="shared" si="182"/>
        <v>X</v>
      </c>
      <c r="J1155" s="39" t="str">
        <f t="shared" si="183"/>
        <v>X</v>
      </c>
      <c r="K1155" s="39" t="str">
        <f t="shared" si="186"/>
        <v>X</v>
      </c>
      <c r="L1155" s="39" t="str">
        <f t="shared" si="187"/>
        <v>X</v>
      </c>
      <c r="M1155" s="39" t="str">
        <f t="shared" si="184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5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8"/>
        <v>3.2986347831244354</v>
      </c>
      <c r="BB1155" s="18"/>
      <c r="BD1155" s="54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3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9"/>
        <v>X</v>
      </c>
      <c r="G1156" s="7">
        <f t="shared" si="180"/>
        <v>10.7</v>
      </c>
      <c r="H1156" s="16">
        <f t="shared" si="181"/>
        <v>10.7</v>
      </c>
      <c r="I1156" s="11" t="str">
        <f t="shared" si="182"/>
        <v>X</v>
      </c>
      <c r="J1156" s="39" t="str">
        <f t="shared" si="183"/>
        <v>X</v>
      </c>
      <c r="K1156" s="39" t="str">
        <f t="shared" si="186"/>
        <v>X</v>
      </c>
      <c r="L1156" s="39" t="str">
        <f t="shared" si="187"/>
        <v>X</v>
      </c>
      <c r="M1156" s="39" t="str">
        <f t="shared" si="184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5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8"/>
        <v>3.2981978671098151</v>
      </c>
      <c r="BB1156" s="18"/>
      <c r="BD1156" s="54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3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9"/>
        <v>X</v>
      </c>
      <c r="G1157" s="7">
        <f t="shared" si="180"/>
        <v>9.6</v>
      </c>
      <c r="H1157" s="16">
        <f t="shared" si="181"/>
        <v>9.6</v>
      </c>
      <c r="I1157" s="11" t="str">
        <f t="shared" si="182"/>
        <v>X</v>
      </c>
      <c r="J1157" s="39" t="str">
        <f t="shared" si="183"/>
        <v>X</v>
      </c>
      <c r="K1157" s="39" t="str">
        <f t="shared" si="186"/>
        <v>X</v>
      </c>
      <c r="L1157" s="39" t="str">
        <f t="shared" si="187"/>
        <v>X</v>
      </c>
      <c r="M1157" s="39" t="str">
        <f t="shared" si="184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5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8"/>
        <v>3.2986347831244354</v>
      </c>
      <c r="BB1157" s="18"/>
      <c r="BD1157" s="54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3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9"/>
        <v>X</v>
      </c>
      <c r="G1158" s="7">
        <f t="shared" si="180"/>
        <v>36.299999999999997</v>
      </c>
      <c r="H1158" s="16">
        <f t="shared" si="181"/>
        <v>36.299999999999997</v>
      </c>
      <c r="I1158" s="11" t="str">
        <f t="shared" si="182"/>
        <v>X</v>
      </c>
      <c r="J1158" s="39" t="str">
        <f t="shared" si="183"/>
        <v>X</v>
      </c>
      <c r="K1158" s="39" t="str">
        <f t="shared" si="186"/>
        <v>X</v>
      </c>
      <c r="L1158" s="39" t="str">
        <f t="shared" si="187"/>
        <v>X</v>
      </c>
      <c r="M1158" s="39" t="str">
        <f t="shared" si="184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5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8"/>
        <v>3.2986347831244354</v>
      </c>
      <c r="BB1158" s="18"/>
      <c r="BD1158" s="54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3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9"/>
        <v>X</v>
      </c>
      <c r="G1159" s="7">
        <f t="shared" si="180"/>
        <v>14.6</v>
      </c>
      <c r="H1159" s="16">
        <f t="shared" si="181"/>
        <v>14.6</v>
      </c>
      <c r="I1159" s="11" t="str">
        <f t="shared" si="182"/>
        <v>X</v>
      </c>
      <c r="J1159" s="39" t="str">
        <f t="shared" si="183"/>
        <v>X</v>
      </c>
      <c r="K1159" s="39" t="str">
        <f t="shared" si="186"/>
        <v>X</v>
      </c>
      <c r="L1159" s="39" t="str">
        <f t="shared" si="187"/>
        <v>X</v>
      </c>
      <c r="M1159" s="39" t="str">
        <f t="shared" si="184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5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8"/>
        <v>3.2986347831244354</v>
      </c>
      <c r="BB1159" s="18"/>
      <c r="BD1159" s="54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3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9"/>
        <v>X</v>
      </c>
      <c r="G1160" s="7">
        <f t="shared" si="180"/>
        <v>11</v>
      </c>
      <c r="H1160" s="16">
        <f t="shared" si="181"/>
        <v>11</v>
      </c>
      <c r="I1160" s="11" t="str">
        <f t="shared" si="182"/>
        <v>X</v>
      </c>
      <c r="J1160" s="39" t="str">
        <f t="shared" si="183"/>
        <v>X</v>
      </c>
      <c r="K1160" s="39" t="str">
        <f t="shared" si="186"/>
        <v>X</v>
      </c>
      <c r="L1160" s="39" t="str">
        <f t="shared" si="187"/>
        <v>X</v>
      </c>
      <c r="M1160" s="39" t="str">
        <f t="shared" si="184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5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8"/>
        <v>3.2986347831244354</v>
      </c>
      <c r="BB1160" s="18"/>
      <c r="BD1160" s="54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3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9"/>
        <v>X</v>
      </c>
      <c r="G1161" s="7">
        <f t="shared" si="180"/>
        <v>10</v>
      </c>
      <c r="H1161" s="16">
        <f t="shared" si="181"/>
        <v>10</v>
      </c>
      <c r="I1161" s="11" t="str">
        <f t="shared" si="182"/>
        <v>X</v>
      </c>
      <c r="J1161" s="39" t="str">
        <f t="shared" si="183"/>
        <v>X</v>
      </c>
      <c r="K1161" s="39" t="str">
        <f t="shared" si="186"/>
        <v>X</v>
      </c>
      <c r="L1161" s="39" t="str">
        <f t="shared" si="187"/>
        <v>X</v>
      </c>
      <c r="M1161" s="39" t="str">
        <f t="shared" si="184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5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8"/>
        <v>3.2981978671098151</v>
      </c>
      <c r="BB1161" s="18"/>
      <c r="BD1161" s="54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3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9"/>
        <v>X</v>
      </c>
      <c r="G1162" s="7">
        <f t="shared" si="180"/>
        <v>9.1</v>
      </c>
      <c r="H1162" s="16">
        <f t="shared" si="181"/>
        <v>9.1</v>
      </c>
      <c r="I1162" s="11" t="str">
        <f t="shared" si="182"/>
        <v>X</v>
      </c>
      <c r="J1162" s="39" t="str">
        <f t="shared" si="183"/>
        <v>X</v>
      </c>
      <c r="K1162" s="39" t="str">
        <f t="shared" si="186"/>
        <v>X</v>
      </c>
      <c r="L1162" s="39" t="str">
        <f t="shared" si="187"/>
        <v>X</v>
      </c>
      <c r="M1162" s="39" t="str">
        <f t="shared" si="184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5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8"/>
        <v>3.2986347831244354</v>
      </c>
      <c r="BB1162" s="18"/>
      <c r="BD1162" s="54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3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9"/>
        <v>X</v>
      </c>
      <c r="G1163" s="7">
        <f t="shared" si="180"/>
        <v>13.1</v>
      </c>
      <c r="H1163" s="16">
        <f t="shared" si="181"/>
        <v>13.1</v>
      </c>
      <c r="I1163" s="11" t="str">
        <f t="shared" si="182"/>
        <v>X</v>
      </c>
      <c r="J1163" s="39" t="str">
        <f t="shared" si="183"/>
        <v>X</v>
      </c>
      <c r="K1163" s="39" t="str">
        <f t="shared" si="186"/>
        <v>X</v>
      </c>
      <c r="L1163" s="39" t="str">
        <f t="shared" si="187"/>
        <v>X</v>
      </c>
      <c r="M1163" s="39" t="str">
        <f t="shared" si="184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5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8"/>
        <v>3.2981978671098151</v>
      </c>
      <c r="BB1163" s="18"/>
      <c r="BD1163" s="54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3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9"/>
        <v>X</v>
      </c>
      <c r="G1164" s="7">
        <f t="shared" si="180"/>
        <v>11.1</v>
      </c>
      <c r="H1164" s="16">
        <f t="shared" si="181"/>
        <v>11.1</v>
      </c>
      <c r="I1164" s="11" t="str">
        <f t="shared" si="182"/>
        <v>X</v>
      </c>
      <c r="J1164" s="39" t="str">
        <f t="shared" si="183"/>
        <v>X</v>
      </c>
      <c r="K1164" s="39" t="str">
        <f t="shared" si="186"/>
        <v>X</v>
      </c>
      <c r="L1164" s="39" t="str">
        <f t="shared" si="187"/>
        <v>X</v>
      </c>
      <c r="M1164" s="39" t="str">
        <f t="shared" si="184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5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8"/>
        <v>3.2986347831244354</v>
      </c>
      <c r="BB1164" s="18"/>
      <c r="BD1164" s="54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3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9"/>
        <v>X</v>
      </c>
      <c r="G1165" s="7">
        <f t="shared" si="180"/>
        <v>9.6999999999999993</v>
      </c>
      <c r="H1165" s="16">
        <f t="shared" si="181"/>
        <v>9.6999999999999993</v>
      </c>
      <c r="I1165" s="11" t="str">
        <f t="shared" si="182"/>
        <v>X</v>
      </c>
      <c r="J1165" s="39" t="str">
        <f t="shared" si="183"/>
        <v>X</v>
      </c>
      <c r="K1165" s="39" t="str">
        <f t="shared" si="186"/>
        <v>X</v>
      </c>
      <c r="L1165" s="39" t="str">
        <f t="shared" si="187"/>
        <v>X</v>
      </c>
      <c r="M1165" s="39" t="str">
        <f t="shared" si="184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5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8"/>
        <v>3.2986347831244354</v>
      </c>
      <c r="BB1165" s="18"/>
      <c r="BD1165" s="54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3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9"/>
        <v>X</v>
      </c>
      <c r="G1166" s="7">
        <f t="shared" si="180"/>
        <v>6.6</v>
      </c>
      <c r="H1166" s="16">
        <f t="shared" si="181"/>
        <v>6.6</v>
      </c>
      <c r="I1166" s="11" t="str">
        <f t="shared" si="182"/>
        <v>X</v>
      </c>
      <c r="J1166" s="39" t="str">
        <f t="shared" si="183"/>
        <v>X</v>
      </c>
      <c r="K1166" s="39" t="str">
        <f t="shared" si="186"/>
        <v>X</v>
      </c>
      <c r="L1166" s="39" t="str">
        <f t="shared" si="187"/>
        <v>X</v>
      </c>
      <c r="M1166" s="39" t="str">
        <f t="shared" si="184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5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8"/>
        <v>3.2986347831244354</v>
      </c>
      <c r="BB1166" s="18"/>
      <c r="BD1166" s="54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3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9">IFERROR(D1167/E1167, "X")</f>
        <v>X</v>
      </c>
      <c r="G1167" s="7">
        <f t="shared" ref="G1167:G1230" si="190">D1167-E1167</f>
        <v>11.6</v>
      </c>
      <c r="H1167" s="16">
        <f t="shared" ref="H1167:H1230" si="191">D1167+E1167</f>
        <v>11.6</v>
      </c>
      <c r="I1167" s="11" t="str">
        <f t="shared" ref="I1167:I1230" si="192">IFERROR(F1167/SQRT(F1167^2+AJ1167), "X")</f>
        <v>X</v>
      </c>
      <c r="J1167" s="39" t="str">
        <f t="shared" ref="J1167:J1230" si="193">IFERROR(SQRT((1-I1167^2)/AJ1167), "X")</f>
        <v>X</v>
      </c>
      <c r="K1167" s="39" t="str">
        <f t="shared" si="186"/>
        <v>X</v>
      </c>
      <c r="L1167" s="39" t="str">
        <f t="shared" si="187"/>
        <v>X</v>
      </c>
      <c r="M1167" s="39" t="str">
        <f t="shared" ref="M1167:M1230" si="194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5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8"/>
        <v>3.2988530764097068</v>
      </c>
      <c r="BB1167" s="18"/>
      <c r="BD1167" s="54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3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9"/>
        <v>X</v>
      </c>
      <c r="G1168" s="7">
        <f t="shared" si="190"/>
        <v>23.7</v>
      </c>
      <c r="H1168" s="16">
        <f t="shared" si="191"/>
        <v>23.7</v>
      </c>
      <c r="I1168" s="11" t="str">
        <f t="shared" si="192"/>
        <v>X</v>
      </c>
      <c r="J1168" s="39" t="str">
        <f t="shared" si="193"/>
        <v>X</v>
      </c>
      <c r="K1168" s="39" t="str">
        <f t="shared" si="186"/>
        <v>X</v>
      </c>
      <c r="L1168" s="39" t="str">
        <f t="shared" si="187"/>
        <v>X</v>
      </c>
      <c r="M1168" s="39" t="str">
        <f t="shared" si="194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5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8"/>
        <v>3.2988530764097068</v>
      </c>
      <c r="BB1168" s="18"/>
      <c r="BD1168" s="54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3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9"/>
        <v>X</v>
      </c>
      <c r="G1169" s="7">
        <f t="shared" si="190"/>
        <v>14.6</v>
      </c>
      <c r="H1169" s="16">
        <f t="shared" si="191"/>
        <v>14.6</v>
      </c>
      <c r="I1169" s="11" t="str">
        <f t="shared" si="192"/>
        <v>X</v>
      </c>
      <c r="J1169" s="39" t="str">
        <f t="shared" si="193"/>
        <v>X</v>
      </c>
      <c r="K1169" s="39" t="str">
        <f t="shared" si="186"/>
        <v>X</v>
      </c>
      <c r="L1169" s="39" t="str">
        <f t="shared" si="187"/>
        <v>X</v>
      </c>
      <c r="M1169" s="39" t="str">
        <f t="shared" si="194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5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8"/>
        <v>3.2988530764097068</v>
      </c>
      <c r="BB1169" s="18"/>
      <c r="BD1169" s="54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3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9"/>
        <v>X</v>
      </c>
      <c r="G1170" s="7">
        <f t="shared" si="190"/>
        <v>13.7</v>
      </c>
      <c r="H1170" s="16">
        <f t="shared" si="191"/>
        <v>13.7</v>
      </c>
      <c r="I1170" s="11" t="str">
        <f t="shared" si="192"/>
        <v>X</v>
      </c>
      <c r="J1170" s="39" t="str">
        <f t="shared" si="193"/>
        <v>X</v>
      </c>
      <c r="K1170" s="39" t="str">
        <f t="shared" si="186"/>
        <v>X</v>
      </c>
      <c r="L1170" s="39" t="str">
        <f t="shared" si="187"/>
        <v>X</v>
      </c>
      <c r="M1170" s="39" t="str">
        <f t="shared" si="194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5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8"/>
        <v>3.2988530764097068</v>
      </c>
      <c r="BB1170" s="18"/>
      <c r="BD1170" s="54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3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9"/>
        <v>X</v>
      </c>
      <c r="G1171" s="7">
        <f t="shared" si="190"/>
        <v>10.3</v>
      </c>
      <c r="H1171" s="16">
        <f t="shared" si="191"/>
        <v>10.3</v>
      </c>
      <c r="I1171" s="11" t="str">
        <f t="shared" si="192"/>
        <v>X</v>
      </c>
      <c r="J1171" s="39" t="str">
        <f t="shared" si="193"/>
        <v>X</v>
      </c>
      <c r="K1171" s="39" t="str">
        <f t="shared" si="186"/>
        <v>X</v>
      </c>
      <c r="L1171" s="39" t="str">
        <f t="shared" si="187"/>
        <v>X</v>
      </c>
      <c r="M1171" s="39" t="str">
        <f t="shared" si="194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5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8"/>
        <v>3.2988530764097068</v>
      </c>
      <c r="BB1171" s="18"/>
      <c r="BD1171" s="54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3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9"/>
        <v>X</v>
      </c>
      <c r="G1172" s="7">
        <f t="shared" si="190"/>
        <v>12.1</v>
      </c>
      <c r="H1172" s="16">
        <f t="shared" si="191"/>
        <v>12.1</v>
      </c>
      <c r="I1172" s="11" t="str">
        <f t="shared" si="192"/>
        <v>X</v>
      </c>
      <c r="J1172" s="39" t="str">
        <f t="shared" si="193"/>
        <v>X</v>
      </c>
      <c r="K1172" s="39" t="str">
        <f t="shared" si="186"/>
        <v>X</v>
      </c>
      <c r="L1172" s="39" t="str">
        <f t="shared" si="187"/>
        <v>X</v>
      </c>
      <c r="M1172" s="39" t="str">
        <f t="shared" si="194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5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8"/>
        <v>3.2988530764097068</v>
      </c>
      <c r="BB1172" s="18"/>
      <c r="BD1172" s="54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3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9"/>
        <v>X</v>
      </c>
      <c r="G1173" s="7">
        <f t="shared" si="190"/>
        <v>11.9</v>
      </c>
      <c r="H1173" s="16">
        <f t="shared" si="191"/>
        <v>11.9</v>
      </c>
      <c r="I1173" s="11" t="str">
        <f t="shared" si="192"/>
        <v>X</v>
      </c>
      <c r="J1173" s="39" t="str">
        <f t="shared" si="193"/>
        <v>X</v>
      </c>
      <c r="K1173" s="39" t="str">
        <f t="shared" si="186"/>
        <v>X</v>
      </c>
      <c r="L1173" s="39" t="str">
        <f t="shared" si="187"/>
        <v>X</v>
      </c>
      <c r="M1173" s="39" t="str">
        <f t="shared" si="194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5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8"/>
        <v>3.2988530764097068</v>
      </c>
      <c r="BB1173" s="18"/>
      <c r="BD1173" s="54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3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9"/>
        <v>X</v>
      </c>
      <c r="G1174" s="7">
        <f t="shared" si="190"/>
        <v>8.3000000000000007</v>
      </c>
      <c r="H1174" s="16">
        <f t="shared" si="191"/>
        <v>8.3000000000000007</v>
      </c>
      <c r="I1174" s="11" t="str">
        <f t="shared" si="192"/>
        <v>X</v>
      </c>
      <c r="J1174" s="39" t="str">
        <f t="shared" si="193"/>
        <v>X</v>
      </c>
      <c r="K1174" s="39" t="str">
        <f t="shared" si="186"/>
        <v>X</v>
      </c>
      <c r="L1174" s="39" t="str">
        <f t="shared" si="187"/>
        <v>X</v>
      </c>
      <c r="M1174" s="39" t="str">
        <f t="shared" si="194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5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8"/>
        <v>3.2988530764097068</v>
      </c>
      <c r="BB1174" s="18"/>
      <c r="BD1174" s="54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3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9"/>
        <v>X</v>
      </c>
      <c r="G1175" s="7">
        <f t="shared" si="190"/>
        <v>9.6999999999999993</v>
      </c>
      <c r="H1175" s="16">
        <f t="shared" si="191"/>
        <v>9.6999999999999993</v>
      </c>
      <c r="I1175" s="11" t="str">
        <f t="shared" si="192"/>
        <v>X</v>
      </c>
      <c r="J1175" s="39" t="str">
        <f t="shared" si="193"/>
        <v>X</v>
      </c>
      <c r="K1175" s="39" t="str">
        <f t="shared" si="186"/>
        <v>X</v>
      </c>
      <c r="L1175" s="39" t="str">
        <f t="shared" si="187"/>
        <v>X</v>
      </c>
      <c r="M1175" s="39" t="str">
        <f t="shared" si="194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5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8"/>
        <v>3.2949069106051923</v>
      </c>
      <c r="BB1175" s="18"/>
      <c r="BD1175" s="54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3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9"/>
        <v>X</v>
      </c>
      <c r="G1176" s="7">
        <f t="shared" si="190"/>
        <v>10.7</v>
      </c>
      <c r="H1176" s="16">
        <f t="shared" si="191"/>
        <v>10.7</v>
      </c>
      <c r="I1176" s="11" t="str">
        <f t="shared" si="192"/>
        <v>X</v>
      </c>
      <c r="J1176" s="39" t="str">
        <f t="shared" si="193"/>
        <v>X</v>
      </c>
      <c r="K1176" s="39" t="str">
        <f t="shared" si="186"/>
        <v>X</v>
      </c>
      <c r="L1176" s="39" t="str">
        <f t="shared" si="187"/>
        <v>X</v>
      </c>
      <c r="M1176" s="39" t="str">
        <f t="shared" si="194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5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8"/>
        <v>3.2995072987004876</v>
      </c>
      <c r="BB1176" s="18"/>
      <c r="BD1176" s="54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3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9"/>
        <v>X</v>
      </c>
      <c r="G1177" s="7">
        <f t="shared" si="190"/>
        <v>8.9</v>
      </c>
      <c r="H1177" s="16">
        <f t="shared" si="191"/>
        <v>8.9</v>
      </c>
      <c r="I1177" s="11" t="str">
        <f t="shared" si="192"/>
        <v>X</v>
      </c>
      <c r="J1177" s="39" t="str">
        <f t="shared" si="193"/>
        <v>X</v>
      </c>
      <c r="K1177" s="39" t="str">
        <f t="shared" si="186"/>
        <v>X</v>
      </c>
      <c r="L1177" s="39" t="str">
        <f t="shared" si="187"/>
        <v>X</v>
      </c>
      <c r="M1177" s="39" t="str">
        <f t="shared" si="194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5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8"/>
        <v>3.2986347831244354</v>
      </c>
      <c r="BB1177" s="18"/>
      <c r="BD1177" s="54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3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9"/>
        <v>X</v>
      </c>
      <c r="G1178" s="7">
        <f t="shared" si="190"/>
        <v>8.9</v>
      </c>
      <c r="H1178" s="16">
        <f t="shared" si="191"/>
        <v>8.9</v>
      </c>
      <c r="I1178" s="11" t="str">
        <f t="shared" si="192"/>
        <v>X</v>
      </c>
      <c r="J1178" s="39" t="str">
        <f t="shared" si="193"/>
        <v>X</v>
      </c>
      <c r="K1178" s="39" t="str">
        <f t="shared" si="186"/>
        <v>X</v>
      </c>
      <c r="L1178" s="39" t="str">
        <f t="shared" si="187"/>
        <v>X</v>
      </c>
      <c r="M1178" s="39" t="str">
        <f t="shared" si="194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5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8"/>
        <v>3.2986347831244354</v>
      </c>
      <c r="BB1178" s="18"/>
      <c r="BD1178" s="54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3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9"/>
        <v>X</v>
      </c>
      <c r="G1179" s="7">
        <f t="shared" si="190"/>
        <v>5.2</v>
      </c>
      <c r="H1179" s="16">
        <f t="shared" si="191"/>
        <v>5.2</v>
      </c>
      <c r="I1179" s="11" t="str">
        <f t="shared" si="192"/>
        <v>X</v>
      </c>
      <c r="J1179" s="39" t="str">
        <f t="shared" si="193"/>
        <v>X</v>
      </c>
      <c r="K1179" s="39" t="str">
        <f t="shared" si="186"/>
        <v>X</v>
      </c>
      <c r="L1179" s="39" t="str">
        <f t="shared" si="187"/>
        <v>X</v>
      </c>
      <c r="M1179" s="39" t="str">
        <f t="shared" si="194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5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8"/>
        <v>3.3003780648707024</v>
      </c>
      <c r="BB1179" s="18"/>
      <c r="BD1179" s="54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3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9"/>
        <v>X</v>
      </c>
      <c r="G1180" s="7">
        <f t="shared" si="190"/>
        <v>10.6</v>
      </c>
      <c r="H1180" s="16">
        <f t="shared" si="191"/>
        <v>10.6</v>
      </c>
      <c r="I1180" s="11" t="str">
        <f t="shared" si="192"/>
        <v>X</v>
      </c>
      <c r="J1180" s="39" t="str">
        <f t="shared" si="193"/>
        <v>X</v>
      </c>
      <c r="K1180" s="39" t="str">
        <f t="shared" si="186"/>
        <v>X</v>
      </c>
      <c r="L1180" s="39" t="str">
        <f t="shared" si="187"/>
        <v>X</v>
      </c>
      <c r="M1180" s="39" t="str">
        <f t="shared" si="194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5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8"/>
        <v>3.2995072987004876</v>
      </c>
      <c r="BB1180" s="18"/>
      <c r="BD1180" s="54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3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9"/>
        <v>X</v>
      </c>
      <c r="G1181" s="7">
        <f t="shared" si="190"/>
        <v>16.5</v>
      </c>
      <c r="H1181" s="16">
        <f t="shared" si="191"/>
        <v>16.5</v>
      </c>
      <c r="I1181" s="11" t="str">
        <f t="shared" si="192"/>
        <v>X</v>
      </c>
      <c r="J1181" s="39" t="str">
        <f t="shared" si="193"/>
        <v>X</v>
      </c>
      <c r="K1181" s="39" t="str">
        <f t="shared" si="186"/>
        <v>X</v>
      </c>
      <c r="L1181" s="39" t="str">
        <f t="shared" si="187"/>
        <v>X</v>
      </c>
      <c r="M1181" s="39" t="str">
        <f t="shared" si="194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5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8"/>
        <v>3.2995072987004876</v>
      </c>
      <c r="BB1181" s="18"/>
      <c r="BD1181" s="54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3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9"/>
        <v>X</v>
      </c>
      <c r="G1182" s="7">
        <f t="shared" si="190"/>
        <v>9.6999999999999993</v>
      </c>
      <c r="H1182" s="16">
        <f t="shared" si="191"/>
        <v>9.6999999999999993</v>
      </c>
      <c r="I1182" s="11" t="str">
        <f t="shared" si="192"/>
        <v>X</v>
      </c>
      <c r="J1182" s="39" t="str">
        <f t="shared" si="193"/>
        <v>X</v>
      </c>
      <c r="K1182" s="39" t="str">
        <f t="shared" si="186"/>
        <v>X</v>
      </c>
      <c r="L1182" s="39" t="str">
        <f t="shared" si="187"/>
        <v>X</v>
      </c>
      <c r="M1182" s="39" t="str">
        <f t="shared" si="194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5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8"/>
        <v>3.3008127941181171</v>
      </c>
      <c r="BB1182" s="18"/>
      <c r="BD1182" s="54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3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9"/>
        <v>X</v>
      </c>
      <c r="G1183" s="7">
        <f t="shared" si="190"/>
        <v>16.600000000000001</v>
      </c>
      <c r="H1183" s="16">
        <f t="shared" si="191"/>
        <v>16.600000000000001</v>
      </c>
      <c r="I1183" s="11" t="str">
        <f t="shared" si="192"/>
        <v>X</v>
      </c>
      <c r="J1183" s="39" t="str">
        <f t="shared" si="193"/>
        <v>X</v>
      </c>
      <c r="K1183" s="39" t="str">
        <f t="shared" si="186"/>
        <v>X</v>
      </c>
      <c r="L1183" s="39" t="str">
        <f t="shared" si="187"/>
        <v>X</v>
      </c>
      <c r="M1183" s="39" t="str">
        <f t="shared" si="194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5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8"/>
        <v>3.3008127941181171</v>
      </c>
      <c r="BB1183" s="18"/>
      <c r="BD1183" s="54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3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9"/>
        <v>X</v>
      </c>
      <c r="G1184" s="7">
        <f t="shared" si="190"/>
        <v>8.5</v>
      </c>
      <c r="H1184" s="16">
        <f t="shared" si="191"/>
        <v>8.5</v>
      </c>
      <c r="I1184" s="11" t="str">
        <f t="shared" si="192"/>
        <v>X</v>
      </c>
      <c r="J1184" s="39" t="str">
        <f t="shared" si="193"/>
        <v>X</v>
      </c>
      <c r="K1184" s="39" t="str">
        <f t="shared" ref="K1184:K1247" si="196">IFERROR(1/J1184, "X")</f>
        <v>X</v>
      </c>
      <c r="L1184" s="39" t="str">
        <f t="shared" ref="L1184:L1247" si="197">IFERROR(I1184-J1184, "X")</f>
        <v>X</v>
      </c>
      <c r="M1184" s="39" t="str">
        <f t="shared" si="194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5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8">LOG(AU1184)</f>
        <v>3.3008127941181171</v>
      </c>
      <c r="BB1184" s="18"/>
      <c r="BD1184" s="54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3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9"/>
        <v>X</v>
      </c>
      <c r="G1185" s="7">
        <f t="shared" si="190"/>
        <v>12</v>
      </c>
      <c r="H1185" s="16">
        <f t="shared" si="191"/>
        <v>12</v>
      </c>
      <c r="I1185" s="11" t="str">
        <f t="shared" si="192"/>
        <v>X</v>
      </c>
      <c r="J1185" s="39" t="str">
        <f t="shared" si="193"/>
        <v>X</v>
      </c>
      <c r="K1185" s="39" t="str">
        <f t="shared" si="196"/>
        <v>X</v>
      </c>
      <c r="L1185" s="39" t="str">
        <f t="shared" si="197"/>
        <v>X</v>
      </c>
      <c r="M1185" s="39" t="str">
        <f t="shared" si="194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5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8"/>
        <v>3.3008127941181171</v>
      </c>
      <c r="BB1185" s="18"/>
      <c r="BD1185" s="54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3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9"/>
        <v>X</v>
      </c>
      <c r="G1186" s="7">
        <f t="shared" si="190"/>
        <v>15.4</v>
      </c>
      <c r="H1186" s="16">
        <f t="shared" si="191"/>
        <v>15.4</v>
      </c>
      <c r="I1186" s="11" t="str">
        <f t="shared" si="192"/>
        <v>X</v>
      </c>
      <c r="J1186" s="39" t="str">
        <f t="shared" si="193"/>
        <v>X</v>
      </c>
      <c r="K1186" s="39" t="str">
        <f t="shared" si="196"/>
        <v>X</v>
      </c>
      <c r="L1186" s="39" t="str">
        <f t="shared" si="197"/>
        <v>X</v>
      </c>
      <c r="M1186" s="39" t="str">
        <f t="shared" si="194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5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8"/>
        <v>3.2990712600274095</v>
      </c>
      <c r="BB1186" s="18"/>
      <c r="BD1186" s="54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3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9"/>
        <v>X</v>
      </c>
      <c r="G1187" s="7">
        <f t="shared" si="190"/>
        <v>8.4</v>
      </c>
      <c r="H1187" s="16">
        <f t="shared" si="191"/>
        <v>8.4</v>
      </c>
      <c r="I1187" s="11" t="str">
        <f t="shared" si="192"/>
        <v>X</v>
      </c>
      <c r="J1187" s="39" t="str">
        <f t="shared" si="193"/>
        <v>X</v>
      </c>
      <c r="K1187" s="39" t="str">
        <f t="shared" si="196"/>
        <v>X</v>
      </c>
      <c r="L1187" s="39" t="str">
        <f t="shared" si="197"/>
        <v>X</v>
      </c>
      <c r="M1187" s="39" t="str">
        <f t="shared" si="194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5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8"/>
        <v>3.2990712600274095</v>
      </c>
      <c r="BB1187" s="18"/>
      <c r="BD1187" s="54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3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9"/>
        <v>X</v>
      </c>
      <c r="G1188" s="7">
        <f t="shared" si="190"/>
        <v>13.7</v>
      </c>
      <c r="H1188" s="16">
        <f t="shared" si="191"/>
        <v>13.7</v>
      </c>
      <c r="I1188" s="11" t="str">
        <f t="shared" si="192"/>
        <v>X</v>
      </c>
      <c r="J1188" s="39" t="str">
        <f t="shared" si="193"/>
        <v>X</v>
      </c>
      <c r="K1188" s="39" t="str">
        <f t="shared" si="196"/>
        <v>X</v>
      </c>
      <c r="L1188" s="39" t="str">
        <f t="shared" si="197"/>
        <v>X</v>
      </c>
      <c r="M1188" s="39" t="str">
        <f t="shared" si="194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5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8"/>
        <v>3.2990712600274095</v>
      </c>
      <c r="BB1188" s="18"/>
      <c r="BD1188" s="54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3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9"/>
        <v>X</v>
      </c>
      <c r="G1189" s="7">
        <f t="shared" si="190"/>
        <v>31.2</v>
      </c>
      <c r="H1189" s="16">
        <f t="shared" si="191"/>
        <v>31.2</v>
      </c>
      <c r="I1189" s="11" t="str">
        <f t="shared" si="192"/>
        <v>X</v>
      </c>
      <c r="J1189" s="39" t="str">
        <f t="shared" si="193"/>
        <v>X</v>
      </c>
      <c r="K1189" s="39" t="str">
        <f t="shared" si="196"/>
        <v>X</v>
      </c>
      <c r="L1189" s="39" t="str">
        <f t="shared" si="197"/>
        <v>X</v>
      </c>
      <c r="M1189" s="39" t="str">
        <f t="shared" si="194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5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8"/>
        <v>3.2990712600274095</v>
      </c>
      <c r="BB1189" s="18"/>
      <c r="BD1189" s="54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3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9"/>
        <v>X</v>
      </c>
      <c r="G1190" s="7">
        <f t="shared" si="190"/>
        <v>2.9</v>
      </c>
      <c r="H1190" s="16">
        <f t="shared" si="191"/>
        <v>2.9</v>
      </c>
      <c r="I1190" s="11" t="str">
        <f t="shared" si="192"/>
        <v>X</v>
      </c>
      <c r="J1190" s="39" t="str">
        <f t="shared" si="193"/>
        <v>X</v>
      </c>
      <c r="K1190" s="39" t="str">
        <f t="shared" si="196"/>
        <v>X</v>
      </c>
      <c r="L1190" s="39" t="str">
        <f t="shared" si="197"/>
        <v>X</v>
      </c>
      <c r="M1190" s="39" t="str">
        <f t="shared" si="194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5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8"/>
        <v>3.2979792441593623</v>
      </c>
      <c r="BB1190" s="18"/>
      <c r="BD1190" s="54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3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9"/>
        <v>X</v>
      </c>
      <c r="G1191" s="7">
        <f t="shared" si="190"/>
        <v>7.2</v>
      </c>
      <c r="H1191" s="16">
        <f t="shared" si="191"/>
        <v>7.2</v>
      </c>
      <c r="I1191" s="11" t="str">
        <f t="shared" si="192"/>
        <v>X</v>
      </c>
      <c r="J1191" s="39" t="str">
        <f t="shared" si="193"/>
        <v>X</v>
      </c>
      <c r="K1191" s="39" t="str">
        <f t="shared" si="196"/>
        <v>X</v>
      </c>
      <c r="L1191" s="39" t="str">
        <f t="shared" si="197"/>
        <v>X</v>
      </c>
      <c r="M1191" s="39" t="str">
        <f t="shared" si="194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5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8"/>
        <v>3.2997251539756367</v>
      </c>
      <c r="BB1191" s="18"/>
      <c r="BD1191" s="54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3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9"/>
        <v>X</v>
      </c>
      <c r="G1192" s="7">
        <f t="shared" si="190"/>
        <v>2.2999999999999998</v>
      </c>
      <c r="H1192" s="16">
        <f t="shared" si="191"/>
        <v>2.2999999999999998</v>
      </c>
      <c r="I1192" s="11" t="str">
        <f t="shared" si="192"/>
        <v>X</v>
      </c>
      <c r="J1192" s="39" t="str">
        <f t="shared" si="193"/>
        <v>X</v>
      </c>
      <c r="K1192" s="39" t="str">
        <f t="shared" si="196"/>
        <v>X</v>
      </c>
      <c r="L1192" s="39" t="str">
        <f t="shared" si="197"/>
        <v>X</v>
      </c>
      <c r="M1192" s="39" t="str">
        <f t="shared" si="194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5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8"/>
        <v>3.2988530764097068</v>
      </c>
      <c r="BB1192" s="18"/>
      <c r="BD1192" s="54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3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9"/>
        <v>X</v>
      </c>
      <c r="G1193" s="7">
        <f t="shared" si="190"/>
        <v>0.8</v>
      </c>
      <c r="H1193" s="16">
        <f t="shared" si="191"/>
        <v>0.8</v>
      </c>
      <c r="I1193" s="11" t="str">
        <f t="shared" si="192"/>
        <v>X</v>
      </c>
      <c r="J1193" s="39" t="str">
        <f t="shared" si="193"/>
        <v>X</v>
      </c>
      <c r="K1193" s="39" t="str">
        <f t="shared" si="196"/>
        <v>X</v>
      </c>
      <c r="L1193" s="39" t="str">
        <f t="shared" si="197"/>
        <v>X</v>
      </c>
      <c r="M1193" s="39" t="str">
        <f t="shared" si="194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5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8"/>
        <v>3.2988530764097068</v>
      </c>
      <c r="BB1193" s="18"/>
      <c r="BD1193" s="54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3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9"/>
        <v>X</v>
      </c>
      <c r="G1194" s="7">
        <f t="shared" si="190"/>
        <v>13.1</v>
      </c>
      <c r="H1194" s="16">
        <f t="shared" si="191"/>
        <v>13.1</v>
      </c>
      <c r="I1194" s="11" t="str">
        <f t="shared" si="192"/>
        <v>X</v>
      </c>
      <c r="J1194" s="39" t="str">
        <f t="shared" si="193"/>
        <v>X</v>
      </c>
      <c r="K1194" s="39" t="str">
        <f t="shared" si="196"/>
        <v>X</v>
      </c>
      <c r="L1194" s="39" t="str">
        <f t="shared" si="197"/>
        <v>X</v>
      </c>
      <c r="M1194" s="39" t="str">
        <f t="shared" si="194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5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8"/>
        <v>3.2981978671098151</v>
      </c>
      <c r="BB1194" s="18"/>
      <c r="BD1194" s="54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3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9"/>
        <v>X</v>
      </c>
      <c r="G1195" s="7">
        <f t="shared" si="190"/>
        <v>13.6</v>
      </c>
      <c r="H1195" s="16">
        <f t="shared" si="191"/>
        <v>13.6</v>
      </c>
      <c r="I1195" s="11" t="str">
        <f t="shared" si="192"/>
        <v>X</v>
      </c>
      <c r="J1195" s="39" t="str">
        <f t="shared" si="193"/>
        <v>X</v>
      </c>
      <c r="K1195" s="39" t="str">
        <f t="shared" si="196"/>
        <v>X</v>
      </c>
      <c r="L1195" s="39" t="str">
        <f t="shared" si="197"/>
        <v>X</v>
      </c>
      <c r="M1195" s="39" t="str">
        <f t="shared" si="194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5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8"/>
        <v>3.2981978671098151</v>
      </c>
      <c r="BB1195" s="18"/>
      <c r="BD1195" s="54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3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9"/>
        <v>X</v>
      </c>
      <c r="G1196" s="7">
        <f t="shared" si="190"/>
        <v>12.1</v>
      </c>
      <c r="H1196" s="16">
        <f t="shared" si="191"/>
        <v>12.1</v>
      </c>
      <c r="I1196" s="11" t="str">
        <f t="shared" si="192"/>
        <v>X</v>
      </c>
      <c r="J1196" s="39" t="str">
        <f t="shared" si="193"/>
        <v>X</v>
      </c>
      <c r="K1196" s="39" t="str">
        <f t="shared" si="196"/>
        <v>X</v>
      </c>
      <c r="L1196" s="39" t="str">
        <f t="shared" si="197"/>
        <v>X</v>
      </c>
      <c r="M1196" s="39" t="str">
        <f t="shared" si="194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5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8"/>
        <v>3.2981978671098151</v>
      </c>
      <c r="BB1196" s="18"/>
      <c r="BD1196" s="54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3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9"/>
        <v>X</v>
      </c>
      <c r="G1197" s="7">
        <f t="shared" si="190"/>
        <v>8.5299999999999994</v>
      </c>
      <c r="H1197" s="16">
        <f t="shared" si="191"/>
        <v>8.5299999999999994</v>
      </c>
      <c r="I1197" s="11" t="str">
        <f t="shared" si="192"/>
        <v>X</v>
      </c>
      <c r="J1197" s="39" t="str">
        <f t="shared" si="193"/>
        <v>X</v>
      </c>
      <c r="K1197" s="39" t="str">
        <f t="shared" si="196"/>
        <v>X</v>
      </c>
      <c r="L1197" s="39" t="str">
        <f t="shared" si="197"/>
        <v>X</v>
      </c>
      <c r="M1197" s="39" t="str">
        <f t="shared" si="194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5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8"/>
        <v>3.2986347831244354</v>
      </c>
      <c r="BB1197" s="18"/>
      <c r="BD1197" s="54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3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9"/>
        <v>X</v>
      </c>
      <c r="G1198" s="7">
        <f t="shared" si="190"/>
        <v>4.4000000000000004</v>
      </c>
      <c r="H1198" s="16">
        <f t="shared" si="191"/>
        <v>4.4000000000000004</v>
      </c>
      <c r="I1198" s="11" t="str">
        <f t="shared" si="192"/>
        <v>X</v>
      </c>
      <c r="J1198" s="39" t="str">
        <f t="shared" si="193"/>
        <v>X</v>
      </c>
      <c r="K1198" s="39" t="str">
        <f t="shared" si="196"/>
        <v>X</v>
      </c>
      <c r="L1198" s="39" t="str">
        <f t="shared" si="197"/>
        <v>X</v>
      </c>
      <c r="M1198" s="39" t="str">
        <f t="shared" si="194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5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8"/>
        <v>3.2986347831244354</v>
      </c>
      <c r="BB1198" s="18"/>
      <c r="BD1198" s="54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3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9"/>
        <v>X</v>
      </c>
      <c r="G1199" s="7">
        <f t="shared" si="190"/>
        <v>4.2</v>
      </c>
      <c r="H1199" s="16">
        <f t="shared" si="191"/>
        <v>4.2</v>
      </c>
      <c r="I1199" s="11" t="str">
        <f t="shared" si="192"/>
        <v>X</v>
      </c>
      <c r="J1199" s="39" t="str">
        <f t="shared" si="193"/>
        <v>X</v>
      </c>
      <c r="K1199" s="39" t="str">
        <f t="shared" si="196"/>
        <v>X</v>
      </c>
      <c r="L1199" s="39" t="str">
        <f t="shared" si="197"/>
        <v>X</v>
      </c>
      <c r="M1199" s="39" t="str">
        <f t="shared" si="194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5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8"/>
        <v>3.2986347831244354</v>
      </c>
      <c r="BB1199" s="18"/>
      <c r="BD1199" s="54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3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9"/>
        <v>X</v>
      </c>
      <c r="G1200" s="7">
        <f t="shared" si="190"/>
        <v>14.9</v>
      </c>
      <c r="H1200" s="16">
        <f t="shared" si="191"/>
        <v>14.9</v>
      </c>
      <c r="I1200" s="11" t="str">
        <f t="shared" si="192"/>
        <v>X</v>
      </c>
      <c r="J1200" s="39" t="str">
        <f t="shared" si="193"/>
        <v>X</v>
      </c>
      <c r="K1200" s="39" t="str">
        <f t="shared" si="196"/>
        <v>X</v>
      </c>
      <c r="L1200" s="39" t="str">
        <f t="shared" si="197"/>
        <v>X</v>
      </c>
      <c r="M1200" s="39" t="str">
        <f t="shared" si="194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5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8"/>
        <v>3.2992893340876801</v>
      </c>
      <c r="BB1200" s="18"/>
      <c r="BD1200" s="54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3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9"/>
        <v>X</v>
      </c>
      <c r="G1201" s="7">
        <f t="shared" si="190"/>
        <v>9.4</v>
      </c>
      <c r="H1201" s="16">
        <f t="shared" si="191"/>
        <v>9.4</v>
      </c>
      <c r="I1201" s="11" t="str">
        <f t="shared" si="192"/>
        <v>X</v>
      </c>
      <c r="J1201" s="39" t="str">
        <f t="shared" si="193"/>
        <v>X</v>
      </c>
      <c r="K1201" s="39" t="str">
        <f t="shared" si="196"/>
        <v>X</v>
      </c>
      <c r="L1201" s="39" t="str">
        <f t="shared" si="197"/>
        <v>X</v>
      </c>
      <c r="M1201" s="39" t="str">
        <f t="shared" si="194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5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8"/>
        <v>3.2909245593827543</v>
      </c>
      <c r="BB1201" s="18"/>
      <c r="BD1201" s="54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3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9"/>
        <v>X</v>
      </c>
      <c r="G1202" s="7">
        <f t="shared" si="190"/>
        <v>14</v>
      </c>
      <c r="H1202" s="16">
        <f t="shared" si="191"/>
        <v>14</v>
      </c>
      <c r="I1202" s="11" t="str">
        <f t="shared" si="192"/>
        <v>X</v>
      </c>
      <c r="J1202" s="39" t="str">
        <f t="shared" si="193"/>
        <v>X</v>
      </c>
      <c r="K1202" s="39" t="str">
        <f t="shared" si="196"/>
        <v>X</v>
      </c>
      <c r="L1202" s="39" t="str">
        <f t="shared" si="197"/>
        <v>X</v>
      </c>
      <c r="M1202" s="39" t="str">
        <f t="shared" si="194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5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8"/>
        <v>3.2944662261615929</v>
      </c>
      <c r="BB1202" s="18"/>
      <c r="BD1202" s="54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3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9"/>
        <v>X</v>
      </c>
      <c r="G1203" s="7">
        <f t="shared" si="190"/>
        <v>11.2</v>
      </c>
      <c r="H1203" s="16">
        <f t="shared" si="191"/>
        <v>11.2</v>
      </c>
      <c r="I1203" s="11" t="str">
        <f t="shared" si="192"/>
        <v>X</v>
      </c>
      <c r="J1203" s="39" t="str">
        <f t="shared" si="193"/>
        <v>X</v>
      </c>
      <c r="K1203" s="39" t="str">
        <f t="shared" si="196"/>
        <v>X</v>
      </c>
      <c r="L1203" s="39" t="str">
        <f t="shared" si="197"/>
        <v>X</v>
      </c>
      <c r="M1203" s="39" t="str">
        <f t="shared" si="194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5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8"/>
        <v>3.2922560713564759</v>
      </c>
      <c r="BB1203" s="18"/>
      <c r="BD1203" s="54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3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9"/>
        <v>X</v>
      </c>
      <c r="G1204" s="7">
        <f t="shared" si="190"/>
        <v>12.6</v>
      </c>
      <c r="H1204" s="16">
        <f t="shared" si="191"/>
        <v>12.6</v>
      </c>
      <c r="I1204" s="11" t="str">
        <f t="shared" si="192"/>
        <v>X</v>
      </c>
      <c r="J1204" s="39" t="str">
        <f t="shared" si="193"/>
        <v>X</v>
      </c>
      <c r="K1204" s="39" t="str">
        <f t="shared" si="196"/>
        <v>X</v>
      </c>
      <c r="L1204" s="39" t="str">
        <f t="shared" si="197"/>
        <v>X</v>
      </c>
      <c r="M1204" s="39" t="str">
        <f t="shared" si="194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5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8"/>
        <v>3.2933625547114453</v>
      </c>
      <c r="BB1204" s="18"/>
      <c r="BD1204" s="54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3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9"/>
        <v>X</v>
      </c>
      <c r="G1205" s="7">
        <f t="shared" si="190"/>
        <v>13.7</v>
      </c>
      <c r="H1205" s="16">
        <f t="shared" si="191"/>
        <v>13.7</v>
      </c>
      <c r="I1205" s="11" t="str">
        <f t="shared" si="192"/>
        <v>X</v>
      </c>
      <c r="J1205" s="39" t="str">
        <f t="shared" si="193"/>
        <v>X</v>
      </c>
      <c r="K1205" s="39" t="str">
        <f t="shared" si="196"/>
        <v>X</v>
      </c>
      <c r="L1205" s="39" t="str">
        <f t="shared" si="197"/>
        <v>X</v>
      </c>
      <c r="M1205" s="39" t="str">
        <f t="shared" si="194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5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8"/>
        <v>3.2940250940953226</v>
      </c>
      <c r="BB1205" s="18"/>
      <c r="BD1205" s="54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3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9"/>
        <v>X</v>
      </c>
      <c r="G1206" s="7">
        <f t="shared" si="190"/>
        <v>12.8</v>
      </c>
      <c r="H1206" s="16">
        <f t="shared" si="191"/>
        <v>12.8</v>
      </c>
      <c r="I1206" s="11" t="str">
        <f t="shared" si="192"/>
        <v>X</v>
      </c>
      <c r="J1206" s="39" t="str">
        <f t="shared" si="193"/>
        <v>X</v>
      </c>
      <c r="K1206" s="39" t="str">
        <f t="shared" si="196"/>
        <v>X</v>
      </c>
      <c r="L1206" s="39" t="str">
        <f t="shared" si="197"/>
        <v>X</v>
      </c>
      <c r="M1206" s="39" t="str">
        <f t="shared" si="194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5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8"/>
        <v>3.2949069106051923</v>
      </c>
      <c r="BB1206" s="18"/>
      <c r="BD1206" s="54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3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9"/>
        <v>X</v>
      </c>
      <c r="G1207" s="7">
        <f t="shared" si="190"/>
        <v>13.3</v>
      </c>
      <c r="H1207" s="16">
        <f t="shared" si="191"/>
        <v>13.3</v>
      </c>
      <c r="I1207" s="11" t="str">
        <f t="shared" si="192"/>
        <v>X</v>
      </c>
      <c r="J1207" s="39" t="str">
        <f t="shared" si="193"/>
        <v>X</v>
      </c>
      <c r="K1207" s="39" t="str">
        <f t="shared" si="196"/>
        <v>X</v>
      </c>
      <c r="L1207" s="39" t="str">
        <f t="shared" si="197"/>
        <v>X</v>
      </c>
      <c r="M1207" s="39" t="str">
        <f t="shared" si="194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5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8"/>
        <v>3.2957869402516091</v>
      </c>
      <c r="BB1207" s="18"/>
      <c r="BD1207" s="54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3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9"/>
        <v>X</v>
      </c>
      <c r="G1208" s="7">
        <f t="shared" si="190"/>
        <v>15.7</v>
      </c>
      <c r="H1208" s="16">
        <f t="shared" si="191"/>
        <v>15.7</v>
      </c>
      <c r="I1208" s="11" t="str">
        <f t="shared" si="192"/>
        <v>X</v>
      </c>
      <c r="J1208" s="39" t="str">
        <f t="shared" si="193"/>
        <v>X</v>
      </c>
      <c r="K1208" s="39" t="str">
        <f t="shared" si="196"/>
        <v>X</v>
      </c>
      <c r="L1208" s="39" t="str">
        <f t="shared" si="197"/>
        <v>X</v>
      </c>
      <c r="M1208" s="39" t="str">
        <f t="shared" si="194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5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8"/>
        <v>3.2962262872611605</v>
      </c>
      <c r="BB1208" s="18"/>
      <c r="BD1208" s="54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3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9"/>
        <v>X</v>
      </c>
      <c r="G1209" s="7">
        <f t="shared" si="190"/>
        <v>15.1</v>
      </c>
      <c r="H1209" s="16">
        <f t="shared" si="191"/>
        <v>15.1</v>
      </c>
      <c r="I1209" s="11" t="str">
        <f t="shared" si="192"/>
        <v>X</v>
      </c>
      <c r="J1209" s="39" t="str">
        <f t="shared" si="193"/>
        <v>X</v>
      </c>
      <c r="K1209" s="39" t="str">
        <f t="shared" si="196"/>
        <v>X</v>
      </c>
      <c r="L1209" s="39" t="str">
        <f t="shared" si="197"/>
        <v>X</v>
      </c>
      <c r="M1209" s="39" t="str">
        <f t="shared" si="194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5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8"/>
        <v>3.2971036501492565</v>
      </c>
      <c r="BB1209" s="18"/>
      <c r="BD1209" s="54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3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9"/>
        <v>X</v>
      </c>
      <c r="G1210" s="7">
        <f t="shared" si="190"/>
        <v>15.1</v>
      </c>
      <c r="H1210" s="16">
        <f t="shared" si="191"/>
        <v>15.1</v>
      </c>
      <c r="I1210" s="11" t="str">
        <f t="shared" si="192"/>
        <v>X</v>
      </c>
      <c r="J1210" s="39" t="str">
        <f t="shared" si="193"/>
        <v>X</v>
      </c>
      <c r="K1210" s="39" t="str">
        <f t="shared" si="196"/>
        <v>X</v>
      </c>
      <c r="L1210" s="39" t="str">
        <f t="shared" si="197"/>
        <v>X</v>
      </c>
      <c r="M1210" s="39" t="str">
        <f t="shared" si="194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5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8"/>
        <v>3.2977605110991339</v>
      </c>
      <c r="BB1210" s="18"/>
      <c r="BD1210" s="54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3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9"/>
        <v>X</v>
      </c>
      <c r="G1211" s="7">
        <f t="shared" si="190"/>
        <v>27.9</v>
      </c>
      <c r="H1211" s="16">
        <f t="shared" si="191"/>
        <v>27.9</v>
      </c>
      <c r="I1211" s="11" t="str">
        <f t="shared" si="192"/>
        <v>X</v>
      </c>
      <c r="J1211" s="39" t="str">
        <f t="shared" si="193"/>
        <v>X</v>
      </c>
      <c r="K1211" s="39" t="str">
        <f t="shared" si="196"/>
        <v>X</v>
      </c>
      <c r="L1211" s="39" t="str">
        <f t="shared" si="197"/>
        <v>X</v>
      </c>
      <c r="M1211" s="39" t="str">
        <f t="shared" si="194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5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8"/>
        <v>3.2933625547114453</v>
      </c>
      <c r="BB1211" s="18"/>
      <c r="BD1211" s="54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3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9"/>
        <v>X</v>
      </c>
      <c r="G1212" s="7">
        <f t="shared" si="190"/>
        <v>31.6</v>
      </c>
      <c r="H1212" s="16">
        <f t="shared" si="191"/>
        <v>31.6</v>
      </c>
      <c r="I1212" s="11" t="str">
        <f t="shared" si="192"/>
        <v>X</v>
      </c>
      <c r="J1212" s="39" t="str">
        <f t="shared" si="193"/>
        <v>X</v>
      </c>
      <c r="K1212" s="39" t="str">
        <f t="shared" si="196"/>
        <v>X</v>
      </c>
      <c r="L1212" s="39" t="str">
        <f t="shared" si="197"/>
        <v>X</v>
      </c>
      <c r="M1212" s="39" t="str">
        <f t="shared" si="194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5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8"/>
        <v>3.2940250940953226</v>
      </c>
      <c r="BB1212" s="18"/>
      <c r="BD1212" s="54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3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9"/>
        <v>X</v>
      </c>
      <c r="G1213" s="7">
        <f t="shared" si="190"/>
        <v>27.7</v>
      </c>
      <c r="H1213" s="16">
        <f t="shared" si="191"/>
        <v>27.7</v>
      </c>
      <c r="I1213" s="11" t="str">
        <f t="shared" si="192"/>
        <v>X</v>
      </c>
      <c r="J1213" s="39" t="str">
        <f t="shared" si="193"/>
        <v>X</v>
      </c>
      <c r="K1213" s="39" t="str">
        <f t="shared" si="196"/>
        <v>X</v>
      </c>
      <c r="L1213" s="39" t="str">
        <f t="shared" si="197"/>
        <v>X</v>
      </c>
      <c r="M1213" s="39" t="str">
        <f t="shared" si="194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5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8"/>
        <v>3.2949069106051923</v>
      </c>
      <c r="BB1213" s="18"/>
      <c r="BD1213" s="54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3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9"/>
        <v>X</v>
      </c>
      <c r="G1214" s="7">
        <f t="shared" si="190"/>
        <v>27.9</v>
      </c>
      <c r="H1214" s="16">
        <f t="shared" si="191"/>
        <v>27.9</v>
      </c>
      <c r="I1214" s="11" t="str">
        <f t="shared" si="192"/>
        <v>X</v>
      </c>
      <c r="J1214" s="39" t="str">
        <f t="shared" si="193"/>
        <v>X</v>
      </c>
      <c r="K1214" s="39" t="str">
        <f t="shared" si="196"/>
        <v>X</v>
      </c>
      <c r="L1214" s="39" t="str">
        <f t="shared" si="197"/>
        <v>X</v>
      </c>
      <c r="M1214" s="39" t="str">
        <f t="shared" si="194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5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8"/>
        <v>3.2957869402516091</v>
      </c>
      <c r="BB1214" s="18"/>
      <c r="BD1214" s="54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3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9"/>
        <v>X</v>
      </c>
      <c r="G1215" s="7">
        <f t="shared" si="190"/>
        <v>27.4</v>
      </c>
      <c r="H1215" s="16">
        <f t="shared" si="191"/>
        <v>27.4</v>
      </c>
      <c r="I1215" s="11" t="str">
        <f t="shared" si="192"/>
        <v>X</v>
      </c>
      <c r="J1215" s="39" t="str">
        <f t="shared" si="193"/>
        <v>X</v>
      </c>
      <c r="K1215" s="39" t="str">
        <f t="shared" si="196"/>
        <v>X</v>
      </c>
      <c r="L1215" s="39" t="str">
        <f t="shared" si="197"/>
        <v>X</v>
      </c>
      <c r="M1215" s="39" t="str">
        <f t="shared" si="194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5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8"/>
        <v>3.2962262872611605</v>
      </c>
      <c r="BB1215" s="18"/>
      <c r="BD1215" s="54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3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9"/>
        <v>X</v>
      </c>
      <c r="G1216" s="7">
        <f t="shared" si="190"/>
        <v>27.8</v>
      </c>
      <c r="H1216" s="16">
        <f t="shared" si="191"/>
        <v>27.8</v>
      </c>
      <c r="I1216" s="11" t="str">
        <f t="shared" si="192"/>
        <v>X</v>
      </c>
      <c r="J1216" s="39" t="str">
        <f t="shared" si="193"/>
        <v>X</v>
      </c>
      <c r="K1216" s="39" t="str">
        <f t="shared" si="196"/>
        <v>X</v>
      </c>
      <c r="L1216" s="39" t="str">
        <f t="shared" si="197"/>
        <v>X</v>
      </c>
      <c r="M1216" s="39" t="str">
        <f t="shared" si="194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5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8"/>
        <v>3.2971036501492565</v>
      </c>
      <c r="BB1216" s="18"/>
      <c r="BD1216" s="54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3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9"/>
        <v>X</v>
      </c>
      <c r="G1217" s="7">
        <f t="shared" si="190"/>
        <v>10.6</v>
      </c>
      <c r="H1217" s="16">
        <f t="shared" si="191"/>
        <v>10.6</v>
      </c>
      <c r="I1217" s="11" t="str">
        <f t="shared" si="192"/>
        <v>X</v>
      </c>
      <c r="J1217" s="39" t="str">
        <f t="shared" si="193"/>
        <v>X</v>
      </c>
      <c r="K1217" s="39" t="str">
        <f t="shared" si="196"/>
        <v>X</v>
      </c>
      <c r="L1217" s="39" t="str">
        <f t="shared" si="197"/>
        <v>X</v>
      </c>
      <c r="M1217" s="39" t="str">
        <f t="shared" si="194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5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8"/>
        <v>3.2933625547114453</v>
      </c>
      <c r="BB1217" s="18"/>
      <c r="BD1217" s="54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3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9"/>
        <v>X</v>
      </c>
      <c r="G1218" s="7">
        <f t="shared" si="190"/>
        <v>12.3</v>
      </c>
      <c r="H1218" s="16">
        <f t="shared" si="191"/>
        <v>12.3</v>
      </c>
      <c r="I1218" s="11" t="str">
        <f t="shared" si="192"/>
        <v>X</v>
      </c>
      <c r="J1218" s="39" t="str">
        <f t="shared" si="193"/>
        <v>X</v>
      </c>
      <c r="K1218" s="39" t="str">
        <f t="shared" si="196"/>
        <v>X</v>
      </c>
      <c r="L1218" s="39" t="str">
        <f t="shared" si="197"/>
        <v>X</v>
      </c>
      <c r="M1218" s="39" t="str">
        <f t="shared" si="194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5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8"/>
        <v>3.2940250940953226</v>
      </c>
      <c r="BB1218" s="18"/>
      <c r="BD1218" s="54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3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9"/>
        <v>X</v>
      </c>
      <c r="G1219" s="7">
        <f t="shared" si="190"/>
        <v>10.1</v>
      </c>
      <c r="H1219" s="16">
        <f t="shared" si="191"/>
        <v>10.1</v>
      </c>
      <c r="I1219" s="11" t="str">
        <f t="shared" si="192"/>
        <v>X</v>
      </c>
      <c r="J1219" s="39" t="str">
        <f t="shared" si="193"/>
        <v>X</v>
      </c>
      <c r="K1219" s="39" t="str">
        <f t="shared" si="196"/>
        <v>X</v>
      </c>
      <c r="L1219" s="39" t="str">
        <f t="shared" si="197"/>
        <v>X</v>
      </c>
      <c r="M1219" s="39" t="str">
        <f t="shared" si="194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5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8"/>
        <v>3.2949069106051923</v>
      </c>
      <c r="BB1219" s="18"/>
      <c r="BD1219" s="54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3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9"/>
        <v>X</v>
      </c>
      <c r="G1220" s="7">
        <f t="shared" si="190"/>
        <v>12.2</v>
      </c>
      <c r="H1220" s="16">
        <f t="shared" si="191"/>
        <v>12.2</v>
      </c>
      <c r="I1220" s="11" t="str">
        <f t="shared" si="192"/>
        <v>X</v>
      </c>
      <c r="J1220" s="39" t="str">
        <f t="shared" si="193"/>
        <v>X</v>
      </c>
      <c r="K1220" s="39" t="str">
        <f t="shared" si="196"/>
        <v>X</v>
      </c>
      <c r="L1220" s="39" t="str">
        <f t="shared" si="197"/>
        <v>X</v>
      </c>
      <c r="M1220" s="39" t="str">
        <f t="shared" si="194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5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8"/>
        <v>3.2957869402516091</v>
      </c>
      <c r="BB1220" s="18"/>
      <c r="BD1220" s="54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3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9"/>
        <v>X</v>
      </c>
      <c r="G1221" s="7">
        <f t="shared" si="190"/>
        <v>11.1</v>
      </c>
      <c r="H1221" s="16">
        <f t="shared" si="191"/>
        <v>11.1</v>
      </c>
      <c r="I1221" s="11" t="str">
        <f t="shared" si="192"/>
        <v>X</v>
      </c>
      <c r="J1221" s="39" t="str">
        <f t="shared" si="193"/>
        <v>X</v>
      </c>
      <c r="K1221" s="39" t="str">
        <f t="shared" si="196"/>
        <v>X</v>
      </c>
      <c r="L1221" s="39" t="str">
        <f t="shared" si="197"/>
        <v>X</v>
      </c>
      <c r="M1221" s="39" t="str">
        <f t="shared" si="194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5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8"/>
        <v>3.2962262872611605</v>
      </c>
      <c r="BB1221" s="18"/>
      <c r="BD1221" s="54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3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9"/>
        <v>X</v>
      </c>
      <c r="G1222" s="7">
        <f t="shared" si="190"/>
        <v>11.2</v>
      </c>
      <c r="H1222" s="16">
        <f t="shared" si="191"/>
        <v>11.2</v>
      </c>
      <c r="I1222" s="11" t="str">
        <f t="shared" si="192"/>
        <v>X</v>
      </c>
      <c r="J1222" s="39" t="str">
        <f t="shared" si="193"/>
        <v>X</v>
      </c>
      <c r="K1222" s="39" t="str">
        <f t="shared" si="196"/>
        <v>X</v>
      </c>
      <c r="L1222" s="39" t="str">
        <f t="shared" si="197"/>
        <v>X</v>
      </c>
      <c r="M1222" s="39" t="str">
        <f t="shared" si="194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5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8"/>
        <v>3.2971036501492565</v>
      </c>
      <c r="BB1222" s="18"/>
      <c r="BD1222" s="54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3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9"/>
        <v>X</v>
      </c>
      <c r="G1223" s="7">
        <f t="shared" si="190"/>
        <v>8.4</v>
      </c>
      <c r="H1223" s="16">
        <f t="shared" si="191"/>
        <v>8.4</v>
      </c>
      <c r="I1223" s="11" t="str">
        <f t="shared" si="192"/>
        <v>X</v>
      </c>
      <c r="J1223" s="39" t="str">
        <f t="shared" si="193"/>
        <v>X</v>
      </c>
      <c r="K1223" s="39" t="str">
        <f t="shared" si="196"/>
        <v>X</v>
      </c>
      <c r="L1223" s="39" t="str">
        <f t="shared" si="197"/>
        <v>X</v>
      </c>
      <c r="M1223" s="39" t="str">
        <f t="shared" si="194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5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8"/>
        <v>3.2933625547114453</v>
      </c>
      <c r="BB1223" s="18"/>
      <c r="BD1223" s="54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3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9"/>
        <v>X</v>
      </c>
      <c r="G1224" s="7">
        <f t="shared" si="190"/>
        <v>11.3</v>
      </c>
      <c r="H1224" s="16">
        <f t="shared" si="191"/>
        <v>11.3</v>
      </c>
      <c r="I1224" s="11" t="str">
        <f t="shared" si="192"/>
        <v>X</v>
      </c>
      <c r="J1224" s="39" t="str">
        <f t="shared" si="193"/>
        <v>X</v>
      </c>
      <c r="K1224" s="39" t="str">
        <f t="shared" si="196"/>
        <v>X</v>
      </c>
      <c r="L1224" s="39" t="str">
        <f t="shared" si="197"/>
        <v>X</v>
      </c>
      <c r="M1224" s="39" t="str">
        <f t="shared" si="194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5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8"/>
        <v>3.2940250940953226</v>
      </c>
      <c r="BB1224" s="18"/>
      <c r="BD1224" s="54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3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9"/>
        <v>X</v>
      </c>
      <c r="G1225" s="7">
        <f t="shared" si="190"/>
        <v>8.9</v>
      </c>
      <c r="H1225" s="16">
        <f t="shared" si="191"/>
        <v>8.9</v>
      </c>
      <c r="I1225" s="11" t="str">
        <f t="shared" si="192"/>
        <v>X</v>
      </c>
      <c r="J1225" s="39" t="str">
        <f t="shared" si="193"/>
        <v>X</v>
      </c>
      <c r="K1225" s="39" t="str">
        <f t="shared" si="196"/>
        <v>X</v>
      </c>
      <c r="L1225" s="39" t="str">
        <f t="shared" si="197"/>
        <v>X</v>
      </c>
      <c r="M1225" s="39" t="str">
        <f t="shared" si="194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5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8"/>
        <v>3.2949069106051923</v>
      </c>
      <c r="BB1225" s="18"/>
      <c r="BD1225" s="54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3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9"/>
        <v>X</v>
      </c>
      <c r="G1226" s="7">
        <f t="shared" si="190"/>
        <v>10.4</v>
      </c>
      <c r="H1226" s="16">
        <f t="shared" si="191"/>
        <v>10.4</v>
      </c>
      <c r="I1226" s="11" t="str">
        <f t="shared" si="192"/>
        <v>X</v>
      </c>
      <c r="J1226" s="39" t="str">
        <f t="shared" si="193"/>
        <v>X</v>
      </c>
      <c r="K1226" s="39" t="str">
        <f t="shared" si="196"/>
        <v>X</v>
      </c>
      <c r="L1226" s="39" t="str">
        <f t="shared" si="197"/>
        <v>X</v>
      </c>
      <c r="M1226" s="39" t="str">
        <f t="shared" si="194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5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8"/>
        <v>3.2957869402516091</v>
      </c>
      <c r="BB1226" s="18"/>
      <c r="BD1226" s="54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3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9"/>
        <v>X</v>
      </c>
      <c r="G1227" s="7">
        <f t="shared" si="190"/>
        <v>9.9</v>
      </c>
      <c r="H1227" s="16">
        <f t="shared" si="191"/>
        <v>9.9</v>
      </c>
      <c r="I1227" s="11" t="str">
        <f t="shared" si="192"/>
        <v>X</v>
      </c>
      <c r="J1227" s="39" t="str">
        <f t="shared" si="193"/>
        <v>X</v>
      </c>
      <c r="K1227" s="39" t="str">
        <f t="shared" si="196"/>
        <v>X</v>
      </c>
      <c r="L1227" s="39" t="str">
        <f t="shared" si="197"/>
        <v>X</v>
      </c>
      <c r="M1227" s="39" t="str">
        <f t="shared" si="194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5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8"/>
        <v>3.2962262872611605</v>
      </c>
      <c r="BB1227" s="18"/>
      <c r="BD1227" s="54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3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9"/>
        <v>X</v>
      </c>
      <c r="G1228" s="7">
        <f t="shared" si="190"/>
        <v>10.1</v>
      </c>
      <c r="H1228" s="16">
        <f t="shared" si="191"/>
        <v>10.1</v>
      </c>
      <c r="I1228" s="11" t="str">
        <f t="shared" si="192"/>
        <v>X</v>
      </c>
      <c r="J1228" s="39" t="str">
        <f t="shared" si="193"/>
        <v>X</v>
      </c>
      <c r="K1228" s="39" t="str">
        <f t="shared" si="196"/>
        <v>X</v>
      </c>
      <c r="L1228" s="39" t="str">
        <f t="shared" si="197"/>
        <v>X</v>
      </c>
      <c r="M1228" s="39" t="str">
        <f t="shared" si="194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5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8"/>
        <v>3.2971036501492565</v>
      </c>
      <c r="BB1228" s="18"/>
      <c r="BD1228" s="54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3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9"/>
        <v>X</v>
      </c>
      <c r="G1229" s="7">
        <f t="shared" si="190"/>
        <v>33.1</v>
      </c>
      <c r="H1229" s="16">
        <f t="shared" si="191"/>
        <v>33.1</v>
      </c>
      <c r="I1229" s="11" t="str">
        <f t="shared" si="192"/>
        <v>X</v>
      </c>
      <c r="J1229" s="39" t="str">
        <f t="shared" si="193"/>
        <v>X</v>
      </c>
      <c r="K1229" s="39" t="str">
        <f t="shared" si="196"/>
        <v>X</v>
      </c>
      <c r="L1229" s="39" t="str">
        <f t="shared" si="197"/>
        <v>X</v>
      </c>
      <c r="M1229" s="39" t="str">
        <f t="shared" si="194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5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8"/>
        <v>3.2922560713564759</v>
      </c>
      <c r="BB1229" s="18"/>
      <c r="BD1229" s="54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3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9"/>
        <v>X</v>
      </c>
      <c r="G1230" s="7">
        <f t="shared" si="190"/>
        <v>27.6</v>
      </c>
      <c r="H1230" s="16">
        <f t="shared" si="191"/>
        <v>27.6</v>
      </c>
      <c r="I1230" s="11" t="str">
        <f t="shared" si="192"/>
        <v>X</v>
      </c>
      <c r="J1230" s="39" t="str">
        <f t="shared" si="193"/>
        <v>X</v>
      </c>
      <c r="K1230" s="39" t="str">
        <f t="shared" si="196"/>
        <v>X</v>
      </c>
      <c r="L1230" s="39" t="str">
        <f t="shared" si="197"/>
        <v>X</v>
      </c>
      <c r="M1230" s="39" t="str">
        <f t="shared" si="194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5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8"/>
        <v>3.2977605110991339</v>
      </c>
      <c r="BB1230" s="18"/>
      <c r="BD1230" s="54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3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9">IFERROR(D1231/E1231, "X")</f>
        <v>X</v>
      </c>
      <c r="G1231" s="7">
        <f t="shared" ref="G1231:G1294" si="200">D1231-E1231</f>
        <v>12.5</v>
      </c>
      <c r="H1231" s="16">
        <f t="shared" ref="H1231:H1294" si="201">D1231+E1231</f>
        <v>12.5</v>
      </c>
      <c r="I1231" s="11" t="str">
        <f t="shared" ref="I1231:I1294" si="202">IFERROR(F1231/SQRT(F1231^2+AJ1231), "X")</f>
        <v>X</v>
      </c>
      <c r="J1231" s="39" t="str">
        <f t="shared" ref="J1231:J1294" si="203">IFERROR(SQRT((1-I1231^2)/AJ1231), "X")</f>
        <v>X</v>
      </c>
      <c r="K1231" s="39" t="str">
        <f t="shared" si="196"/>
        <v>X</v>
      </c>
      <c r="L1231" s="39" t="str">
        <f t="shared" si="197"/>
        <v>X</v>
      </c>
      <c r="M1231" s="39" t="str">
        <f t="shared" ref="M1231:M1294" si="204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5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8"/>
        <v>3.2922560713564759</v>
      </c>
      <c r="BB1231" s="18"/>
      <c r="BD1231" s="54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3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9"/>
        <v>X</v>
      </c>
      <c r="G1232" s="7">
        <f t="shared" si="200"/>
        <v>11</v>
      </c>
      <c r="H1232" s="16">
        <f t="shared" si="201"/>
        <v>11</v>
      </c>
      <c r="I1232" s="11" t="str">
        <f t="shared" si="202"/>
        <v>X</v>
      </c>
      <c r="J1232" s="39" t="str">
        <f t="shared" si="203"/>
        <v>X</v>
      </c>
      <c r="K1232" s="39" t="str">
        <f t="shared" si="196"/>
        <v>X</v>
      </c>
      <c r="L1232" s="39" t="str">
        <f t="shared" si="197"/>
        <v>X</v>
      </c>
      <c r="M1232" s="39" t="str">
        <f t="shared" si="204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5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8"/>
        <v>3.2977605110991339</v>
      </c>
      <c r="BB1232" s="18"/>
      <c r="BD1232" s="54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3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9"/>
        <v>X</v>
      </c>
      <c r="G1233" s="7">
        <f t="shared" si="200"/>
        <v>11.6</v>
      </c>
      <c r="H1233" s="16">
        <f t="shared" si="201"/>
        <v>11.6</v>
      </c>
      <c r="I1233" s="11" t="str">
        <f t="shared" si="202"/>
        <v>X</v>
      </c>
      <c r="J1233" s="39" t="str">
        <f t="shared" si="203"/>
        <v>X</v>
      </c>
      <c r="K1233" s="39" t="str">
        <f t="shared" si="196"/>
        <v>X</v>
      </c>
      <c r="L1233" s="39" t="str">
        <f t="shared" si="197"/>
        <v>X</v>
      </c>
      <c r="M1233" s="39" t="str">
        <f t="shared" si="204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5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8"/>
        <v>3.2922560713564759</v>
      </c>
      <c r="BB1233" s="18"/>
      <c r="BD1233" s="54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3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9"/>
        <v>X</v>
      </c>
      <c r="G1234" s="7">
        <f t="shared" si="200"/>
        <v>10.3</v>
      </c>
      <c r="H1234" s="16">
        <f t="shared" si="201"/>
        <v>10.3</v>
      </c>
      <c r="I1234" s="11" t="str">
        <f t="shared" si="202"/>
        <v>X</v>
      </c>
      <c r="J1234" s="39" t="str">
        <f t="shared" si="203"/>
        <v>X</v>
      </c>
      <c r="K1234" s="39" t="str">
        <f t="shared" si="196"/>
        <v>X</v>
      </c>
      <c r="L1234" s="39" t="str">
        <f t="shared" si="197"/>
        <v>X</v>
      </c>
      <c r="M1234" s="39" t="str">
        <f t="shared" si="204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5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8"/>
        <v>3.2977605110991339</v>
      </c>
      <c r="BB1234" s="18"/>
      <c r="BD1234" s="54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3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9"/>
        <v>X</v>
      </c>
      <c r="G1235" s="7">
        <f t="shared" si="200"/>
        <v>3.4</v>
      </c>
      <c r="H1235" s="16">
        <f t="shared" si="201"/>
        <v>3.4</v>
      </c>
      <c r="I1235" s="11" t="str">
        <f t="shared" si="202"/>
        <v>X</v>
      </c>
      <c r="J1235" s="39" t="str">
        <f t="shared" si="203"/>
        <v>X</v>
      </c>
      <c r="K1235" s="39" t="str">
        <f t="shared" si="196"/>
        <v>X</v>
      </c>
      <c r="L1235" s="39" t="str">
        <f t="shared" si="197"/>
        <v>X</v>
      </c>
      <c r="M1235" s="39" t="str">
        <f t="shared" si="204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5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8"/>
        <v>3.303412070596742</v>
      </c>
      <c r="BB1235" s="18"/>
      <c r="BD1235" s="54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3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9"/>
        <v>X</v>
      </c>
      <c r="G1236" s="7">
        <f t="shared" si="200"/>
        <v>2.1</v>
      </c>
      <c r="H1236" s="16">
        <f t="shared" si="201"/>
        <v>2.1</v>
      </c>
      <c r="I1236" s="11" t="str">
        <f t="shared" si="202"/>
        <v>X</v>
      </c>
      <c r="J1236" s="39" t="str">
        <f t="shared" si="203"/>
        <v>X</v>
      </c>
      <c r="K1236" s="39" t="str">
        <f t="shared" si="196"/>
        <v>X</v>
      </c>
      <c r="L1236" s="39" t="str">
        <f t="shared" si="197"/>
        <v>X</v>
      </c>
      <c r="M1236" s="39" t="str">
        <f t="shared" si="204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5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8"/>
        <v>3.303412070596742</v>
      </c>
      <c r="BB1236" s="18"/>
      <c r="BD1236" s="54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3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9"/>
        <v>X</v>
      </c>
      <c r="G1237" s="7">
        <f t="shared" si="200"/>
        <v>3</v>
      </c>
      <c r="H1237" s="16">
        <f t="shared" si="201"/>
        <v>3</v>
      </c>
      <c r="I1237" s="11" t="str">
        <f t="shared" si="202"/>
        <v>X</v>
      </c>
      <c r="J1237" s="39" t="str">
        <f t="shared" si="203"/>
        <v>X</v>
      </c>
      <c r="K1237" s="39" t="str">
        <f t="shared" si="196"/>
        <v>X</v>
      </c>
      <c r="L1237" s="39" t="str">
        <f t="shared" si="197"/>
        <v>X</v>
      </c>
      <c r="M1237" s="39" t="str">
        <f t="shared" si="204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5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8"/>
        <v>3.303412070596742</v>
      </c>
      <c r="BB1237" s="18"/>
      <c r="BD1237" s="54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3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9"/>
        <v>X</v>
      </c>
      <c r="G1238" s="7">
        <f t="shared" si="200"/>
        <v>9.1999999999999993</v>
      </c>
      <c r="H1238" s="16">
        <f t="shared" si="201"/>
        <v>9.1999999999999993</v>
      </c>
      <c r="I1238" s="11" t="str">
        <f t="shared" si="202"/>
        <v>X</v>
      </c>
      <c r="J1238" s="39" t="str">
        <f t="shared" si="203"/>
        <v>X</v>
      </c>
      <c r="K1238" s="39" t="str">
        <f t="shared" si="196"/>
        <v>X</v>
      </c>
      <c r="L1238" s="39" t="str">
        <f t="shared" si="197"/>
        <v>X</v>
      </c>
      <c r="M1238" s="39" t="str">
        <f t="shared" si="204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5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8"/>
        <v>3.303412070596742</v>
      </c>
      <c r="BB1238" s="18"/>
      <c r="BD1238" s="54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3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9"/>
        <v>X</v>
      </c>
      <c r="G1239" s="7">
        <f t="shared" si="200"/>
        <v>2.9</v>
      </c>
      <c r="H1239" s="16">
        <f t="shared" si="201"/>
        <v>2.9</v>
      </c>
      <c r="I1239" s="11" t="str">
        <f t="shared" si="202"/>
        <v>X</v>
      </c>
      <c r="J1239" s="39" t="str">
        <f t="shared" si="203"/>
        <v>X</v>
      </c>
      <c r="K1239" s="39" t="str">
        <f t="shared" si="196"/>
        <v>X</v>
      </c>
      <c r="L1239" s="39" t="str">
        <f t="shared" si="197"/>
        <v>X</v>
      </c>
      <c r="M1239" s="39" t="str">
        <f t="shared" si="204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5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8"/>
        <v>3.303412070596742</v>
      </c>
      <c r="BB1239" s="18"/>
      <c r="BD1239" s="54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3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9"/>
        <v>X</v>
      </c>
      <c r="G1240" s="7">
        <f t="shared" si="200"/>
        <v>4.8</v>
      </c>
      <c r="H1240" s="16">
        <f t="shared" si="201"/>
        <v>4.8</v>
      </c>
      <c r="I1240" s="11" t="str">
        <f t="shared" si="202"/>
        <v>X</v>
      </c>
      <c r="J1240" s="39" t="str">
        <f t="shared" si="203"/>
        <v>X</v>
      </c>
      <c r="K1240" s="39" t="str">
        <f t="shared" si="196"/>
        <v>X</v>
      </c>
      <c r="L1240" s="39" t="str">
        <f t="shared" si="197"/>
        <v>X</v>
      </c>
      <c r="M1240" s="39" t="str">
        <f t="shared" si="204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5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8"/>
        <v>3.303412070596742</v>
      </c>
      <c r="BB1240" s="18"/>
      <c r="BD1240" s="54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3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9"/>
        <v>X</v>
      </c>
      <c r="G1241" s="7">
        <f t="shared" si="200"/>
        <v>5.0999999999999996</v>
      </c>
      <c r="H1241" s="16">
        <f t="shared" si="201"/>
        <v>5.0999999999999996</v>
      </c>
      <c r="I1241" s="11" t="str">
        <f t="shared" si="202"/>
        <v>X</v>
      </c>
      <c r="J1241" s="39" t="str">
        <f t="shared" si="203"/>
        <v>X</v>
      </c>
      <c r="K1241" s="39" t="str">
        <f t="shared" si="196"/>
        <v>X</v>
      </c>
      <c r="L1241" s="39" t="str">
        <f t="shared" si="197"/>
        <v>X</v>
      </c>
      <c r="M1241" s="39" t="str">
        <f t="shared" si="204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5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8"/>
        <v>3.303412070596742</v>
      </c>
      <c r="BB1241" s="18"/>
      <c r="BD1241" s="54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3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9"/>
        <v>X</v>
      </c>
      <c r="G1242" s="7">
        <f t="shared" si="200"/>
        <v>4.0999999999999996</v>
      </c>
      <c r="H1242" s="16">
        <f t="shared" si="201"/>
        <v>4.0999999999999996</v>
      </c>
      <c r="I1242" s="11" t="str">
        <f t="shared" si="202"/>
        <v>X</v>
      </c>
      <c r="J1242" s="39" t="str">
        <f t="shared" si="203"/>
        <v>X</v>
      </c>
      <c r="K1242" s="39" t="str">
        <f t="shared" si="196"/>
        <v>X</v>
      </c>
      <c r="L1242" s="39" t="str">
        <f t="shared" si="197"/>
        <v>X</v>
      </c>
      <c r="M1242" s="39" t="str">
        <f t="shared" si="204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5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8"/>
        <v>3.303412070596742</v>
      </c>
      <c r="BB1242" s="18"/>
      <c r="BD1242" s="54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3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9"/>
        <v>X</v>
      </c>
      <c r="G1243" s="7">
        <f t="shared" si="200"/>
        <v>6.5</v>
      </c>
      <c r="H1243" s="16">
        <f t="shared" si="201"/>
        <v>6.5</v>
      </c>
      <c r="I1243" s="11" t="str">
        <f t="shared" si="202"/>
        <v>X</v>
      </c>
      <c r="J1243" s="39" t="str">
        <f t="shared" si="203"/>
        <v>X</v>
      </c>
      <c r="K1243" s="39" t="str">
        <f t="shared" si="196"/>
        <v>X</v>
      </c>
      <c r="L1243" s="39" t="str">
        <f t="shared" si="197"/>
        <v>X</v>
      </c>
      <c r="M1243" s="39" t="str">
        <f t="shared" si="204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5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8"/>
        <v>3.303412070596742</v>
      </c>
      <c r="BB1243" s="18"/>
      <c r="BD1243" s="54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3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9"/>
        <v>X</v>
      </c>
      <c r="G1244" s="7">
        <f t="shared" si="200"/>
        <v>7</v>
      </c>
      <c r="H1244" s="16">
        <f t="shared" si="201"/>
        <v>7</v>
      </c>
      <c r="I1244" s="11" t="str">
        <f t="shared" si="202"/>
        <v>X</v>
      </c>
      <c r="J1244" s="39" t="str">
        <f t="shared" si="203"/>
        <v>X</v>
      </c>
      <c r="K1244" s="39" t="str">
        <f t="shared" si="196"/>
        <v>X</v>
      </c>
      <c r="L1244" s="39" t="str">
        <f t="shared" si="197"/>
        <v>X</v>
      </c>
      <c r="M1244" s="39" t="str">
        <f t="shared" si="204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5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8"/>
        <v>3.303412070596742</v>
      </c>
      <c r="BB1244" s="18"/>
      <c r="BD1244" s="54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3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9"/>
        <v>X</v>
      </c>
      <c r="G1245" s="7">
        <f t="shared" si="200"/>
        <v>4.4000000000000004</v>
      </c>
      <c r="H1245" s="16">
        <f t="shared" si="201"/>
        <v>4.4000000000000004</v>
      </c>
      <c r="I1245" s="11" t="str">
        <f t="shared" si="202"/>
        <v>X</v>
      </c>
      <c r="J1245" s="39" t="str">
        <f t="shared" si="203"/>
        <v>X</v>
      </c>
      <c r="K1245" s="39" t="str">
        <f t="shared" si="196"/>
        <v>X</v>
      </c>
      <c r="L1245" s="39" t="str">
        <f t="shared" si="197"/>
        <v>X</v>
      </c>
      <c r="M1245" s="39" t="str">
        <f t="shared" si="204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5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8"/>
        <v>3.303412070596742</v>
      </c>
      <c r="BB1245" s="18"/>
      <c r="BD1245" s="54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3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9"/>
        <v>X</v>
      </c>
      <c r="G1246" s="7">
        <f t="shared" si="200"/>
        <v>7.3</v>
      </c>
      <c r="H1246" s="16">
        <f t="shared" si="201"/>
        <v>7.3</v>
      </c>
      <c r="I1246" s="11" t="str">
        <f t="shared" si="202"/>
        <v>X</v>
      </c>
      <c r="J1246" s="39" t="str">
        <f t="shared" si="203"/>
        <v>X</v>
      </c>
      <c r="K1246" s="39" t="str">
        <f t="shared" si="196"/>
        <v>X</v>
      </c>
      <c r="L1246" s="39" t="str">
        <f t="shared" si="197"/>
        <v>X</v>
      </c>
      <c r="M1246" s="39" t="str">
        <f t="shared" si="204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5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8"/>
        <v>3.303412070596742</v>
      </c>
      <c r="BB1246" s="18"/>
      <c r="BD1246" s="54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3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9"/>
        <v>X</v>
      </c>
      <c r="G1247" s="7">
        <f t="shared" si="200"/>
        <v>4.9000000000000004</v>
      </c>
      <c r="H1247" s="16">
        <f t="shared" si="201"/>
        <v>4.9000000000000004</v>
      </c>
      <c r="I1247" s="11" t="str">
        <f t="shared" si="202"/>
        <v>X</v>
      </c>
      <c r="J1247" s="39" t="str">
        <f t="shared" si="203"/>
        <v>X</v>
      </c>
      <c r="K1247" s="39" t="str">
        <f t="shared" si="196"/>
        <v>X</v>
      </c>
      <c r="L1247" s="39" t="str">
        <f t="shared" si="197"/>
        <v>X</v>
      </c>
      <c r="M1247" s="39" t="str">
        <f t="shared" si="204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5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8"/>
        <v>3.3029799367482493</v>
      </c>
      <c r="BB1247" s="18"/>
      <c r="BD1247" s="54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3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9"/>
        <v>X</v>
      </c>
      <c r="G1248" s="7">
        <f t="shared" si="200"/>
        <v>3.1</v>
      </c>
      <c r="H1248" s="16">
        <f t="shared" si="201"/>
        <v>3.1</v>
      </c>
      <c r="I1248" s="11" t="str">
        <f t="shared" si="202"/>
        <v>X</v>
      </c>
      <c r="J1248" s="39" t="str">
        <f t="shared" si="203"/>
        <v>X</v>
      </c>
      <c r="K1248" s="39" t="str">
        <f t="shared" ref="K1248:K1311" si="206">IFERROR(1/J1248, "X")</f>
        <v>X</v>
      </c>
      <c r="L1248" s="39" t="str">
        <f t="shared" ref="L1248:L1311" si="207">IFERROR(I1248-J1248, "X")</f>
        <v>X</v>
      </c>
      <c r="M1248" s="39" t="str">
        <f t="shared" si="204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5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8">LOG(AU1248)</f>
        <v>3.3029799367482493</v>
      </c>
      <c r="BB1248" s="18"/>
      <c r="BD1248" s="54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3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9"/>
        <v>X</v>
      </c>
      <c r="G1249" s="7">
        <f t="shared" si="200"/>
        <v>13.3</v>
      </c>
      <c r="H1249" s="16">
        <f t="shared" si="201"/>
        <v>13.3</v>
      </c>
      <c r="I1249" s="11" t="str">
        <f t="shared" si="202"/>
        <v>X</v>
      </c>
      <c r="J1249" s="39" t="str">
        <f t="shared" si="203"/>
        <v>X</v>
      </c>
      <c r="K1249" s="39" t="str">
        <f t="shared" si="206"/>
        <v>X</v>
      </c>
      <c r="L1249" s="39" t="str">
        <f t="shared" si="207"/>
        <v>X</v>
      </c>
      <c r="M1249" s="39" t="str">
        <f t="shared" si="204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5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8"/>
        <v>3.3029799367482493</v>
      </c>
      <c r="BB1249" s="18"/>
      <c r="BD1249" s="54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3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9"/>
        <v>X</v>
      </c>
      <c r="G1250" s="7">
        <f t="shared" si="200"/>
        <v>13</v>
      </c>
      <c r="H1250" s="16">
        <f t="shared" si="201"/>
        <v>13</v>
      </c>
      <c r="I1250" s="11" t="str">
        <f t="shared" si="202"/>
        <v>X</v>
      </c>
      <c r="J1250" s="39" t="str">
        <f t="shared" si="203"/>
        <v>X</v>
      </c>
      <c r="K1250" s="39" t="str">
        <f t="shared" si="206"/>
        <v>X</v>
      </c>
      <c r="L1250" s="39" t="str">
        <f t="shared" si="207"/>
        <v>X</v>
      </c>
      <c r="M1250" s="39" t="str">
        <f t="shared" si="204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5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8"/>
        <v>3.3029799367482493</v>
      </c>
      <c r="BB1250" s="18"/>
      <c r="BD1250" s="54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3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9"/>
        <v>X</v>
      </c>
      <c r="G1251" s="7">
        <f t="shared" si="200"/>
        <v>4.5</v>
      </c>
      <c r="H1251" s="16">
        <f t="shared" si="201"/>
        <v>4.5</v>
      </c>
      <c r="I1251" s="11" t="str">
        <f t="shared" si="202"/>
        <v>X</v>
      </c>
      <c r="J1251" s="39" t="str">
        <f t="shared" si="203"/>
        <v>X</v>
      </c>
      <c r="K1251" s="39" t="str">
        <f t="shared" si="206"/>
        <v>X</v>
      </c>
      <c r="L1251" s="39" t="str">
        <f t="shared" si="207"/>
        <v>X</v>
      </c>
      <c r="M1251" s="39" t="str">
        <f t="shared" si="204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5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8"/>
        <v>3.3029799367482493</v>
      </c>
      <c r="BB1251" s="18"/>
      <c r="BD1251" s="54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3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9"/>
        <v>X</v>
      </c>
      <c r="G1252" s="7">
        <f t="shared" si="200"/>
        <v>6.6</v>
      </c>
      <c r="H1252" s="16">
        <f t="shared" si="201"/>
        <v>6.6</v>
      </c>
      <c r="I1252" s="11" t="str">
        <f t="shared" si="202"/>
        <v>X</v>
      </c>
      <c r="J1252" s="39" t="str">
        <f t="shared" si="203"/>
        <v>X</v>
      </c>
      <c r="K1252" s="39" t="str">
        <f t="shared" si="206"/>
        <v>X</v>
      </c>
      <c r="L1252" s="39" t="str">
        <f t="shared" si="207"/>
        <v>X</v>
      </c>
      <c r="M1252" s="39" t="str">
        <f t="shared" si="204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5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8"/>
        <v>3.3029799367482493</v>
      </c>
      <c r="BB1252" s="18"/>
      <c r="BD1252" s="54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3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9"/>
        <v>X</v>
      </c>
      <c r="G1253" s="7">
        <f t="shared" si="200"/>
        <v>7</v>
      </c>
      <c r="H1253" s="16">
        <f t="shared" si="201"/>
        <v>7</v>
      </c>
      <c r="I1253" s="11" t="str">
        <f t="shared" si="202"/>
        <v>X</v>
      </c>
      <c r="J1253" s="39" t="str">
        <f t="shared" si="203"/>
        <v>X</v>
      </c>
      <c r="K1253" s="39" t="str">
        <f t="shared" si="206"/>
        <v>X</v>
      </c>
      <c r="L1253" s="39" t="str">
        <f t="shared" si="207"/>
        <v>X</v>
      </c>
      <c r="M1253" s="39" t="str">
        <f t="shared" si="204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5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8"/>
        <v>3.303412070596742</v>
      </c>
      <c r="BB1253" s="18"/>
      <c r="BD1253" s="54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3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9"/>
        <v>X</v>
      </c>
      <c r="G1254" s="7">
        <f t="shared" si="200"/>
        <v>4.7</v>
      </c>
      <c r="H1254" s="16">
        <f t="shared" si="201"/>
        <v>4.7</v>
      </c>
      <c r="I1254" s="11" t="str">
        <f t="shared" si="202"/>
        <v>X</v>
      </c>
      <c r="J1254" s="39" t="str">
        <f t="shared" si="203"/>
        <v>X</v>
      </c>
      <c r="K1254" s="39" t="str">
        <f t="shared" si="206"/>
        <v>X</v>
      </c>
      <c r="L1254" s="39" t="str">
        <f t="shared" si="207"/>
        <v>X</v>
      </c>
      <c r="M1254" s="39" t="str">
        <f t="shared" si="204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5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8"/>
        <v>3.303412070596742</v>
      </c>
      <c r="BB1254" s="18"/>
      <c r="BD1254" s="54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3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9"/>
        <v>X</v>
      </c>
      <c r="G1255" s="7">
        <f t="shared" si="200"/>
        <v>1.2</v>
      </c>
      <c r="H1255" s="16">
        <f t="shared" si="201"/>
        <v>1.2</v>
      </c>
      <c r="I1255" s="11" t="str">
        <f t="shared" si="202"/>
        <v>X</v>
      </c>
      <c r="J1255" s="39" t="str">
        <f t="shared" si="203"/>
        <v>X</v>
      </c>
      <c r="K1255" s="39" t="str">
        <f t="shared" si="206"/>
        <v>X</v>
      </c>
      <c r="L1255" s="39" t="str">
        <f t="shared" si="207"/>
        <v>X</v>
      </c>
      <c r="M1255" s="39" t="str">
        <f t="shared" si="204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5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8"/>
        <v>3.303412070596742</v>
      </c>
      <c r="BB1255" s="18"/>
      <c r="BD1255" s="54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3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9"/>
        <v>X</v>
      </c>
      <c r="G1256" s="7">
        <f t="shared" si="200"/>
        <v>9.6999999999999993</v>
      </c>
      <c r="H1256" s="16">
        <f t="shared" si="201"/>
        <v>9.6999999999999993</v>
      </c>
      <c r="I1256" s="11" t="str">
        <f t="shared" si="202"/>
        <v>X</v>
      </c>
      <c r="J1256" s="39" t="str">
        <f t="shared" si="203"/>
        <v>X</v>
      </c>
      <c r="K1256" s="39" t="str">
        <f t="shared" si="206"/>
        <v>X</v>
      </c>
      <c r="L1256" s="39" t="str">
        <f t="shared" si="207"/>
        <v>X</v>
      </c>
      <c r="M1256" s="39" t="str">
        <f t="shared" si="204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5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8"/>
        <v>3.303412070596742</v>
      </c>
      <c r="BB1256" s="18"/>
      <c r="BD1256" s="54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3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9"/>
        <v>X</v>
      </c>
      <c r="G1257" s="7">
        <f t="shared" si="200"/>
        <v>7</v>
      </c>
      <c r="H1257" s="16">
        <f t="shared" si="201"/>
        <v>7</v>
      </c>
      <c r="I1257" s="11" t="str">
        <f t="shared" si="202"/>
        <v>X</v>
      </c>
      <c r="J1257" s="39" t="str">
        <f t="shared" si="203"/>
        <v>X</v>
      </c>
      <c r="K1257" s="39" t="str">
        <f t="shared" si="206"/>
        <v>X</v>
      </c>
      <c r="L1257" s="39" t="str">
        <f t="shared" si="207"/>
        <v>X</v>
      </c>
      <c r="M1257" s="39" t="str">
        <f t="shared" si="204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5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8"/>
        <v>3.303412070596742</v>
      </c>
      <c r="BB1257" s="18"/>
      <c r="BD1257" s="54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3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9"/>
        <v>X</v>
      </c>
      <c r="G1258" s="7">
        <f t="shared" si="200"/>
        <v>7.3</v>
      </c>
      <c r="H1258" s="16">
        <f t="shared" si="201"/>
        <v>7.3</v>
      </c>
      <c r="I1258" s="11" t="str">
        <f t="shared" si="202"/>
        <v>X</v>
      </c>
      <c r="J1258" s="39" t="str">
        <f t="shared" si="203"/>
        <v>X</v>
      </c>
      <c r="K1258" s="39" t="str">
        <f t="shared" si="206"/>
        <v>X</v>
      </c>
      <c r="L1258" s="39" t="str">
        <f t="shared" si="207"/>
        <v>X</v>
      </c>
      <c r="M1258" s="39" t="str">
        <f t="shared" si="204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5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8"/>
        <v>3.303412070596742</v>
      </c>
      <c r="BB1258" s="18"/>
      <c r="BD1258" s="54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3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9"/>
        <v>X</v>
      </c>
      <c r="G1259" s="7">
        <f t="shared" si="200"/>
        <v>10</v>
      </c>
      <c r="H1259" s="16">
        <f t="shared" si="201"/>
        <v>10</v>
      </c>
      <c r="I1259" s="11" t="str">
        <f t="shared" si="202"/>
        <v>X</v>
      </c>
      <c r="J1259" s="39" t="str">
        <f t="shared" si="203"/>
        <v>X</v>
      </c>
      <c r="K1259" s="39" t="str">
        <f t="shared" si="206"/>
        <v>X</v>
      </c>
      <c r="L1259" s="39" t="str">
        <f t="shared" si="207"/>
        <v>X</v>
      </c>
      <c r="M1259" s="39" t="str">
        <f t="shared" si="204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5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8"/>
        <v>3.2999429000227671</v>
      </c>
      <c r="BB1259" s="18"/>
      <c r="BD1259" s="54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3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9"/>
        <v>X</v>
      </c>
      <c r="G1260" s="7">
        <f t="shared" si="200"/>
        <v>5</v>
      </c>
      <c r="H1260" s="16">
        <f t="shared" si="201"/>
        <v>5</v>
      </c>
      <c r="I1260" s="11" t="str">
        <f t="shared" si="202"/>
        <v>X</v>
      </c>
      <c r="J1260" s="39" t="str">
        <f t="shared" si="203"/>
        <v>X</v>
      </c>
      <c r="K1260" s="39" t="str">
        <f t="shared" si="206"/>
        <v>X</v>
      </c>
      <c r="L1260" s="39" t="str">
        <f t="shared" si="207"/>
        <v>X</v>
      </c>
      <c r="M1260" s="39" t="str">
        <f t="shared" si="204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5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8"/>
        <v>3.2981978671098151</v>
      </c>
      <c r="BB1260" s="18"/>
      <c r="BD1260" s="54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3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9"/>
        <v>X</v>
      </c>
      <c r="G1261" s="7">
        <f t="shared" si="200"/>
        <v>6.5</v>
      </c>
      <c r="H1261" s="16">
        <f t="shared" si="201"/>
        <v>6.5</v>
      </c>
      <c r="I1261" s="11" t="str">
        <f t="shared" si="202"/>
        <v>X</v>
      </c>
      <c r="J1261" s="39" t="str">
        <f t="shared" si="203"/>
        <v>X</v>
      </c>
      <c r="K1261" s="39" t="str">
        <f t="shared" si="206"/>
        <v>X</v>
      </c>
      <c r="L1261" s="39" t="str">
        <f t="shared" si="207"/>
        <v>X</v>
      </c>
      <c r="M1261" s="39" t="str">
        <f t="shared" si="204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5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8"/>
        <v>3.3003780648707024</v>
      </c>
      <c r="BB1261" s="18"/>
      <c r="BD1261" s="54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3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9"/>
        <v>X</v>
      </c>
      <c r="G1262" s="7">
        <f t="shared" si="200"/>
        <v>6.2</v>
      </c>
      <c r="H1262" s="16">
        <f t="shared" si="201"/>
        <v>6.2</v>
      </c>
      <c r="I1262" s="11" t="str">
        <f t="shared" si="202"/>
        <v>X</v>
      </c>
      <c r="J1262" s="39" t="str">
        <f t="shared" si="203"/>
        <v>X</v>
      </c>
      <c r="K1262" s="39" t="str">
        <f t="shared" si="206"/>
        <v>X</v>
      </c>
      <c r="L1262" s="39" t="str">
        <f t="shared" si="207"/>
        <v>X</v>
      </c>
      <c r="M1262" s="39" t="str">
        <f t="shared" si="204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5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8"/>
        <v>3.3003780648707024</v>
      </c>
      <c r="BB1262" s="18"/>
      <c r="BD1262" s="54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3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9"/>
        <v>X</v>
      </c>
      <c r="G1263" s="7">
        <f t="shared" si="200"/>
        <v>6.8</v>
      </c>
      <c r="H1263" s="16">
        <f t="shared" si="201"/>
        <v>6.8</v>
      </c>
      <c r="I1263" s="11" t="str">
        <f t="shared" si="202"/>
        <v>X</v>
      </c>
      <c r="J1263" s="39" t="str">
        <f t="shared" si="203"/>
        <v>X</v>
      </c>
      <c r="K1263" s="39" t="str">
        <f t="shared" si="206"/>
        <v>X</v>
      </c>
      <c r="L1263" s="39" t="str">
        <f t="shared" si="207"/>
        <v>X</v>
      </c>
      <c r="M1263" s="39" t="str">
        <f t="shared" si="204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5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8"/>
        <v>3.3003780648707024</v>
      </c>
      <c r="BB1263" s="18"/>
      <c r="BD1263" s="54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3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9"/>
        <v>X</v>
      </c>
      <c r="G1264" s="7">
        <f t="shared" si="200"/>
        <v>7.3</v>
      </c>
      <c r="H1264" s="16">
        <f t="shared" si="201"/>
        <v>7.3</v>
      </c>
      <c r="I1264" s="11" t="str">
        <f t="shared" si="202"/>
        <v>X</v>
      </c>
      <c r="J1264" s="39" t="str">
        <f t="shared" si="203"/>
        <v>X</v>
      </c>
      <c r="K1264" s="39" t="str">
        <f t="shared" si="206"/>
        <v>X</v>
      </c>
      <c r="L1264" s="39" t="str">
        <f t="shared" si="207"/>
        <v>X</v>
      </c>
      <c r="M1264" s="39" t="str">
        <f t="shared" si="204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5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8"/>
        <v>3.3001605369513523</v>
      </c>
      <c r="BB1264" s="18"/>
      <c r="BD1264" s="54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3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9"/>
        <v>X</v>
      </c>
      <c r="G1265" s="7">
        <f t="shared" si="200"/>
        <v>7.8</v>
      </c>
      <c r="H1265" s="16">
        <f t="shared" si="201"/>
        <v>7.8</v>
      </c>
      <c r="I1265" s="11" t="str">
        <f t="shared" si="202"/>
        <v>X</v>
      </c>
      <c r="J1265" s="39" t="str">
        <f t="shared" si="203"/>
        <v>X</v>
      </c>
      <c r="K1265" s="39" t="str">
        <f t="shared" si="206"/>
        <v>X</v>
      </c>
      <c r="L1265" s="39" t="str">
        <f t="shared" si="207"/>
        <v>X</v>
      </c>
      <c r="M1265" s="39" t="str">
        <f t="shared" si="204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5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8"/>
        <v>3.3001605369513523</v>
      </c>
      <c r="BB1265" s="18"/>
      <c r="BD1265" s="54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3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9"/>
        <v>X</v>
      </c>
      <c r="G1266" s="7">
        <f t="shared" si="200"/>
        <v>6.7</v>
      </c>
      <c r="H1266" s="16">
        <f t="shared" si="201"/>
        <v>6.7</v>
      </c>
      <c r="I1266" s="11" t="str">
        <f t="shared" si="202"/>
        <v>X</v>
      </c>
      <c r="J1266" s="39" t="str">
        <f t="shared" si="203"/>
        <v>X</v>
      </c>
      <c r="K1266" s="39" t="str">
        <f t="shared" si="206"/>
        <v>X</v>
      </c>
      <c r="L1266" s="39" t="str">
        <f t="shared" si="207"/>
        <v>X</v>
      </c>
      <c r="M1266" s="39" t="str">
        <f t="shared" si="204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5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8"/>
        <v>3.3001605369513523</v>
      </c>
      <c r="BB1266" s="18"/>
      <c r="BD1266" s="54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3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9"/>
        <v>X</v>
      </c>
      <c r="G1267" s="7">
        <f t="shared" si="200"/>
        <v>13.1</v>
      </c>
      <c r="H1267" s="16">
        <f t="shared" si="201"/>
        <v>13.1</v>
      </c>
      <c r="I1267" s="11" t="str">
        <f t="shared" si="202"/>
        <v>X</v>
      </c>
      <c r="J1267" s="39" t="str">
        <f t="shared" si="203"/>
        <v>X</v>
      </c>
      <c r="K1267" s="39" t="str">
        <f t="shared" si="206"/>
        <v>X</v>
      </c>
      <c r="L1267" s="39" t="str">
        <f t="shared" si="207"/>
        <v>X</v>
      </c>
      <c r="M1267" s="39" t="str">
        <f t="shared" si="204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5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8"/>
        <v>3.3005954838899636</v>
      </c>
      <c r="BB1267" s="18"/>
      <c r="BD1267" s="54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3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9"/>
        <v>X</v>
      </c>
      <c r="G1268" s="7">
        <f t="shared" si="200"/>
        <v>22.2</v>
      </c>
      <c r="H1268" s="16">
        <f t="shared" si="201"/>
        <v>22.2</v>
      </c>
      <c r="I1268" s="11" t="str">
        <f t="shared" si="202"/>
        <v>X</v>
      </c>
      <c r="J1268" s="39" t="str">
        <f t="shared" si="203"/>
        <v>X</v>
      </c>
      <c r="K1268" s="39" t="str">
        <f t="shared" si="206"/>
        <v>X</v>
      </c>
      <c r="L1268" s="39" t="str">
        <f t="shared" si="207"/>
        <v>X</v>
      </c>
      <c r="M1268" s="39" t="str">
        <f t="shared" si="204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5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8"/>
        <v>3.3005954838899636</v>
      </c>
      <c r="BB1268" s="18"/>
      <c r="BD1268" s="54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3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9"/>
        <v>X</v>
      </c>
      <c r="G1269" s="7">
        <f t="shared" si="200"/>
        <v>12.9</v>
      </c>
      <c r="H1269" s="16">
        <f t="shared" si="201"/>
        <v>12.9</v>
      </c>
      <c r="I1269" s="11" t="str">
        <f t="shared" si="202"/>
        <v>X</v>
      </c>
      <c r="J1269" s="39" t="str">
        <f t="shared" si="203"/>
        <v>X</v>
      </c>
      <c r="K1269" s="39" t="str">
        <f t="shared" si="206"/>
        <v>X</v>
      </c>
      <c r="L1269" s="39" t="str">
        <f t="shared" si="207"/>
        <v>X</v>
      </c>
      <c r="M1269" s="39" t="str">
        <f t="shared" si="204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5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8"/>
        <v>3.3005954838899636</v>
      </c>
      <c r="BB1269" s="18"/>
      <c r="BD1269" s="54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3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9"/>
        <v>X</v>
      </c>
      <c r="G1270" s="7">
        <f t="shared" si="200"/>
        <v>18.7</v>
      </c>
      <c r="H1270" s="16">
        <f t="shared" si="201"/>
        <v>18.7</v>
      </c>
      <c r="I1270" s="11" t="str">
        <f t="shared" si="202"/>
        <v>X</v>
      </c>
      <c r="J1270" s="39" t="str">
        <f t="shared" si="203"/>
        <v>X</v>
      </c>
      <c r="K1270" s="39" t="str">
        <f t="shared" si="206"/>
        <v>X</v>
      </c>
      <c r="L1270" s="39" t="str">
        <f t="shared" si="207"/>
        <v>X</v>
      </c>
      <c r="M1270" s="39" t="str">
        <f t="shared" si="204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5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8"/>
        <v>3.3005954838899636</v>
      </c>
      <c r="BB1270" s="18"/>
      <c r="BD1270" s="54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3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9"/>
        <v>X</v>
      </c>
      <c r="G1271" s="7">
        <f t="shared" si="200"/>
        <v>11.1</v>
      </c>
      <c r="H1271" s="16">
        <f t="shared" si="201"/>
        <v>11.1</v>
      </c>
      <c r="I1271" s="11" t="str">
        <f t="shared" si="202"/>
        <v>X</v>
      </c>
      <c r="J1271" s="39" t="str">
        <f t="shared" si="203"/>
        <v>X</v>
      </c>
      <c r="K1271" s="39" t="str">
        <f t="shared" si="206"/>
        <v>X</v>
      </c>
      <c r="L1271" s="39" t="str">
        <f t="shared" si="207"/>
        <v>X</v>
      </c>
      <c r="M1271" s="39" t="str">
        <f t="shared" si="204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5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8"/>
        <v>3.3005954838899636</v>
      </c>
      <c r="BB1271" s="18"/>
      <c r="BD1271" s="54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3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9"/>
        <v>X</v>
      </c>
      <c r="G1272" s="7">
        <f t="shared" si="200"/>
        <v>15.2</v>
      </c>
      <c r="H1272" s="16">
        <f t="shared" si="201"/>
        <v>15.2</v>
      </c>
      <c r="I1272" s="11" t="str">
        <f t="shared" si="202"/>
        <v>X</v>
      </c>
      <c r="J1272" s="39" t="str">
        <f t="shared" si="203"/>
        <v>X</v>
      </c>
      <c r="K1272" s="39" t="str">
        <f t="shared" si="206"/>
        <v>X</v>
      </c>
      <c r="L1272" s="39" t="str">
        <f t="shared" si="207"/>
        <v>X</v>
      </c>
      <c r="M1272" s="39" t="str">
        <f t="shared" si="204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5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8"/>
        <v>3.3005954838899636</v>
      </c>
      <c r="BB1272" s="18"/>
      <c r="BD1272" s="54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3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9"/>
        <v>X</v>
      </c>
      <c r="G1273" s="7">
        <f t="shared" si="200"/>
        <v>5.4</v>
      </c>
      <c r="H1273" s="16">
        <f t="shared" si="201"/>
        <v>5.4</v>
      </c>
      <c r="I1273" s="11" t="str">
        <f t="shared" si="202"/>
        <v>X</v>
      </c>
      <c r="J1273" s="39" t="str">
        <f t="shared" si="203"/>
        <v>X</v>
      </c>
      <c r="K1273" s="39" t="str">
        <f t="shared" si="206"/>
        <v>X</v>
      </c>
      <c r="L1273" s="39" t="str">
        <f t="shared" si="207"/>
        <v>X</v>
      </c>
      <c r="M1273" s="39" t="str">
        <f t="shared" si="204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5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8"/>
        <v>3.3023309286843991</v>
      </c>
      <c r="BB1273" s="18"/>
      <c r="BD1273" s="54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3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9"/>
        <v>X</v>
      </c>
      <c r="G1274" s="7">
        <f t="shared" si="200"/>
        <v>6.9</v>
      </c>
      <c r="H1274" s="16">
        <f t="shared" si="201"/>
        <v>6.9</v>
      </c>
      <c r="I1274" s="11" t="str">
        <f t="shared" si="202"/>
        <v>X</v>
      </c>
      <c r="J1274" s="39" t="str">
        <f t="shared" si="203"/>
        <v>X</v>
      </c>
      <c r="K1274" s="39" t="str">
        <f t="shared" si="206"/>
        <v>X</v>
      </c>
      <c r="L1274" s="39" t="str">
        <f t="shared" si="207"/>
        <v>X</v>
      </c>
      <c r="M1274" s="39" t="str">
        <f t="shared" si="204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5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8"/>
        <v>3.2981978671098151</v>
      </c>
      <c r="BB1274" s="18"/>
      <c r="BD1274" s="54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3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9"/>
        <v>X</v>
      </c>
      <c r="G1275" s="7">
        <f t="shared" si="200"/>
        <v>8.8000000000000007</v>
      </c>
      <c r="H1275" s="16">
        <f t="shared" si="201"/>
        <v>8.8000000000000007</v>
      </c>
      <c r="I1275" s="11" t="str">
        <f t="shared" si="202"/>
        <v>X</v>
      </c>
      <c r="J1275" s="39" t="str">
        <f t="shared" si="203"/>
        <v>X</v>
      </c>
      <c r="K1275" s="39" t="str">
        <f t="shared" si="206"/>
        <v>X</v>
      </c>
      <c r="L1275" s="39" t="str">
        <f t="shared" si="207"/>
        <v>X</v>
      </c>
      <c r="M1275" s="39" t="str">
        <f t="shared" si="204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5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8"/>
        <v>3.3012470886362113</v>
      </c>
      <c r="BB1275" s="18"/>
      <c r="BD1275" s="54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3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9"/>
        <v>X</v>
      </c>
      <c r="G1276" s="7">
        <f t="shared" si="200"/>
        <v>7.6</v>
      </c>
      <c r="H1276" s="16">
        <f t="shared" si="201"/>
        <v>7.6</v>
      </c>
      <c r="I1276" s="11" t="str">
        <f t="shared" si="202"/>
        <v>X</v>
      </c>
      <c r="J1276" s="39" t="str">
        <f t="shared" si="203"/>
        <v>X</v>
      </c>
      <c r="K1276" s="39" t="str">
        <f t="shared" si="206"/>
        <v>X</v>
      </c>
      <c r="L1276" s="39" t="str">
        <f t="shared" si="207"/>
        <v>X</v>
      </c>
      <c r="M1276" s="39" t="str">
        <f t="shared" si="204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5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8"/>
        <v>3.3023309286843991</v>
      </c>
      <c r="BB1276" s="18"/>
      <c r="BD1276" s="54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3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9"/>
        <v>X</v>
      </c>
      <c r="G1277" s="7">
        <f t="shared" si="200"/>
        <v>6.5</v>
      </c>
      <c r="H1277" s="16">
        <f t="shared" si="201"/>
        <v>6.5</v>
      </c>
      <c r="I1277" s="11" t="str">
        <f t="shared" si="202"/>
        <v>X</v>
      </c>
      <c r="J1277" s="39" t="str">
        <f t="shared" si="203"/>
        <v>X</v>
      </c>
      <c r="K1277" s="39" t="str">
        <f t="shared" si="206"/>
        <v>X</v>
      </c>
      <c r="L1277" s="39" t="str">
        <f t="shared" si="207"/>
        <v>X</v>
      </c>
      <c r="M1277" s="39" t="str">
        <f t="shared" si="204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5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8"/>
        <v>3.2984163800612945</v>
      </c>
      <c r="BB1277" s="18"/>
      <c r="BD1277" s="54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3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9"/>
        <v>X</v>
      </c>
      <c r="G1278" s="7">
        <f t="shared" si="200"/>
        <v>18.7</v>
      </c>
      <c r="H1278" s="16">
        <f t="shared" si="201"/>
        <v>18.7</v>
      </c>
      <c r="I1278" s="11" t="str">
        <f t="shared" si="202"/>
        <v>X</v>
      </c>
      <c r="J1278" s="39" t="str">
        <f t="shared" si="203"/>
        <v>X</v>
      </c>
      <c r="K1278" s="39" t="str">
        <f t="shared" si="206"/>
        <v>X</v>
      </c>
      <c r="L1278" s="39" t="str">
        <f t="shared" si="207"/>
        <v>X</v>
      </c>
      <c r="M1278" s="39" t="str">
        <f t="shared" si="204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5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8"/>
        <v>3.3027637084729817</v>
      </c>
      <c r="BB1278" s="18"/>
      <c r="BD1278" s="54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3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9"/>
        <v>X</v>
      </c>
      <c r="G1279" s="7">
        <f t="shared" si="200"/>
        <v>7.6</v>
      </c>
      <c r="H1279" s="16">
        <f t="shared" si="201"/>
        <v>7.6</v>
      </c>
      <c r="I1279" s="11" t="str">
        <f t="shared" si="202"/>
        <v>X</v>
      </c>
      <c r="J1279" s="39" t="str">
        <f t="shared" si="203"/>
        <v>X</v>
      </c>
      <c r="K1279" s="39" t="str">
        <f t="shared" si="206"/>
        <v>X</v>
      </c>
      <c r="L1279" s="39" t="str">
        <f t="shared" si="207"/>
        <v>X</v>
      </c>
      <c r="M1279" s="39" t="str">
        <f t="shared" si="204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5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8"/>
        <v>3.3027637084729817</v>
      </c>
      <c r="BB1279" s="18"/>
      <c r="BD1279" s="54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3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9"/>
        <v>X</v>
      </c>
      <c r="G1280" s="7">
        <f t="shared" si="200"/>
        <v>15.4</v>
      </c>
      <c r="H1280" s="16">
        <f t="shared" si="201"/>
        <v>15.4</v>
      </c>
      <c r="I1280" s="11" t="str">
        <f t="shared" si="202"/>
        <v>X</v>
      </c>
      <c r="J1280" s="39" t="str">
        <f t="shared" si="203"/>
        <v>X</v>
      </c>
      <c r="K1280" s="39" t="str">
        <f t="shared" si="206"/>
        <v>X</v>
      </c>
      <c r="L1280" s="39" t="str">
        <f t="shared" si="207"/>
        <v>X</v>
      </c>
      <c r="M1280" s="39" t="str">
        <f t="shared" si="204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5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8"/>
        <v>3.3027637084729817</v>
      </c>
      <c r="BB1280" s="18"/>
      <c r="BD1280" s="54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3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9"/>
        <v>X</v>
      </c>
      <c r="G1281" s="7">
        <f t="shared" si="200"/>
        <v>33.5</v>
      </c>
      <c r="H1281" s="16">
        <f t="shared" si="201"/>
        <v>33.5</v>
      </c>
      <c r="I1281" s="11" t="str">
        <f t="shared" si="202"/>
        <v>X</v>
      </c>
      <c r="J1281" s="39" t="str">
        <f t="shared" si="203"/>
        <v>X</v>
      </c>
      <c r="K1281" s="39" t="str">
        <f t="shared" si="206"/>
        <v>X</v>
      </c>
      <c r="L1281" s="39" t="str">
        <f t="shared" si="207"/>
        <v>X</v>
      </c>
      <c r="M1281" s="39" t="str">
        <f t="shared" si="204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5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8"/>
        <v>3.3027637084729817</v>
      </c>
      <c r="BB1281" s="18"/>
      <c r="BD1281" s="54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3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9"/>
        <v>X</v>
      </c>
      <c r="G1282" s="7">
        <f t="shared" si="200"/>
        <v>18.100000000000001</v>
      </c>
      <c r="H1282" s="16">
        <f t="shared" si="201"/>
        <v>18.100000000000001</v>
      </c>
      <c r="I1282" s="11" t="str">
        <f t="shared" si="202"/>
        <v>X</v>
      </c>
      <c r="J1282" s="39" t="str">
        <f t="shared" si="203"/>
        <v>X</v>
      </c>
      <c r="K1282" s="39" t="str">
        <f t="shared" si="206"/>
        <v>X</v>
      </c>
      <c r="L1282" s="39" t="str">
        <f t="shared" si="207"/>
        <v>X</v>
      </c>
      <c r="M1282" s="39" t="str">
        <f t="shared" si="204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5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8"/>
        <v>3.3027637084729817</v>
      </c>
      <c r="BB1282" s="18"/>
      <c r="BD1282" s="54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3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9"/>
        <v>X</v>
      </c>
      <c r="G1283" s="7">
        <f t="shared" si="200"/>
        <v>21.2</v>
      </c>
      <c r="H1283" s="16">
        <f t="shared" si="201"/>
        <v>21.2</v>
      </c>
      <c r="I1283" s="11" t="str">
        <f t="shared" si="202"/>
        <v>X</v>
      </c>
      <c r="J1283" s="39" t="str">
        <f t="shared" si="203"/>
        <v>X</v>
      </c>
      <c r="K1283" s="39" t="str">
        <f t="shared" si="206"/>
        <v>X</v>
      </c>
      <c r="L1283" s="39" t="str">
        <f t="shared" si="207"/>
        <v>X</v>
      </c>
      <c r="M1283" s="39" t="str">
        <f t="shared" si="204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5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8"/>
        <v>3.3027637084729817</v>
      </c>
      <c r="BB1283" s="18"/>
      <c r="BD1283" s="54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3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9"/>
        <v>X</v>
      </c>
      <c r="G1284" s="7">
        <f t="shared" si="200"/>
        <v>11.69</v>
      </c>
      <c r="H1284" s="16">
        <f t="shared" si="201"/>
        <v>11.69</v>
      </c>
      <c r="I1284" s="11" t="str">
        <f t="shared" si="202"/>
        <v>X</v>
      </c>
      <c r="J1284" s="39" t="str">
        <f t="shared" si="203"/>
        <v>X</v>
      </c>
      <c r="K1284" s="39" t="str">
        <f t="shared" si="206"/>
        <v>X</v>
      </c>
      <c r="L1284" s="39" t="str">
        <f t="shared" si="207"/>
        <v>X</v>
      </c>
      <c r="M1284" s="39" t="str">
        <f t="shared" si="204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5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8"/>
        <v>3.2957869402516091</v>
      </c>
      <c r="BB1284" s="18"/>
      <c r="BD1284" s="54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3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9"/>
        <v>X</v>
      </c>
      <c r="G1285" s="7">
        <f t="shared" si="200"/>
        <v>11.1</v>
      </c>
      <c r="H1285" s="16">
        <f t="shared" si="201"/>
        <v>11.1</v>
      </c>
      <c r="I1285" s="11" t="str">
        <f t="shared" si="202"/>
        <v>X</v>
      </c>
      <c r="J1285" s="39" t="str">
        <f t="shared" si="203"/>
        <v>X</v>
      </c>
      <c r="K1285" s="39" t="str">
        <f t="shared" si="206"/>
        <v>X</v>
      </c>
      <c r="L1285" s="39" t="str">
        <f t="shared" si="207"/>
        <v>X</v>
      </c>
      <c r="M1285" s="39" t="str">
        <f t="shared" si="204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5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8"/>
        <v>3.2960066693136723</v>
      </c>
      <c r="BB1285" s="18"/>
      <c r="BD1285" s="54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3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9"/>
        <v>X</v>
      </c>
      <c r="G1286" s="7">
        <f t="shared" si="200"/>
        <v>10.62</v>
      </c>
      <c r="H1286" s="16">
        <f t="shared" si="201"/>
        <v>10.62</v>
      </c>
      <c r="I1286" s="11" t="str">
        <f t="shared" si="202"/>
        <v>X</v>
      </c>
      <c r="J1286" s="39" t="str">
        <f t="shared" si="203"/>
        <v>X</v>
      </c>
      <c r="K1286" s="39" t="str">
        <f t="shared" si="206"/>
        <v>X</v>
      </c>
      <c r="L1286" s="39" t="str">
        <f t="shared" si="207"/>
        <v>X</v>
      </c>
      <c r="M1286" s="39" t="str">
        <f t="shared" si="204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5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8"/>
        <v>3.2962262872611605</v>
      </c>
      <c r="BB1286" s="18"/>
      <c r="BD1286" s="54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3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9"/>
        <v>X</v>
      </c>
      <c r="G1287" s="7">
        <f t="shared" si="200"/>
        <v>9.94</v>
      </c>
      <c r="H1287" s="16">
        <f t="shared" si="201"/>
        <v>9.94</v>
      </c>
      <c r="I1287" s="11" t="str">
        <f t="shared" si="202"/>
        <v>X</v>
      </c>
      <c r="J1287" s="39" t="str">
        <f t="shared" si="203"/>
        <v>X</v>
      </c>
      <c r="K1287" s="39" t="str">
        <f t="shared" si="206"/>
        <v>X</v>
      </c>
      <c r="L1287" s="39" t="str">
        <f t="shared" si="207"/>
        <v>X</v>
      </c>
      <c r="M1287" s="39" t="str">
        <f t="shared" si="204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5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8"/>
        <v>3.2964457942063961</v>
      </c>
      <c r="BB1287" s="18"/>
      <c r="BD1287" s="54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3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9"/>
        <v>X</v>
      </c>
      <c r="G1288" s="7">
        <f t="shared" si="200"/>
        <v>9.5299999999999994</v>
      </c>
      <c r="H1288" s="16">
        <f t="shared" si="201"/>
        <v>9.5299999999999994</v>
      </c>
      <c r="I1288" s="11" t="str">
        <f t="shared" si="202"/>
        <v>X</v>
      </c>
      <c r="J1288" s="39" t="str">
        <f t="shared" si="203"/>
        <v>X</v>
      </c>
      <c r="K1288" s="39" t="str">
        <f t="shared" si="206"/>
        <v>X</v>
      </c>
      <c r="L1288" s="39" t="str">
        <f t="shared" si="207"/>
        <v>X</v>
      </c>
      <c r="M1288" s="39" t="str">
        <f t="shared" si="204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5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8"/>
        <v>3.2966651902615309</v>
      </c>
      <c r="BB1288" s="18"/>
      <c r="BD1288" s="54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3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9"/>
        <v>X</v>
      </c>
      <c r="G1289" s="7">
        <f t="shared" si="200"/>
        <v>8.83</v>
      </c>
      <c r="H1289" s="16">
        <f t="shared" si="201"/>
        <v>8.83</v>
      </c>
      <c r="I1289" s="11" t="str">
        <f t="shared" si="202"/>
        <v>X</v>
      </c>
      <c r="J1289" s="39" t="str">
        <f t="shared" si="203"/>
        <v>X</v>
      </c>
      <c r="K1289" s="39" t="str">
        <f t="shared" si="206"/>
        <v>X</v>
      </c>
      <c r="L1289" s="39" t="str">
        <f t="shared" si="207"/>
        <v>X</v>
      </c>
      <c r="M1289" s="39" t="str">
        <f t="shared" si="204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5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8"/>
        <v>3.2968844755385471</v>
      </c>
      <c r="BB1289" s="18"/>
      <c r="BD1289" s="54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3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9"/>
        <v>X</v>
      </c>
      <c r="G1290" s="7">
        <f t="shared" si="200"/>
        <v>9.11</v>
      </c>
      <c r="H1290" s="16">
        <f t="shared" si="201"/>
        <v>9.11</v>
      </c>
      <c r="I1290" s="11" t="str">
        <f t="shared" si="202"/>
        <v>X</v>
      </c>
      <c r="J1290" s="39" t="str">
        <f t="shared" si="203"/>
        <v>X</v>
      </c>
      <c r="K1290" s="39" t="str">
        <f t="shared" si="206"/>
        <v>X</v>
      </c>
      <c r="L1290" s="39" t="str">
        <f t="shared" si="207"/>
        <v>X</v>
      </c>
      <c r="M1290" s="39" t="str">
        <f t="shared" si="204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5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8"/>
        <v>3.2971036501492565</v>
      </c>
      <c r="BB1290" s="18"/>
      <c r="BD1290" s="54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3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9"/>
        <v>X</v>
      </c>
      <c r="G1291" s="7">
        <f t="shared" si="200"/>
        <v>9.27</v>
      </c>
      <c r="H1291" s="16">
        <f t="shared" si="201"/>
        <v>9.27</v>
      </c>
      <c r="I1291" s="11" t="str">
        <f t="shared" si="202"/>
        <v>X</v>
      </c>
      <c r="J1291" s="39" t="str">
        <f t="shared" si="203"/>
        <v>X</v>
      </c>
      <c r="K1291" s="39" t="str">
        <f t="shared" si="206"/>
        <v>X</v>
      </c>
      <c r="L1291" s="39" t="str">
        <f t="shared" si="207"/>
        <v>X</v>
      </c>
      <c r="M1291" s="39" t="str">
        <f t="shared" si="204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5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8"/>
        <v>3.2973227142053028</v>
      </c>
      <c r="BB1291" s="18"/>
      <c r="BD1291" s="54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3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9"/>
        <v>X</v>
      </c>
      <c r="G1292" s="7">
        <f t="shared" si="200"/>
        <v>9.27</v>
      </c>
      <c r="H1292" s="16">
        <f t="shared" si="201"/>
        <v>9.27</v>
      </c>
      <c r="I1292" s="11" t="str">
        <f t="shared" si="202"/>
        <v>X</v>
      </c>
      <c r="J1292" s="39" t="str">
        <f t="shared" si="203"/>
        <v>X</v>
      </c>
      <c r="K1292" s="39" t="str">
        <f t="shared" si="206"/>
        <v>X</v>
      </c>
      <c r="L1292" s="39" t="str">
        <f t="shared" si="207"/>
        <v>X</v>
      </c>
      <c r="M1292" s="39" t="str">
        <f t="shared" si="204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5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8"/>
        <v>3.2975416678181597</v>
      </c>
      <c r="BB1292" s="18"/>
      <c r="BD1292" s="54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3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9"/>
        <v>X</v>
      </c>
      <c r="G1293" s="7">
        <f t="shared" si="200"/>
        <v>9.16</v>
      </c>
      <c r="H1293" s="16">
        <f t="shared" si="201"/>
        <v>9.16</v>
      </c>
      <c r="I1293" s="11" t="str">
        <f t="shared" si="202"/>
        <v>X</v>
      </c>
      <c r="J1293" s="39" t="str">
        <f t="shared" si="203"/>
        <v>X</v>
      </c>
      <c r="K1293" s="39" t="str">
        <f t="shared" si="206"/>
        <v>X</v>
      </c>
      <c r="L1293" s="39" t="str">
        <f t="shared" si="207"/>
        <v>X</v>
      </c>
      <c r="M1293" s="39" t="str">
        <f t="shared" si="204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5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8"/>
        <v>3.2977605110991339</v>
      </c>
      <c r="BB1293" s="18"/>
      <c r="BD1293" s="54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3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9"/>
        <v>X</v>
      </c>
      <c r="G1294" s="7">
        <f t="shared" si="200"/>
        <v>8.86</v>
      </c>
      <c r="H1294" s="16">
        <f t="shared" si="201"/>
        <v>8.86</v>
      </c>
      <c r="I1294" s="11" t="str">
        <f t="shared" si="202"/>
        <v>X</v>
      </c>
      <c r="J1294" s="39" t="str">
        <f t="shared" si="203"/>
        <v>X</v>
      </c>
      <c r="K1294" s="39" t="str">
        <f t="shared" si="206"/>
        <v>X</v>
      </c>
      <c r="L1294" s="39" t="str">
        <f t="shared" si="207"/>
        <v>X</v>
      </c>
      <c r="M1294" s="39" t="str">
        <f t="shared" si="204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5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8"/>
        <v>3.2979792441593623</v>
      </c>
      <c r="BB1294" s="18"/>
      <c r="BD1294" s="54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3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9">IFERROR(D1295/E1295, "X")</f>
        <v>X</v>
      </c>
      <c r="G1295" s="7">
        <f t="shared" ref="G1295:G1358" si="210">D1295-E1295</f>
        <v>8.84</v>
      </c>
      <c r="H1295" s="16">
        <f t="shared" ref="H1295:H1358" si="211">D1295+E1295</f>
        <v>8.84</v>
      </c>
      <c r="I1295" s="11" t="str">
        <f t="shared" ref="I1295:I1358" si="212">IFERROR(F1295/SQRT(F1295^2+AJ1295), "X")</f>
        <v>X</v>
      </c>
      <c r="J1295" s="39" t="str">
        <f t="shared" ref="J1295:J1358" si="213">IFERROR(SQRT((1-I1295^2)/AJ1295), "X")</f>
        <v>X</v>
      </c>
      <c r="K1295" s="39" t="str">
        <f t="shared" si="206"/>
        <v>X</v>
      </c>
      <c r="L1295" s="39" t="str">
        <f t="shared" si="207"/>
        <v>X</v>
      </c>
      <c r="M1295" s="39" t="str">
        <f t="shared" ref="M1295:M1358" si="214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5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8"/>
        <v>3.2981978671098151</v>
      </c>
      <c r="BB1295" s="18"/>
      <c r="BD1295" s="54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3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9"/>
        <v>X</v>
      </c>
      <c r="G1296" s="7">
        <f t="shared" si="210"/>
        <v>8.8699999999999992</v>
      </c>
      <c r="H1296" s="16">
        <f t="shared" si="211"/>
        <v>8.8699999999999992</v>
      </c>
      <c r="I1296" s="11" t="str">
        <f t="shared" si="212"/>
        <v>X</v>
      </c>
      <c r="J1296" s="39" t="str">
        <f t="shared" si="213"/>
        <v>X</v>
      </c>
      <c r="K1296" s="39" t="str">
        <f t="shared" si="206"/>
        <v>X</v>
      </c>
      <c r="L1296" s="39" t="str">
        <f t="shared" si="207"/>
        <v>X</v>
      </c>
      <c r="M1296" s="39" t="str">
        <f t="shared" si="214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5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8"/>
        <v>3.2984163800612945</v>
      </c>
      <c r="BB1296" s="18"/>
      <c r="BD1296" s="54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3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9"/>
        <v>X</v>
      </c>
      <c r="G1297" s="7">
        <f t="shared" si="210"/>
        <v>8.99</v>
      </c>
      <c r="H1297" s="16">
        <f t="shared" si="211"/>
        <v>8.99</v>
      </c>
      <c r="I1297" s="11" t="str">
        <f t="shared" si="212"/>
        <v>X</v>
      </c>
      <c r="J1297" s="39" t="str">
        <f t="shared" si="213"/>
        <v>X</v>
      </c>
      <c r="K1297" s="39" t="str">
        <f t="shared" si="206"/>
        <v>X</v>
      </c>
      <c r="L1297" s="39" t="str">
        <f t="shared" si="207"/>
        <v>X</v>
      </c>
      <c r="M1297" s="39" t="str">
        <f t="shared" si="214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5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8"/>
        <v>3.2986347831244354</v>
      </c>
      <c r="BB1297" s="18"/>
      <c r="BD1297" s="54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3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9"/>
        <v>X</v>
      </c>
      <c r="G1298" s="7">
        <f t="shared" si="210"/>
        <v>9.08</v>
      </c>
      <c r="H1298" s="16">
        <f t="shared" si="211"/>
        <v>9.08</v>
      </c>
      <c r="I1298" s="11" t="str">
        <f t="shared" si="212"/>
        <v>X</v>
      </c>
      <c r="J1298" s="39" t="str">
        <f t="shared" si="213"/>
        <v>X</v>
      </c>
      <c r="K1298" s="39" t="str">
        <f t="shared" si="206"/>
        <v>X</v>
      </c>
      <c r="L1298" s="39" t="str">
        <f t="shared" si="207"/>
        <v>X</v>
      </c>
      <c r="M1298" s="39" t="str">
        <f t="shared" si="214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5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8"/>
        <v>3.2988530764097068</v>
      </c>
      <c r="BB1298" s="18"/>
      <c r="BD1298" s="54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3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9"/>
        <v>X</v>
      </c>
      <c r="G1299" s="7">
        <f t="shared" si="210"/>
        <v>9.16</v>
      </c>
      <c r="H1299" s="16">
        <f t="shared" si="211"/>
        <v>9.16</v>
      </c>
      <c r="I1299" s="11" t="str">
        <f t="shared" si="212"/>
        <v>X</v>
      </c>
      <c r="J1299" s="39" t="str">
        <f t="shared" si="213"/>
        <v>X</v>
      </c>
      <c r="K1299" s="39" t="str">
        <f t="shared" si="206"/>
        <v>X</v>
      </c>
      <c r="L1299" s="39" t="str">
        <f t="shared" si="207"/>
        <v>X</v>
      </c>
      <c r="M1299" s="39" t="str">
        <f t="shared" si="214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5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8"/>
        <v>3.2990712600274095</v>
      </c>
      <c r="BB1299" s="18"/>
      <c r="BD1299" s="54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3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9"/>
        <v>X</v>
      </c>
      <c r="G1300" s="7">
        <f t="shared" si="210"/>
        <v>9.4600000000000009</v>
      </c>
      <c r="H1300" s="16">
        <f t="shared" si="211"/>
        <v>9.4600000000000009</v>
      </c>
      <c r="I1300" s="11" t="str">
        <f t="shared" si="212"/>
        <v>X</v>
      </c>
      <c r="J1300" s="39" t="str">
        <f t="shared" si="213"/>
        <v>X</v>
      </c>
      <c r="K1300" s="39" t="str">
        <f t="shared" si="206"/>
        <v>X</v>
      </c>
      <c r="L1300" s="39" t="str">
        <f t="shared" si="207"/>
        <v>X</v>
      </c>
      <c r="M1300" s="39" t="str">
        <f t="shared" si="214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5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8"/>
        <v>3.2992893340876801</v>
      </c>
      <c r="BB1300" s="18"/>
      <c r="BD1300" s="54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3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9"/>
        <v>X</v>
      </c>
      <c r="G1301" s="7">
        <f t="shared" si="210"/>
        <v>9.31</v>
      </c>
      <c r="H1301" s="16">
        <f t="shared" si="211"/>
        <v>9.31</v>
      </c>
      <c r="I1301" s="11" t="str">
        <f t="shared" si="212"/>
        <v>X</v>
      </c>
      <c r="J1301" s="39" t="str">
        <f t="shared" si="213"/>
        <v>X</v>
      </c>
      <c r="K1301" s="39" t="str">
        <f t="shared" si="206"/>
        <v>X</v>
      </c>
      <c r="L1301" s="39" t="str">
        <f t="shared" si="207"/>
        <v>X</v>
      </c>
      <c r="M1301" s="39" t="str">
        <f t="shared" si="214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5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8"/>
        <v>3.2995072987004876</v>
      </c>
      <c r="BB1301" s="18"/>
      <c r="BD1301" s="54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3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9"/>
        <v>X</v>
      </c>
      <c r="G1302" s="7">
        <f t="shared" si="210"/>
        <v>9.2200000000000006</v>
      </c>
      <c r="H1302" s="16">
        <f t="shared" si="211"/>
        <v>9.2200000000000006</v>
      </c>
      <c r="I1302" s="11" t="str">
        <f t="shared" si="212"/>
        <v>X</v>
      </c>
      <c r="J1302" s="39" t="str">
        <f t="shared" si="213"/>
        <v>X</v>
      </c>
      <c r="K1302" s="39" t="str">
        <f t="shared" si="206"/>
        <v>X</v>
      </c>
      <c r="L1302" s="39" t="str">
        <f t="shared" si="207"/>
        <v>X</v>
      </c>
      <c r="M1302" s="39" t="str">
        <f t="shared" si="214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5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8"/>
        <v>3.2997251539756367</v>
      </c>
      <c r="BB1302" s="18"/>
      <c r="BD1302" s="54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3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9"/>
        <v>X</v>
      </c>
      <c r="G1303" s="7">
        <f t="shared" si="210"/>
        <v>9.4700000000000006</v>
      </c>
      <c r="H1303" s="16">
        <f t="shared" si="211"/>
        <v>9.4700000000000006</v>
      </c>
      <c r="I1303" s="11" t="str">
        <f t="shared" si="212"/>
        <v>X</v>
      </c>
      <c r="J1303" s="39" t="str">
        <f t="shared" si="213"/>
        <v>X</v>
      </c>
      <c r="K1303" s="39" t="str">
        <f t="shared" si="206"/>
        <v>X</v>
      </c>
      <c r="L1303" s="39" t="str">
        <f t="shared" si="207"/>
        <v>X</v>
      </c>
      <c r="M1303" s="39" t="str">
        <f t="shared" si="214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5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8"/>
        <v>3.2999429000227671</v>
      </c>
      <c r="BB1303" s="18"/>
      <c r="BD1303" s="54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3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9"/>
        <v>X</v>
      </c>
      <c r="G1304" s="7">
        <f t="shared" si="210"/>
        <v>9.9700000000000006</v>
      </c>
      <c r="H1304" s="16">
        <f t="shared" si="211"/>
        <v>9.9700000000000006</v>
      </c>
      <c r="I1304" s="11" t="str">
        <f t="shared" si="212"/>
        <v>X</v>
      </c>
      <c r="J1304" s="39" t="str">
        <f t="shared" si="213"/>
        <v>X</v>
      </c>
      <c r="K1304" s="39" t="str">
        <f t="shared" si="206"/>
        <v>X</v>
      </c>
      <c r="L1304" s="39" t="str">
        <f t="shared" si="207"/>
        <v>X</v>
      </c>
      <c r="M1304" s="39" t="str">
        <f t="shared" si="214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5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8"/>
        <v>3.3001605369513523</v>
      </c>
      <c r="BB1304" s="18"/>
      <c r="BD1304" s="54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3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9"/>
        <v>X</v>
      </c>
      <c r="G1305" s="7">
        <f t="shared" si="210"/>
        <v>10.6</v>
      </c>
      <c r="H1305" s="16">
        <f t="shared" si="211"/>
        <v>10.6</v>
      </c>
      <c r="I1305" s="11" t="str">
        <f t="shared" si="212"/>
        <v>X</v>
      </c>
      <c r="J1305" s="39" t="str">
        <f t="shared" si="213"/>
        <v>X</v>
      </c>
      <c r="K1305" s="39" t="str">
        <f t="shared" si="206"/>
        <v>X</v>
      </c>
      <c r="L1305" s="39" t="str">
        <f t="shared" si="207"/>
        <v>X</v>
      </c>
      <c r="M1305" s="39" t="str">
        <f t="shared" si="214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5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8"/>
        <v>3.3003780648707024</v>
      </c>
      <c r="BB1305" s="18"/>
      <c r="BD1305" s="54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3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9"/>
        <v>X</v>
      </c>
      <c r="G1306" s="7">
        <f t="shared" si="210"/>
        <v>11.36</v>
      </c>
      <c r="H1306" s="16">
        <f t="shared" si="211"/>
        <v>11.36</v>
      </c>
      <c r="I1306" s="11" t="str">
        <f t="shared" si="212"/>
        <v>X</v>
      </c>
      <c r="J1306" s="39" t="str">
        <f t="shared" si="213"/>
        <v>X</v>
      </c>
      <c r="K1306" s="39" t="str">
        <f t="shared" si="206"/>
        <v>X</v>
      </c>
      <c r="L1306" s="39" t="str">
        <f t="shared" si="207"/>
        <v>X</v>
      </c>
      <c r="M1306" s="39" t="str">
        <f t="shared" si="214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5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8"/>
        <v>3.3005954838899636</v>
      </c>
      <c r="BB1306" s="18"/>
      <c r="BD1306" s="54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3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9"/>
        <v>X</v>
      </c>
      <c r="G1307" s="7">
        <f t="shared" si="210"/>
        <v>9.4</v>
      </c>
      <c r="H1307" s="16">
        <f t="shared" si="211"/>
        <v>9.4</v>
      </c>
      <c r="I1307" s="11" t="str">
        <f t="shared" si="212"/>
        <v>X</v>
      </c>
      <c r="J1307" s="39" t="str">
        <f t="shared" si="213"/>
        <v>X</v>
      </c>
      <c r="K1307" s="39" t="str">
        <f t="shared" si="206"/>
        <v>X</v>
      </c>
      <c r="L1307" s="39" t="str">
        <f t="shared" si="207"/>
        <v>X</v>
      </c>
      <c r="M1307" s="39" t="str">
        <f t="shared" si="214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5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8"/>
        <v>3.2957869402516091</v>
      </c>
      <c r="BB1307" s="18"/>
      <c r="BD1307" s="54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3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9"/>
        <v>X</v>
      </c>
      <c r="G1308" s="7">
        <f t="shared" si="210"/>
        <v>8.8800000000000008</v>
      </c>
      <c r="H1308" s="16">
        <f t="shared" si="211"/>
        <v>8.8800000000000008</v>
      </c>
      <c r="I1308" s="11" t="str">
        <f t="shared" si="212"/>
        <v>X</v>
      </c>
      <c r="J1308" s="39" t="str">
        <f t="shared" si="213"/>
        <v>X</v>
      </c>
      <c r="K1308" s="39" t="str">
        <f t="shared" si="206"/>
        <v>X</v>
      </c>
      <c r="L1308" s="39" t="str">
        <f t="shared" si="207"/>
        <v>X</v>
      </c>
      <c r="M1308" s="39" t="str">
        <f t="shared" si="214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5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8"/>
        <v>3.2960066693136723</v>
      </c>
      <c r="BB1308" s="18"/>
      <c r="BD1308" s="54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3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9"/>
        <v>X</v>
      </c>
      <c r="G1309" s="7">
        <f t="shared" si="210"/>
        <v>8.2799999999999994</v>
      </c>
      <c r="H1309" s="16">
        <f t="shared" si="211"/>
        <v>8.2799999999999994</v>
      </c>
      <c r="I1309" s="11" t="str">
        <f t="shared" si="212"/>
        <v>X</v>
      </c>
      <c r="J1309" s="39" t="str">
        <f t="shared" si="213"/>
        <v>X</v>
      </c>
      <c r="K1309" s="39" t="str">
        <f t="shared" si="206"/>
        <v>X</v>
      </c>
      <c r="L1309" s="39" t="str">
        <f t="shared" si="207"/>
        <v>X</v>
      </c>
      <c r="M1309" s="39" t="str">
        <f t="shared" si="214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5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8"/>
        <v>3.2962262872611605</v>
      </c>
      <c r="BB1309" s="18"/>
      <c r="BD1309" s="54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3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9"/>
        <v>X</v>
      </c>
      <c r="G1310" s="7">
        <f t="shared" si="210"/>
        <v>7.88</v>
      </c>
      <c r="H1310" s="16">
        <f t="shared" si="211"/>
        <v>7.88</v>
      </c>
      <c r="I1310" s="11" t="str">
        <f t="shared" si="212"/>
        <v>X</v>
      </c>
      <c r="J1310" s="39" t="str">
        <f t="shared" si="213"/>
        <v>X</v>
      </c>
      <c r="K1310" s="39" t="str">
        <f t="shared" si="206"/>
        <v>X</v>
      </c>
      <c r="L1310" s="39" t="str">
        <f t="shared" si="207"/>
        <v>X</v>
      </c>
      <c r="M1310" s="39" t="str">
        <f t="shared" si="214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5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8"/>
        <v>3.2964457942063961</v>
      </c>
      <c r="BB1310" s="18"/>
      <c r="BD1310" s="54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3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9"/>
        <v>X</v>
      </c>
      <c r="G1311" s="7">
        <f t="shared" si="210"/>
        <v>7.53</v>
      </c>
      <c r="H1311" s="16">
        <f t="shared" si="211"/>
        <v>7.53</v>
      </c>
      <c r="I1311" s="11" t="str">
        <f t="shared" si="212"/>
        <v>X</v>
      </c>
      <c r="J1311" s="39" t="str">
        <f t="shared" si="213"/>
        <v>X</v>
      </c>
      <c r="K1311" s="39" t="str">
        <f t="shared" si="206"/>
        <v>X</v>
      </c>
      <c r="L1311" s="39" t="str">
        <f t="shared" si="207"/>
        <v>X</v>
      </c>
      <c r="M1311" s="39" t="str">
        <f t="shared" si="214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5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8"/>
        <v>3.2966651902615309</v>
      </c>
      <c r="BB1311" s="18"/>
      <c r="BD1311" s="54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3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9"/>
        <v>X</v>
      </c>
      <c r="G1312" s="7">
        <f t="shared" si="210"/>
        <v>6.98</v>
      </c>
      <c r="H1312" s="16">
        <f t="shared" si="211"/>
        <v>6.98</v>
      </c>
      <c r="I1312" s="11" t="str">
        <f t="shared" si="212"/>
        <v>X</v>
      </c>
      <c r="J1312" s="39" t="str">
        <f t="shared" si="213"/>
        <v>X</v>
      </c>
      <c r="K1312" s="39" t="str">
        <f t="shared" ref="K1312:K1375" si="216">IFERROR(1/J1312, "X")</f>
        <v>X</v>
      </c>
      <c r="L1312" s="39" t="str">
        <f t="shared" ref="L1312:L1375" si="217">IFERROR(I1312-J1312, "X")</f>
        <v>X</v>
      </c>
      <c r="M1312" s="39" t="str">
        <f t="shared" si="214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5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8">LOG(AU1312)</f>
        <v>3.2968844755385471</v>
      </c>
      <c r="BB1312" s="18"/>
      <c r="BD1312" s="54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3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9"/>
        <v>X</v>
      </c>
      <c r="G1313" s="7">
        <f t="shared" si="210"/>
        <v>7.45</v>
      </c>
      <c r="H1313" s="16">
        <f t="shared" si="211"/>
        <v>7.45</v>
      </c>
      <c r="I1313" s="11" t="str">
        <f t="shared" si="212"/>
        <v>X</v>
      </c>
      <c r="J1313" s="39" t="str">
        <f t="shared" si="213"/>
        <v>X</v>
      </c>
      <c r="K1313" s="39" t="str">
        <f t="shared" si="216"/>
        <v>X</v>
      </c>
      <c r="L1313" s="39" t="str">
        <f t="shared" si="217"/>
        <v>X</v>
      </c>
      <c r="M1313" s="39" t="str">
        <f t="shared" si="214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5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8"/>
        <v>3.2971036501492565</v>
      </c>
      <c r="BB1313" s="18"/>
      <c r="BD1313" s="54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3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9"/>
        <v>X</v>
      </c>
      <c r="G1314" s="7">
        <f t="shared" si="210"/>
        <v>7.53</v>
      </c>
      <c r="H1314" s="16">
        <f t="shared" si="211"/>
        <v>7.53</v>
      </c>
      <c r="I1314" s="11" t="str">
        <f t="shared" si="212"/>
        <v>X</v>
      </c>
      <c r="J1314" s="39" t="str">
        <f t="shared" si="213"/>
        <v>X</v>
      </c>
      <c r="K1314" s="39" t="str">
        <f t="shared" si="216"/>
        <v>X</v>
      </c>
      <c r="L1314" s="39" t="str">
        <f t="shared" si="217"/>
        <v>X</v>
      </c>
      <c r="M1314" s="39" t="str">
        <f t="shared" si="214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5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8"/>
        <v>3.2973227142053028</v>
      </c>
      <c r="BB1314" s="18"/>
      <c r="BD1314" s="54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3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9"/>
        <v>X</v>
      </c>
      <c r="G1315" s="7">
        <f t="shared" si="210"/>
        <v>7.28</v>
      </c>
      <c r="H1315" s="16">
        <f t="shared" si="211"/>
        <v>7.28</v>
      </c>
      <c r="I1315" s="11" t="str">
        <f t="shared" si="212"/>
        <v>X</v>
      </c>
      <c r="J1315" s="39" t="str">
        <f t="shared" si="213"/>
        <v>X</v>
      </c>
      <c r="K1315" s="39" t="str">
        <f t="shared" si="216"/>
        <v>X</v>
      </c>
      <c r="L1315" s="39" t="str">
        <f t="shared" si="217"/>
        <v>X</v>
      </c>
      <c r="M1315" s="39" t="str">
        <f t="shared" si="214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5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8"/>
        <v>3.2975416678181597</v>
      </c>
      <c r="BB1315" s="18"/>
      <c r="BD1315" s="54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3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9"/>
        <v>X</v>
      </c>
      <c r="G1316" s="7">
        <f t="shared" si="210"/>
        <v>7.39</v>
      </c>
      <c r="H1316" s="16">
        <f t="shared" si="211"/>
        <v>7.39</v>
      </c>
      <c r="I1316" s="11" t="str">
        <f t="shared" si="212"/>
        <v>X</v>
      </c>
      <c r="J1316" s="39" t="str">
        <f t="shared" si="213"/>
        <v>X</v>
      </c>
      <c r="K1316" s="39" t="str">
        <f t="shared" si="216"/>
        <v>X</v>
      </c>
      <c r="L1316" s="39" t="str">
        <f t="shared" si="217"/>
        <v>X</v>
      </c>
      <c r="M1316" s="39" t="str">
        <f t="shared" si="214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5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8"/>
        <v>3.2977605110991339</v>
      </c>
      <c r="BB1316" s="18"/>
      <c r="BD1316" s="54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3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9"/>
        <v>X</v>
      </c>
      <c r="G1317" s="7">
        <f t="shared" si="210"/>
        <v>6.93</v>
      </c>
      <c r="H1317" s="16">
        <f t="shared" si="211"/>
        <v>6.93</v>
      </c>
      <c r="I1317" s="11" t="str">
        <f t="shared" si="212"/>
        <v>X</v>
      </c>
      <c r="J1317" s="39" t="str">
        <f t="shared" si="213"/>
        <v>X</v>
      </c>
      <c r="K1317" s="39" t="str">
        <f t="shared" si="216"/>
        <v>X</v>
      </c>
      <c r="L1317" s="39" t="str">
        <f t="shared" si="217"/>
        <v>X</v>
      </c>
      <c r="M1317" s="39" t="str">
        <f t="shared" si="214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5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8"/>
        <v>3.2979792441593623</v>
      </c>
      <c r="BB1317" s="18"/>
      <c r="BD1317" s="54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3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9"/>
        <v>X</v>
      </c>
      <c r="G1318" s="7">
        <f t="shared" si="210"/>
        <v>6.94</v>
      </c>
      <c r="H1318" s="16">
        <f t="shared" si="211"/>
        <v>6.94</v>
      </c>
      <c r="I1318" s="11" t="str">
        <f t="shared" si="212"/>
        <v>X</v>
      </c>
      <c r="J1318" s="39" t="str">
        <f t="shared" si="213"/>
        <v>X</v>
      </c>
      <c r="K1318" s="39" t="str">
        <f t="shared" si="216"/>
        <v>X</v>
      </c>
      <c r="L1318" s="39" t="str">
        <f t="shared" si="217"/>
        <v>X</v>
      </c>
      <c r="M1318" s="39" t="str">
        <f t="shared" si="214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5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8"/>
        <v>3.2981978671098151</v>
      </c>
      <c r="BB1318" s="18"/>
      <c r="BD1318" s="54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3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9"/>
        <v>X</v>
      </c>
      <c r="G1319" s="7">
        <f t="shared" si="210"/>
        <v>7.1</v>
      </c>
      <c r="H1319" s="16">
        <f t="shared" si="211"/>
        <v>7.1</v>
      </c>
      <c r="I1319" s="11" t="str">
        <f t="shared" si="212"/>
        <v>X</v>
      </c>
      <c r="J1319" s="39" t="str">
        <f t="shared" si="213"/>
        <v>X</v>
      </c>
      <c r="K1319" s="39" t="str">
        <f t="shared" si="216"/>
        <v>X</v>
      </c>
      <c r="L1319" s="39" t="str">
        <f t="shared" si="217"/>
        <v>X</v>
      </c>
      <c r="M1319" s="39" t="str">
        <f t="shared" si="214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5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8"/>
        <v>3.2984163800612945</v>
      </c>
      <c r="BB1319" s="18"/>
      <c r="BD1319" s="54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3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9"/>
        <v>X</v>
      </c>
      <c r="G1320" s="7">
        <f t="shared" si="210"/>
        <v>7.25</v>
      </c>
      <c r="H1320" s="16">
        <f t="shared" si="211"/>
        <v>7.25</v>
      </c>
      <c r="I1320" s="11" t="str">
        <f t="shared" si="212"/>
        <v>X</v>
      </c>
      <c r="J1320" s="39" t="str">
        <f t="shared" si="213"/>
        <v>X</v>
      </c>
      <c r="K1320" s="39" t="str">
        <f t="shared" si="216"/>
        <v>X</v>
      </c>
      <c r="L1320" s="39" t="str">
        <f t="shared" si="217"/>
        <v>X</v>
      </c>
      <c r="M1320" s="39" t="str">
        <f t="shared" si="214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5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8"/>
        <v>3.2986347831244354</v>
      </c>
      <c r="BB1320" s="18"/>
      <c r="BD1320" s="54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3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9"/>
        <v>X</v>
      </c>
      <c r="G1321" s="7">
        <f t="shared" si="210"/>
        <v>7.43</v>
      </c>
      <c r="H1321" s="16">
        <f t="shared" si="211"/>
        <v>7.43</v>
      </c>
      <c r="I1321" s="11" t="str">
        <f t="shared" si="212"/>
        <v>X</v>
      </c>
      <c r="J1321" s="39" t="str">
        <f t="shared" si="213"/>
        <v>X</v>
      </c>
      <c r="K1321" s="39" t="str">
        <f t="shared" si="216"/>
        <v>X</v>
      </c>
      <c r="L1321" s="39" t="str">
        <f t="shared" si="217"/>
        <v>X</v>
      </c>
      <c r="M1321" s="39" t="str">
        <f t="shared" si="214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5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8"/>
        <v>3.2988530764097068</v>
      </c>
      <c r="BB1321" s="18"/>
      <c r="BD1321" s="54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3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9"/>
        <v>X</v>
      </c>
      <c r="G1322" s="7">
        <f t="shared" si="210"/>
        <v>7.57</v>
      </c>
      <c r="H1322" s="16">
        <f t="shared" si="211"/>
        <v>7.57</v>
      </c>
      <c r="I1322" s="11" t="str">
        <f t="shared" si="212"/>
        <v>X</v>
      </c>
      <c r="J1322" s="39" t="str">
        <f t="shared" si="213"/>
        <v>X</v>
      </c>
      <c r="K1322" s="39" t="str">
        <f t="shared" si="216"/>
        <v>X</v>
      </c>
      <c r="L1322" s="39" t="str">
        <f t="shared" si="217"/>
        <v>X</v>
      </c>
      <c r="M1322" s="39" t="str">
        <f t="shared" si="214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5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8"/>
        <v>3.2990712600274095</v>
      </c>
      <c r="BB1322" s="18"/>
      <c r="BD1322" s="54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3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9"/>
        <v>X</v>
      </c>
      <c r="G1323" s="7">
        <f t="shared" si="210"/>
        <v>7.91</v>
      </c>
      <c r="H1323" s="16">
        <f t="shared" si="211"/>
        <v>7.91</v>
      </c>
      <c r="I1323" s="11" t="str">
        <f t="shared" si="212"/>
        <v>X</v>
      </c>
      <c r="J1323" s="39" t="str">
        <f t="shared" si="213"/>
        <v>X</v>
      </c>
      <c r="K1323" s="39" t="str">
        <f t="shared" si="216"/>
        <v>X</v>
      </c>
      <c r="L1323" s="39" t="str">
        <f t="shared" si="217"/>
        <v>X</v>
      </c>
      <c r="M1323" s="39" t="str">
        <f t="shared" si="214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5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8"/>
        <v>3.2992893340876801</v>
      </c>
      <c r="BB1323" s="18"/>
      <c r="BD1323" s="54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3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9"/>
        <v>X</v>
      </c>
      <c r="G1324" s="7">
        <f t="shared" si="210"/>
        <v>7.9</v>
      </c>
      <c r="H1324" s="16">
        <f t="shared" si="211"/>
        <v>7.9</v>
      </c>
      <c r="I1324" s="11" t="str">
        <f t="shared" si="212"/>
        <v>X</v>
      </c>
      <c r="J1324" s="39" t="str">
        <f t="shared" si="213"/>
        <v>X</v>
      </c>
      <c r="K1324" s="39" t="str">
        <f t="shared" si="216"/>
        <v>X</v>
      </c>
      <c r="L1324" s="39" t="str">
        <f t="shared" si="217"/>
        <v>X</v>
      </c>
      <c r="M1324" s="39" t="str">
        <f t="shared" si="214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5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8"/>
        <v>3.2995072987004876</v>
      </c>
      <c r="BB1324" s="18"/>
      <c r="BD1324" s="54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3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9"/>
        <v>X</v>
      </c>
      <c r="G1325" s="7">
        <f t="shared" si="210"/>
        <v>7.67</v>
      </c>
      <c r="H1325" s="16">
        <f t="shared" si="211"/>
        <v>7.67</v>
      </c>
      <c r="I1325" s="11" t="str">
        <f t="shared" si="212"/>
        <v>X</v>
      </c>
      <c r="J1325" s="39" t="str">
        <f t="shared" si="213"/>
        <v>X</v>
      </c>
      <c r="K1325" s="39" t="str">
        <f t="shared" si="216"/>
        <v>X</v>
      </c>
      <c r="L1325" s="39" t="str">
        <f t="shared" si="217"/>
        <v>X</v>
      </c>
      <c r="M1325" s="39" t="str">
        <f t="shared" si="214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5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8"/>
        <v>3.2997251539756367</v>
      </c>
      <c r="BB1325" s="18"/>
      <c r="BD1325" s="54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3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9"/>
        <v>X</v>
      </c>
      <c r="G1326" s="7">
        <f t="shared" si="210"/>
        <v>8.0500000000000007</v>
      </c>
      <c r="H1326" s="16">
        <f t="shared" si="211"/>
        <v>8.0500000000000007</v>
      </c>
      <c r="I1326" s="11" t="str">
        <f t="shared" si="212"/>
        <v>X</v>
      </c>
      <c r="J1326" s="39" t="str">
        <f t="shared" si="213"/>
        <v>X</v>
      </c>
      <c r="K1326" s="39" t="str">
        <f t="shared" si="216"/>
        <v>X</v>
      </c>
      <c r="L1326" s="39" t="str">
        <f t="shared" si="217"/>
        <v>X</v>
      </c>
      <c r="M1326" s="39" t="str">
        <f t="shared" si="214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5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8"/>
        <v>3.2999429000227671</v>
      </c>
      <c r="BB1326" s="18"/>
      <c r="BD1326" s="54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3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9"/>
        <v>X</v>
      </c>
      <c r="G1327" s="7">
        <f t="shared" si="210"/>
        <v>8.68</v>
      </c>
      <c r="H1327" s="16">
        <f t="shared" si="211"/>
        <v>8.68</v>
      </c>
      <c r="I1327" s="11" t="str">
        <f t="shared" si="212"/>
        <v>X</v>
      </c>
      <c r="J1327" s="39" t="str">
        <f t="shared" si="213"/>
        <v>X</v>
      </c>
      <c r="K1327" s="39" t="str">
        <f t="shared" si="216"/>
        <v>X</v>
      </c>
      <c r="L1327" s="39" t="str">
        <f t="shared" si="217"/>
        <v>X</v>
      </c>
      <c r="M1327" s="39" t="str">
        <f t="shared" si="214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5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8"/>
        <v>3.3001605369513523</v>
      </c>
      <c r="BB1327" s="18"/>
      <c r="BD1327" s="54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3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9"/>
        <v>X</v>
      </c>
      <c r="G1328" s="7">
        <f t="shared" si="210"/>
        <v>9.08</v>
      </c>
      <c r="H1328" s="16">
        <f t="shared" si="211"/>
        <v>9.08</v>
      </c>
      <c r="I1328" s="11" t="str">
        <f t="shared" si="212"/>
        <v>X</v>
      </c>
      <c r="J1328" s="39" t="str">
        <f t="shared" si="213"/>
        <v>X</v>
      </c>
      <c r="K1328" s="39" t="str">
        <f t="shared" si="216"/>
        <v>X</v>
      </c>
      <c r="L1328" s="39" t="str">
        <f t="shared" si="217"/>
        <v>X</v>
      </c>
      <c r="M1328" s="39" t="str">
        <f t="shared" si="214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5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8"/>
        <v>3.3003780648707024</v>
      </c>
      <c r="BB1328" s="18"/>
      <c r="BD1328" s="54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3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9"/>
        <v>X</v>
      </c>
      <c r="G1329" s="7">
        <f t="shared" si="210"/>
        <v>10.02</v>
      </c>
      <c r="H1329" s="16">
        <f t="shared" si="211"/>
        <v>10.02</v>
      </c>
      <c r="I1329" s="11" t="str">
        <f t="shared" si="212"/>
        <v>X</v>
      </c>
      <c r="J1329" s="39" t="str">
        <f t="shared" si="213"/>
        <v>X</v>
      </c>
      <c r="K1329" s="39" t="str">
        <f t="shared" si="216"/>
        <v>X</v>
      </c>
      <c r="L1329" s="39" t="str">
        <f t="shared" si="217"/>
        <v>X</v>
      </c>
      <c r="M1329" s="39" t="str">
        <f t="shared" si="214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5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8"/>
        <v>3.3005954838899636</v>
      </c>
      <c r="BB1329" s="18"/>
      <c r="BD1329" s="54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3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9"/>
        <v>X</v>
      </c>
      <c r="G1330" s="7">
        <f t="shared" si="210"/>
        <v>14.42</v>
      </c>
      <c r="H1330" s="16">
        <f t="shared" si="211"/>
        <v>14.42</v>
      </c>
      <c r="I1330" s="11" t="str">
        <f t="shared" si="212"/>
        <v>X</v>
      </c>
      <c r="J1330" s="39" t="str">
        <f t="shared" si="213"/>
        <v>X</v>
      </c>
      <c r="K1330" s="39" t="str">
        <f t="shared" si="216"/>
        <v>X</v>
      </c>
      <c r="L1330" s="39" t="str">
        <f t="shared" si="217"/>
        <v>X</v>
      </c>
      <c r="M1330" s="39" t="str">
        <f t="shared" si="214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5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8"/>
        <v>3.2957869402516091</v>
      </c>
      <c r="BB1330" s="18"/>
      <c r="BD1330" s="54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3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9"/>
        <v>X</v>
      </c>
      <c r="G1331" s="7">
        <f t="shared" si="210"/>
        <v>13.61</v>
      </c>
      <c r="H1331" s="16">
        <f t="shared" si="211"/>
        <v>13.61</v>
      </c>
      <c r="I1331" s="11" t="str">
        <f t="shared" si="212"/>
        <v>X</v>
      </c>
      <c r="J1331" s="39" t="str">
        <f t="shared" si="213"/>
        <v>X</v>
      </c>
      <c r="K1331" s="39" t="str">
        <f t="shared" si="216"/>
        <v>X</v>
      </c>
      <c r="L1331" s="39" t="str">
        <f t="shared" si="217"/>
        <v>X</v>
      </c>
      <c r="M1331" s="39" t="str">
        <f t="shared" si="214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5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8"/>
        <v>3.2960066693136723</v>
      </c>
      <c r="BB1331" s="18"/>
      <c r="BD1331" s="54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3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9"/>
        <v>X</v>
      </c>
      <c r="G1332" s="7">
        <f t="shared" si="210"/>
        <v>13.33</v>
      </c>
      <c r="H1332" s="16">
        <f t="shared" si="211"/>
        <v>13.33</v>
      </c>
      <c r="I1332" s="11" t="str">
        <f t="shared" si="212"/>
        <v>X</v>
      </c>
      <c r="J1332" s="39" t="str">
        <f t="shared" si="213"/>
        <v>X</v>
      </c>
      <c r="K1332" s="39" t="str">
        <f t="shared" si="216"/>
        <v>X</v>
      </c>
      <c r="L1332" s="39" t="str">
        <f t="shared" si="217"/>
        <v>X</v>
      </c>
      <c r="M1332" s="39" t="str">
        <f t="shared" si="214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5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8"/>
        <v>3.2962262872611605</v>
      </c>
      <c r="BB1332" s="18"/>
      <c r="BD1332" s="54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3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9"/>
        <v>X</v>
      </c>
      <c r="G1333" s="7">
        <f t="shared" si="210"/>
        <v>12.34</v>
      </c>
      <c r="H1333" s="16">
        <f t="shared" si="211"/>
        <v>12.34</v>
      </c>
      <c r="I1333" s="11" t="str">
        <f t="shared" si="212"/>
        <v>X</v>
      </c>
      <c r="J1333" s="39" t="str">
        <f t="shared" si="213"/>
        <v>X</v>
      </c>
      <c r="K1333" s="39" t="str">
        <f t="shared" si="216"/>
        <v>X</v>
      </c>
      <c r="L1333" s="39" t="str">
        <f t="shared" si="217"/>
        <v>X</v>
      </c>
      <c r="M1333" s="39" t="str">
        <f t="shared" si="214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5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8"/>
        <v>3.2964457942063961</v>
      </c>
      <c r="BB1333" s="18"/>
      <c r="BD1333" s="54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3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9"/>
        <v>X</v>
      </c>
      <c r="G1334" s="7">
        <f t="shared" si="210"/>
        <v>11.74</v>
      </c>
      <c r="H1334" s="16">
        <f t="shared" si="211"/>
        <v>11.74</v>
      </c>
      <c r="I1334" s="11" t="str">
        <f t="shared" si="212"/>
        <v>X</v>
      </c>
      <c r="J1334" s="39" t="str">
        <f t="shared" si="213"/>
        <v>X</v>
      </c>
      <c r="K1334" s="39" t="str">
        <f t="shared" si="216"/>
        <v>X</v>
      </c>
      <c r="L1334" s="39" t="str">
        <f t="shared" si="217"/>
        <v>X</v>
      </c>
      <c r="M1334" s="39" t="str">
        <f t="shared" si="214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5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8"/>
        <v>3.2966651902615309</v>
      </c>
      <c r="BB1334" s="18"/>
      <c r="BD1334" s="54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3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9"/>
        <v>X</v>
      </c>
      <c r="G1335" s="7">
        <f t="shared" si="210"/>
        <v>10.91</v>
      </c>
      <c r="H1335" s="16">
        <f t="shared" si="211"/>
        <v>10.91</v>
      </c>
      <c r="I1335" s="11" t="str">
        <f t="shared" si="212"/>
        <v>X</v>
      </c>
      <c r="J1335" s="39" t="str">
        <f t="shared" si="213"/>
        <v>X</v>
      </c>
      <c r="K1335" s="39" t="str">
        <f t="shared" si="216"/>
        <v>X</v>
      </c>
      <c r="L1335" s="39" t="str">
        <f t="shared" si="217"/>
        <v>X</v>
      </c>
      <c r="M1335" s="39" t="str">
        <f t="shared" si="214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5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8"/>
        <v>3.2968844755385471</v>
      </c>
      <c r="BB1335" s="18"/>
      <c r="BD1335" s="54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3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9"/>
        <v>X</v>
      </c>
      <c r="G1336" s="7">
        <f t="shared" si="210"/>
        <v>10.89</v>
      </c>
      <c r="H1336" s="16">
        <f t="shared" si="211"/>
        <v>10.89</v>
      </c>
      <c r="I1336" s="11" t="str">
        <f t="shared" si="212"/>
        <v>X</v>
      </c>
      <c r="J1336" s="39" t="str">
        <f t="shared" si="213"/>
        <v>X</v>
      </c>
      <c r="K1336" s="39" t="str">
        <f t="shared" si="216"/>
        <v>X</v>
      </c>
      <c r="L1336" s="39" t="str">
        <f t="shared" si="217"/>
        <v>X</v>
      </c>
      <c r="M1336" s="39" t="str">
        <f t="shared" si="214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5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8"/>
        <v>3.2971036501492565</v>
      </c>
      <c r="BB1336" s="18"/>
      <c r="BD1336" s="54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3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9"/>
        <v>X</v>
      </c>
      <c r="G1337" s="7">
        <f t="shared" si="210"/>
        <v>11.17</v>
      </c>
      <c r="H1337" s="16">
        <f t="shared" si="211"/>
        <v>11.17</v>
      </c>
      <c r="I1337" s="11" t="str">
        <f t="shared" si="212"/>
        <v>X</v>
      </c>
      <c r="J1337" s="39" t="str">
        <f t="shared" si="213"/>
        <v>X</v>
      </c>
      <c r="K1337" s="39" t="str">
        <f t="shared" si="216"/>
        <v>X</v>
      </c>
      <c r="L1337" s="39" t="str">
        <f t="shared" si="217"/>
        <v>X</v>
      </c>
      <c r="M1337" s="39" t="str">
        <f t="shared" si="214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5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8"/>
        <v>3.2973227142053028</v>
      </c>
      <c r="BB1337" s="18"/>
      <c r="BD1337" s="54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3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9"/>
        <v>X</v>
      </c>
      <c r="G1338" s="7">
        <f t="shared" si="210"/>
        <v>11.56</v>
      </c>
      <c r="H1338" s="16">
        <f t="shared" si="211"/>
        <v>11.56</v>
      </c>
      <c r="I1338" s="11" t="str">
        <f t="shared" si="212"/>
        <v>X</v>
      </c>
      <c r="J1338" s="39" t="str">
        <f t="shared" si="213"/>
        <v>X</v>
      </c>
      <c r="K1338" s="39" t="str">
        <f t="shared" si="216"/>
        <v>X</v>
      </c>
      <c r="L1338" s="39" t="str">
        <f t="shared" si="217"/>
        <v>X</v>
      </c>
      <c r="M1338" s="39" t="str">
        <f t="shared" si="214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5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8"/>
        <v>3.2975416678181597</v>
      </c>
      <c r="BB1338" s="18"/>
      <c r="BD1338" s="54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3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9"/>
        <v>X</v>
      </c>
      <c r="G1339" s="7">
        <f t="shared" si="210"/>
        <v>11.15</v>
      </c>
      <c r="H1339" s="16">
        <f t="shared" si="211"/>
        <v>11.15</v>
      </c>
      <c r="I1339" s="11" t="str">
        <f t="shared" si="212"/>
        <v>X</v>
      </c>
      <c r="J1339" s="39" t="str">
        <f t="shared" si="213"/>
        <v>X</v>
      </c>
      <c r="K1339" s="39" t="str">
        <f t="shared" si="216"/>
        <v>X</v>
      </c>
      <c r="L1339" s="39" t="str">
        <f t="shared" si="217"/>
        <v>X</v>
      </c>
      <c r="M1339" s="39" t="str">
        <f t="shared" si="214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5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8"/>
        <v>3.2977605110991339</v>
      </c>
      <c r="BB1339" s="18"/>
      <c r="BD1339" s="54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3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9"/>
        <v>X</v>
      </c>
      <c r="G1340" s="7">
        <f t="shared" si="210"/>
        <v>11.06</v>
      </c>
      <c r="H1340" s="16">
        <f t="shared" si="211"/>
        <v>11.06</v>
      </c>
      <c r="I1340" s="11" t="str">
        <f t="shared" si="212"/>
        <v>X</v>
      </c>
      <c r="J1340" s="39" t="str">
        <f t="shared" si="213"/>
        <v>X</v>
      </c>
      <c r="K1340" s="39" t="str">
        <f t="shared" si="216"/>
        <v>X</v>
      </c>
      <c r="L1340" s="39" t="str">
        <f t="shared" si="217"/>
        <v>X</v>
      </c>
      <c r="M1340" s="39" t="str">
        <f t="shared" si="214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5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8"/>
        <v>3.2979792441593623</v>
      </c>
      <c r="BB1340" s="18"/>
      <c r="BD1340" s="54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3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9"/>
        <v>X</v>
      </c>
      <c r="G1341" s="7">
        <f t="shared" si="210"/>
        <v>11</v>
      </c>
      <c r="H1341" s="16">
        <f t="shared" si="211"/>
        <v>11</v>
      </c>
      <c r="I1341" s="11" t="str">
        <f t="shared" si="212"/>
        <v>X</v>
      </c>
      <c r="J1341" s="39" t="str">
        <f t="shared" si="213"/>
        <v>X</v>
      </c>
      <c r="K1341" s="39" t="str">
        <f t="shared" si="216"/>
        <v>X</v>
      </c>
      <c r="L1341" s="39" t="str">
        <f t="shared" si="217"/>
        <v>X</v>
      </c>
      <c r="M1341" s="39" t="str">
        <f t="shared" si="214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5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8"/>
        <v>3.2981978671098151</v>
      </c>
      <c r="BB1341" s="18"/>
      <c r="BD1341" s="54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3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9"/>
        <v>X</v>
      </c>
      <c r="G1342" s="7">
        <f t="shared" si="210"/>
        <v>10.87</v>
      </c>
      <c r="H1342" s="16">
        <f t="shared" si="211"/>
        <v>10.87</v>
      </c>
      <c r="I1342" s="11" t="str">
        <f t="shared" si="212"/>
        <v>X</v>
      </c>
      <c r="J1342" s="39" t="str">
        <f t="shared" si="213"/>
        <v>X</v>
      </c>
      <c r="K1342" s="39" t="str">
        <f t="shared" si="216"/>
        <v>X</v>
      </c>
      <c r="L1342" s="39" t="str">
        <f t="shared" si="217"/>
        <v>X</v>
      </c>
      <c r="M1342" s="39" t="str">
        <f t="shared" si="214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5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8"/>
        <v>3.2984163800612945</v>
      </c>
      <c r="BB1342" s="18"/>
      <c r="BD1342" s="54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3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9"/>
        <v>X</v>
      </c>
      <c r="G1343" s="7">
        <f t="shared" si="210"/>
        <v>10.93</v>
      </c>
      <c r="H1343" s="16">
        <f t="shared" si="211"/>
        <v>10.93</v>
      </c>
      <c r="I1343" s="11" t="str">
        <f t="shared" si="212"/>
        <v>X</v>
      </c>
      <c r="J1343" s="39" t="str">
        <f t="shared" si="213"/>
        <v>X</v>
      </c>
      <c r="K1343" s="39" t="str">
        <f t="shared" si="216"/>
        <v>X</v>
      </c>
      <c r="L1343" s="39" t="str">
        <f t="shared" si="217"/>
        <v>X</v>
      </c>
      <c r="M1343" s="39" t="str">
        <f t="shared" si="214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5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8"/>
        <v>3.2986347831244354</v>
      </c>
      <c r="BB1343" s="18"/>
      <c r="BD1343" s="54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3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9"/>
        <v>X</v>
      </c>
      <c r="G1344" s="7">
        <f t="shared" si="210"/>
        <v>10.92</v>
      </c>
      <c r="H1344" s="16">
        <f t="shared" si="211"/>
        <v>10.92</v>
      </c>
      <c r="I1344" s="11" t="str">
        <f t="shared" si="212"/>
        <v>X</v>
      </c>
      <c r="J1344" s="39" t="str">
        <f t="shared" si="213"/>
        <v>X</v>
      </c>
      <c r="K1344" s="39" t="str">
        <f t="shared" si="216"/>
        <v>X</v>
      </c>
      <c r="L1344" s="39" t="str">
        <f t="shared" si="217"/>
        <v>X</v>
      </c>
      <c r="M1344" s="39" t="str">
        <f t="shared" si="214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5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8"/>
        <v>3.2988530764097068</v>
      </c>
      <c r="BB1344" s="18"/>
      <c r="BD1344" s="54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3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9"/>
        <v>X</v>
      </c>
      <c r="G1345" s="7">
        <f t="shared" si="210"/>
        <v>10.87</v>
      </c>
      <c r="H1345" s="16">
        <f t="shared" si="211"/>
        <v>10.87</v>
      </c>
      <c r="I1345" s="11" t="str">
        <f t="shared" si="212"/>
        <v>X</v>
      </c>
      <c r="J1345" s="39" t="str">
        <f t="shared" si="213"/>
        <v>X</v>
      </c>
      <c r="K1345" s="39" t="str">
        <f t="shared" si="216"/>
        <v>X</v>
      </c>
      <c r="L1345" s="39" t="str">
        <f t="shared" si="217"/>
        <v>X</v>
      </c>
      <c r="M1345" s="39" t="str">
        <f t="shared" si="214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5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8"/>
        <v>3.2990712600274095</v>
      </c>
      <c r="BB1345" s="18"/>
      <c r="BD1345" s="54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3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9"/>
        <v>X</v>
      </c>
      <c r="G1346" s="7">
        <f t="shared" si="210"/>
        <v>11.11</v>
      </c>
      <c r="H1346" s="16">
        <f t="shared" si="211"/>
        <v>11.11</v>
      </c>
      <c r="I1346" s="11" t="str">
        <f t="shared" si="212"/>
        <v>X</v>
      </c>
      <c r="J1346" s="39" t="str">
        <f t="shared" si="213"/>
        <v>X</v>
      </c>
      <c r="K1346" s="39" t="str">
        <f t="shared" si="216"/>
        <v>X</v>
      </c>
      <c r="L1346" s="39" t="str">
        <f t="shared" si="217"/>
        <v>X</v>
      </c>
      <c r="M1346" s="39" t="str">
        <f t="shared" si="214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5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8"/>
        <v>3.2992893340876801</v>
      </c>
      <c r="BB1346" s="18"/>
      <c r="BD1346" s="54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3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9"/>
        <v>X</v>
      </c>
      <c r="G1347" s="7">
        <f t="shared" si="210"/>
        <v>10.79</v>
      </c>
      <c r="H1347" s="16">
        <f t="shared" si="211"/>
        <v>10.79</v>
      </c>
      <c r="I1347" s="11" t="str">
        <f t="shared" si="212"/>
        <v>X</v>
      </c>
      <c r="J1347" s="39" t="str">
        <f t="shared" si="213"/>
        <v>X</v>
      </c>
      <c r="K1347" s="39" t="str">
        <f t="shared" si="216"/>
        <v>X</v>
      </c>
      <c r="L1347" s="39" t="str">
        <f t="shared" si="217"/>
        <v>X</v>
      </c>
      <c r="M1347" s="39" t="str">
        <f t="shared" si="214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5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8"/>
        <v>3.2995072987004876</v>
      </c>
      <c r="BB1347" s="18"/>
      <c r="BD1347" s="54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3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9"/>
        <v>X</v>
      </c>
      <c r="G1348" s="7">
        <f t="shared" si="210"/>
        <v>10.93</v>
      </c>
      <c r="H1348" s="16">
        <f t="shared" si="211"/>
        <v>10.93</v>
      </c>
      <c r="I1348" s="11" t="str">
        <f t="shared" si="212"/>
        <v>X</v>
      </c>
      <c r="J1348" s="39" t="str">
        <f t="shared" si="213"/>
        <v>X</v>
      </c>
      <c r="K1348" s="39" t="str">
        <f t="shared" si="216"/>
        <v>X</v>
      </c>
      <c r="L1348" s="39" t="str">
        <f t="shared" si="217"/>
        <v>X</v>
      </c>
      <c r="M1348" s="39" t="str">
        <f t="shared" si="214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5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8"/>
        <v>3.2997251539756367</v>
      </c>
      <c r="BB1348" s="18"/>
      <c r="BD1348" s="54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3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9"/>
        <v>X</v>
      </c>
      <c r="G1349" s="7">
        <f t="shared" si="210"/>
        <v>10.99</v>
      </c>
      <c r="H1349" s="16">
        <f t="shared" si="211"/>
        <v>10.99</v>
      </c>
      <c r="I1349" s="11" t="str">
        <f t="shared" si="212"/>
        <v>X</v>
      </c>
      <c r="J1349" s="39" t="str">
        <f t="shared" si="213"/>
        <v>X</v>
      </c>
      <c r="K1349" s="39" t="str">
        <f t="shared" si="216"/>
        <v>X</v>
      </c>
      <c r="L1349" s="39" t="str">
        <f t="shared" si="217"/>
        <v>X</v>
      </c>
      <c r="M1349" s="39" t="str">
        <f t="shared" si="214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5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8"/>
        <v>3.2999429000227671</v>
      </c>
      <c r="BB1349" s="18"/>
      <c r="BD1349" s="54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3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9"/>
        <v>X</v>
      </c>
      <c r="G1350" s="7">
        <f t="shared" si="210"/>
        <v>11.31</v>
      </c>
      <c r="H1350" s="16">
        <f t="shared" si="211"/>
        <v>11.31</v>
      </c>
      <c r="I1350" s="11" t="str">
        <f t="shared" si="212"/>
        <v>X</v>
      </c>
      <c r="J1350" s="39" t="str">
        <f t="shared" si="213"/>
        <v>X</v>
      </c>
      <c r="K1350" s="39" t="str">
        <f t="shared" si="216"/>
        <v>X</v>
      </c>
      <c r="L1350" s="39" t="str">
        <f t="shared" si="217"/>
        <v>X</v>
      </c>
      <c r="M1350" s="39" t="str">
        <f t="shared" si="214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5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8"/>
        <v>3.3001605369513523</v>
      </c>
      <c r="BB1350" s="18"/>
      <c r="BD1350" s="54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3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9"/>
        <v>X</v>
      </c>
      <c r="G1351" s="7">
        <f t="shared" si="210"/>
        <v>12.26</v>
      </c>
      <c r="H1351" s="16">
        <f t="shared" si="211"/>
        <v>12.26</v>
      </c>
      <c r="I1351" s="11" t="str">
        <f t="shared" si="212"/>
        <v>X</v>
      </c>
      <c r="J1351" s="39" t="str">
        <f t="shared" si="213"/>
        <v>X</v>
      </c>
      <c r="K1351" s="39" t="str">
        <f t="shared" si="216"/>
        <v>X</v>
      </c>
      <c r="L1351" s="39" t="str">
        <f t="shared" si="217"/>
        <v>X</v>
      </c>
      <c r="M1351" s="39" t="str">
        <f t="shared" si="214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5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8"/>
        <v>3.3003780648707024</v>
      </c>
      <c r="BB1351" s="18"/>
      <c r="BD1351" s="54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3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9"/>
        <v>X</v>
      </c>
      <c r="G1352" s="7">
        <f t="shared" si="210"/>
        <v>12.75</v>
      </c>
      <c r="H1352" s="16">
        <f t="shared" si="211"/>
        <v>12.75</v>
      </c>
      <c r="I1352" s="11" t="str">
        <f t="shared" si="212"/>
        <v>X</v>
      </c>
      <c r="J1352" s="39" t="str">
        <f t="shared" si="213"/>
        <v>X</v>
      </c>
      <c r="K1352" s="39" t="str">
        <f t="shared" si="216"/>
        <v>X</v>
      </c>
      <c r="L1352" s="39" t="str">
        <f t="shared" si="217"/>
        <v>X</v>
      </c>
      <c r="M1352" s="39" t="str">
        <f t="shared" si="214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5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8"/>
        <v>3.3005954838899636</v>
      </c>
      <c r="BB1352" s="18"/>
      <c r="BD1352" s="54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3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9"/>
        <v>X</v>
      </c>
      <c r="G1353" s="7">
        <f t="shared" si="210"/>
        <v>3.9</v>
      </c>
      <c r="H1353" s="16">
        <f t="shared" si="211"/>
        <v>3.9</v>
      </c>
      <c r="I1353" s="11" t="str">
        <f t="shared" si="212"/>
        <v>X</v>
      </c>
      <c r="J1353" s="39" t="str">
        <f t="shared" si="213"/>
        <v>X</v>
      </c>
      <c r="K1353" s="39" t="str">
        <f t="shared" si="216"/>
        <v>X</v>
      </c>
      <c r="L1353" s="39" t="str">
        <f t="shared" si="217"/>
        <v>X</v>
      </c>
      <c r="M1353" s="39" t="str">
        <f t="shared" si="214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5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8"/>
        <v>3.3025473724874854</v>
      </c>
      <c r="BB1353" s="18"/>
      <c r="BD1353" s="54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3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9"/>
        <v>X</v>
      </c>
      <c r="G1354" s="7">
        <f t="shared" si="210"/>
        <v>12.6</v>
      </c>
      <c r="H1354" s="16">
        <f t="shared" si="211"/>
        <v>12.6</v>
      </c>
      <c r="I1354" s="11" t="str">
        <f t="shared" si="212"/>
        <v>X</v>
      </c>
      <c r="J1354" s="39" t="str">
        <f t="shared" si="213"/>
        <v>X</v>
      </c>
      <c r="K1354" s="39" t="str">
        <f t="shared" si="216"/>
        <v>X</v>
      </c>
      <c r="L1354" s="39" t="str">
        <f t="shared" si="217"/>
        <v>X</v>
      </c>
      <c r="M1354" s="39" t="str">
        <f t="shared" si="214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5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8"/>
        <v>3.3005954838899636</v>
      </c>
      <c r="BB1354" s="18"/>
      <c r="BD1354" s="54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3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9"/>
        <v>X</v>
      </c>
      <c r="G1355" s="7">
        <f t="shared" si="210"/>
        <v>6</v>
      </c>
      <c r="H1355" s="16">
        <f t="shared" si="211"/>
        <v>6</v>
      </c>
      <c r="I1355" s="11" t="str">
        <f t="shared" si="212"/>
        <v>X</v>
      </c>
      <c r="J1355" s="39" t="str">
        <f t="shared" si="213"/>
        <v>X</v>
      </c>
      <c r="K1355" s="39" t="str">
        <f t="shared" si="216"/>
        <v>X</v>
      </c>
      <c r="L1355" s="39" t="str">
        <f t="shared" si="217"/>
        <v>X</v>
      </c>
      <c r="M1355" s="39" t="str">
        <f t="shared" si="214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5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8"/>
        <v>3.3001605369513523</v>
      </c>
      <c r="BB1355" s="18"/>
      <c r="BD1355" s="54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3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9"/>
        <v>X</v>
      </c>
      <c r="G1356" s="7">
        <f t="shared" si="210"/>
        <v>8.3000000000000007</v>
      </c>
      <c r="H1356" s="16">
        <f t="shared" si="211"/>
        <v>8.3000000000000007</v>
      </c>
      <c r="I1356" s="11" t="str">
        <f t="shared" si="212"/>
        <v>X</v>
      </c>
      <c r="J1356" s="39" t="str">
        <f t="shared" si="213"/>
        <v>X</v>
      </c>
      <c r="K1356" s="39" t="str">
        <f t="shared" si="216"/>
        <v>X</v>
      </c>
      <c r="L1356" s="39" t="str">
        <f t="shared" si="217"/>
        <v>X</v>
      </c>
      <c r="M1356" s="39" t="str">
        <f t="shared" si="214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5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8"/>
        <v>3.3001605369513523</v>
      </c>
      <c r="BB1356" s="18"/>
      <c r="BD1356" s="54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3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9"/>
        <v>X</v>
      </c>
      <c r="G1357" s="7">
        <f t="shared" si="210"/>
        <v>5.5</v>
      </c>
      <c r="H1357" s="16">
        <f t="shared" si="211"/>
        <v>5.5</v>
      </c>
      <c r="I1357" s="11" t="str">
        <f t="shared" si="212"/>
        <v>X</v>
      </c>
      <c r="J1357" s="39" t="str">
        <f t="shared" si="213"/>
        <v>X</v>
      </c>
      <c r="K1357" s="39" t="str">
        <f t="shared" si="216"/>
        <v>X</v>
      </c>
      <c r="L1357" s="39" t="str">
        <f t="shared" si="217"/>
        <v>X</v>
      </c>
      <c r="M1357" s="39" t="str">
        <f t="shared" si="214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5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8"/>
        <v>3.2977605110991339</v>
      </c>
      <c r="BB1357" s="18"/>
      <c r="BD1357" s="54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3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9"/>
        <v>X</v>
      </c>
      <c r="G1358" s="7">
        <f t="shared" si="210"/>
        <v>6.7</v>
      </c>
      <c r="H1358" s="16">
        <f t="shared" si="211"/>
        <v>6.7</v>
      </c>
      <c r="I1358" s="11" t="str">
        <f t="shared" si="212"/>
        <v>X</v>
      </c>
      <c r="J1358" s="39" t="str">
        <f t="shared" si="213"/>
        <v>X</v>
      </c>
      <c r="K1358" s="39" t="str">
        <f t="shared" si="216"/>
        <v>X</v>
      </c>
      <c r="L1358" s="39" t="str">
        <f t="shared" si="217"/>
        <v>X</v>
      </c>
      <c r="M1358" s="39" t="str">
        <f t="shared" si="214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5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8"/>
        <v>3.2979792441593623</v>
      </c>
      <c r="BB1358" s="18"/>
      <c r="BD1358" s="54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3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9">IFERROR(D1359/E1359, "X")</f>
        <v>X</v>
      </c>
      <c r="G1359" s="7">
        <f t="shared" ref="G1359:G1422" si="220">D1359-E1359</f>
        <v>7.5</v>
      </c>
      <c r="H1359" s="16">
        <f t="shared" ref="H1359:H1422" si="221">D1359+E1359</f>
        <v>7.5</v>
      </c>
      <c r="I1359" s="11" t="str">
        <f t="shared" ref="I1359:I1422" si="222">IFERROR(F1359/SQRT(F1359^2+AJ1359), "X")</f>
        <v>X</v>
      </c>
      <c r="J1359" s="39" t="str">
        <f t="shared" ref="J1359:J1422" si="223">IFERROR(SQRT((1-I1359^2)/AJ1359), "X")</f>
        <v>X</v>
      </c>
      <c r="K1359" s="39" t="str">
        <f t="shared" si="216"/>
        <v>X</v>
      </c>
      <c r="L1359" s="39" t="str">
        <f t="shared" si="217"/>
        <v>X</v>
      </c>
      <c r="M1359" s="39" t="str">
        <f t="shared" ref="M1359:M1422" si="224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5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8"/>
        <v>3.2992893340876801</v>
      </c>
      <c r="BB1359" s="18"/>
      <c r="BD1359" s="54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3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9"/>
        <v>X</v>
      </c>
      <c r="G1360" s="7">
        <f t="shared" si="220"/>
        <v>5.7</v>
      </c>
      <c r="H1360" s="16">
        <f t="shared" si="221"/>
        <v>5.7</v>
      </c>
      <c r="I1360" s="11" t="str">
        <f t="shared" si="222"/>
        <v>X</v>
      </c>
      <c r="J1360" s="39" t="str">
        <f t="shared" si="223"/>
        <v>X</v>
      </c>
      <c r="K1360" s="39" t="str">
        <f t="shared" si="216"/>
        <v>X</v>
      </c>
      <c r="L1360" s="39" t="str">
        <f t="shared" si="217"/>
        <v>X</v>
      </c>
      <c r="M1360" s="39" t="str">
        <f t="shared" si="224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5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8"/>
        <v>3.2995072987004876</v>
      </c>
      <c r="BB1360" s="18"/>
      <c r="BD1360" s="54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3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9"/>
        <v>X</v>
      </c>
      <c r="G1361" s="7">
        <f t="shared" si="220"/>
        <v>5.7</v>
      </c>
      <c r="H1361" s="16">
        <f t="shared" si="221"/>
        <v>5.7</v>
      </c>
      <c r="I1361" s="11" t="str">
        <f t="shared" si="222"/>
        <v>X</v>
      </c>
      <c r="J1361" s="39" t="str">
        <f t="shared" si="223"/>
        <v>X</v>
      </c>
      <c r="K1361" s="39" t="str">
        <f t="shared" si="216"/>
        <v>X</v>
      </c>
      <c r="L1361" s="39" t="str">
        <f t="shared" si="217"/>
        <v>X</v>
      </c>
      <c r="M1361" s="39" t="str">
        <f t="shared" si="224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5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8"/>
        <v>3.2997251539756367</v>
      </c>
      <c r="BB1361" s="18"/>
      <c r="BD1361" s="54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3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9"/>
        <v>X</v>
      </c>
      <c r="G1362" s="7">
        <f t="shared" si="220"/>
        <v>5.8</v>
      </c>
      <c r="H1362" s="16">
        <f t="shared" si="221"/>
        <v>5.8</v>
      </c>
      <c r="I1362" s="11" t="str">
        <f t="shared" si="222"/>
        <v>X</v>
      </c>
      <c r="J1362" s="39" t="str">
        <f t="shared" si="223"/>
        <v>X</v>
      </c>
      <c r="K1362" s="39" t="str">
        <f t="shared" si="216"/>
        <v>X</v>
      </c>
      <c r="L1362" s="39" t="str">
        <f t="shared" si="217"/>
        <v>X</v>
      </c>
      <c r="M1362" s="39" t="str">
        <f t="shared" si="224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5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8"/>
        <v>3.3001605369513523</v>
      </c>
      <c r="BB1362" s="18"/>
      <c r="BD1362" s="54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3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9"/>
        <v>X</v>
      </c>
      <c r="G1363" s="7">
        <f t="shared" si="220"/>
        <v>5.5</v>
      </c>
      <c r="H1363" s="16">
        <f t="shared" si="221"/>
        <v>5.5</v>
      </c>
      <c r="I1363" s="11" t="str">
        <f t="shared" si="222"/>
        <v>X</v>
      </c>
      <c r="J1363" s="39" t="str">
        <f t="shared" si="223"/>
        <v>X</v>
      </c>
      <c r="K1363" s="39" t="str">
        <f t="shared" si="216"/>
        <v>X</v>
      </c>
      <c r="L1363" s="39" t="str">
        <f t="shared" si="217"/>
        <v>X</v>
      </c>
      <c r="M1363" s="39" t="str">
        <f t="shared" si="224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5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8"/>
        <v>3.3003780648707024</v>
      </c>
      <c r="BB1363" s="18"/>
      <c r="BD1363" s="54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3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9"/>
        <v>X</v>
      </c>
      <c r="G1364" s="7">
        <f t="shared" si="220"/>
        <v>5.5</v>
      </c>
      <c r="H1364" s="16">
        <f t="shared" si="221"/>
        <v>5.5</v>
      </c>
      <c r="I1364" s="11" t="str">
        <f t="shared" si="222"/>
        <v>X</v>
      </c>
      <c r="J1364" s="39" t="str">
        <f t="shared" si="223"/>
        <v>X</v>
      </c>
      <c r="K1364" s="39" t="str">
        <f t="shared" si="216"/>
        <v>X</v>
      </c>
      <c r="L1364" s="39" t="str">
        <f t="shared" si="217"/>
        <v>X</v>
      </c>
      <c r="M1364" s="39" t="str">
        <f t="shared" si="224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5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8"/>
        <v>3.3005954838899636</v>
      </c>
      <c r="BB1364" s="18"/>
      <c r="BD1364" s="54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3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9"/>
        <v>X</v>
      </c>
      <c r="G1365" s="7">
        <f t="shared" si="220"/>
        <v>7</v>
      </c>
      <c r="H1365" s="16">
        <f t="shared" si="221"/>
        <v>7</v>
      </c>
      <c r="I1365" s="11" t="str">
        <f t="shared" si="222"/>
        <v>X</v>
      </c>
      <c r="J1365" s="39" t="str">
        <f t="shared" si="223"/>
        <v>X</v>
      </c>
      <c r="K1365" s="39" t="str">
        <f t="shared" si="216"/>
        <v>X</v>
      </c>
      <c r="L1365" s="39" t="str">
        <f t="shared" si="217"/>
        <v>X</v>
      </c>
      <c r="M1365" s="39" t="str">
        <f t="shared" si="224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5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8"/>
        <v>3.3010299956639813</v>
      </c>
      <c r="BB1365" s="18"/>
      <c r="BD1365" s="54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3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9"/>
        <v>X</v>
      </c>
      <c r="G1366" s="7">
        <f t="shared" si="220"/>
        <v>5.4</v>
      </c>
      <c r="H1366" s="16">
        <f t="shared" si="221"/>
        <v>5.4</v>
      </c>
      <c r="I1366" s="11" t="str">
        <f t="shared" si="222"/>
        <v>X</v>
      </c>
      <c r="J1366" s="39" t="str">
        <f t="shared" si="223"/>
        <v>X</v>
      </c>
      <c r="K1366" s="39" t="str">
        <f t="shared" si="216"/>
        <v>X</v>
      </c>
      <c r="L1366" s="39" t="str">
        <f t="shared" si="217"/>
        <v>X</v>
      </c>
      <c r="M1366" s="39" t="str">
        <f t="shared" si="224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5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8"/>
        <v>3.3012470886362113</v>
      </c>
      <c r="BB1366" s="18"/>
      <c r="BD1366" s="54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3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9"/>
        <v>X</v>
      </c>
      <c r="G1367" s="7">
        <f t="shared" si="220"/>
        <v>6.1</v>
      </c>
      <c r="H1367" s="16">
        <f t="shared" si="221"/>
        <v>6.1</v>
      </c>
      <c r="I1367" s="11" t="str">
        <f t="shared" si="222"/>
        <v>X</v>
      </c>
      <c r="J1367" s="39" t="str">
        <f t="shared" si="223"/>
        <v>X</v>
      </c>
      <c r="K1367" s="39" t="str">
        <f t="shared" si="216"/>
        <v>X</v>
      </c>
      <c r="L1367" s="39" t="str">
        <f t="shared" si="217"/>
        <v>X</v>
      </c>
      <c r="M1367" s="39" t="str">
        <f t="shared" si="224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5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8"/>
        <v>3.3016809492935764</v>
      </c>
      <c r="BB1367" s="18"/>
      <c r="BD1367" s="54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3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9"/>
        <v>X</v>
      </c>
      <c r="G1368" s="7">
        <f t="shared" si="220"/>
        <v>6.4</v>
      </c>
      <c r="H1368" s="16">
        <f t="shared" si="221"/>
        <v>6.4</v>
      </c>
      <c r="I1368" s="11" t="str">
        <f t="shared" si="222"/>
        <v>X</v>
      </c>
      <c r="J1368" s="39" t="str">
        <f t="shared" si="223"/>
        <v>X</v>
      </c>
      <c r="K1368" s="39" t="str">
        <f t="shared" si="216"/>
        <v>X</v>
      </c>
      <c r="L1368" s="39" t="str">
        <f t="shared" si="217"/>
        <v>X</v>
      </c>
      <c r="M1368" s="39" t="str">
        <f t="shared" si="224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5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8"/>
        <v>3.301897717195208</v>
      </c>
      <c r="BB1368" s="18"/>
      <c r="BD1368" s="54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3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9"/>
        <v>X</v>
      </c>
      <c r="G1369" s="7">
        <f t="shared" si="220"/>
        <v>7</v>
      </c>
      <c r="H1369" s="16">
        <f t="shared" si="221"/>
        <v>7</v>
      </c>
      <c r="I1369" s="11" t="str">
        <f t="shared" si="222"/>
        <v>X</v>
      </c>
      <c r="J1369" s="39" t="str">
        <f t="shared" si="223"/>
        <v>X</v>
      </c>
      <c r="K1369" s="39" t="str">
        <f t="shared" si="216"/>
        <v>X</v>
      </c>
      <c r="L1369" s="39" t="str">
        <f t="shared" si="217"/>
        <v>X</v>
      </c>
      <c r="M1369" s="39" t="str">
        <f t="shared" si="224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5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8"/>
        <v>3.3021143769562009</v>
      </c>
      <c r="BB1369" s="18"/>
      <c r="BD1369" s="54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3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9"/>
        <v>X</v>
      </c>
      <c r="G1370" s="7">
        <f t="shared" si="220"/>
        <v>6.2</v>
      </c>
      <c r="H1370" s="16">
        <f t="shared" si="221"/>
        <v>6.2</v>
      </c>
      <c r="I1370" s="11" t="str">
        <f t="shared" si="222"/>
        <v>X</v>
      </c>
      <c r="J1370" s="39" t="str">
        <f t="shared" si="223"/>
        <v>X</v>
      </c>
      <c r="K1370" s="39" t="str">
        <f t="shared" si="216"/>
        <v>X</v>
      </c>
      <c r="L1370" s="39" t="str">
        <f t="shared" si="217"/>
        <v>X</v>
      </c>
      <c r="M1370" s="39" t="str">
        <f t="shared" si="224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5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8"/>
        <v>3.3023309286843991</v>
      </c>
      <c r="BB1370" s="18"/>
      <c r="BD1370" s="54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3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9"/>
        <v>X</v>
      </c>
      <c r="G1371" s="7">
        <f t="shared" si="220"/>
        <v>8.3000000000000007</v>
      </c>
      <c r="H1371" s="16">
        <f t="shared" si="221"/>
        <v>8.3000000000000007</v>
      </c>
      <c r="I1371" s="11" t="str">
        <f t="shared" si="222"/>
        <v>X</v>
      </c>
      <c r="J1371" s="39" t="str">
        <f t="shared" si="223"/>
        <v>X</v>
      </c>
      <c r="K1371" s="39" t="str">
        <f t="shared" si="216"/>
        <v>X</v>
      </c>
      <c r="L1371" s="39" t="str">
        <f t="shared" si="217"/>
        <v>X</v>
      </c>
      <c r="M1371" s="39" t="str">
        <f t="shared" si="224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5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8"/>
        <v>3.2977605110991339</v>
      </c>
      <c r="BB1371" s="18"/>
      <c r="BD1371" s="54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3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9"/>
        <v>X</v>
      </c>
      <c r="G1372" s="7">
        <f t="shared" si="220"/>
        <v>8.1989999999999998</v>
      </c>
      <c r="H1372" s="16">
        <f t="shared" si="221"/>
        <v>8.1989999999999998</v>
      </c>
      <c r="I1372" s="11" t="str">
        <f t="shared" si="222"/>
        <v>X</v>
      </c>
      <c r="J1372" s="39" t="str">
        <f t="shared" si="223"/>
        <v>X</v>
      </c>
      <c r="K1372" s="39" t="str">
        <f t="shared" si="216"/>
        <v>X</v>
      </c>
      <c r="L1372" s="39" t="str">
        <f t="shared" si="217"/>
        <v>X</v>
      </c>
      <c r="M1372" s="39" t="str">
        <f t="shared" si="224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5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8"/>
        <v>3.2979792441593623</v>
      </c>
      <c r="BB1372" s="18"/>
      <c r="BD1372" s="54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3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9"/>
        <v>X</v>
      </c>
      <c r="G1373" s="7">
        <f t="shared" si="220"/>
        <v>8.1</v>
      </c>
      <c r="H1373" s="16">
        <f t="shared" si="221"/>
        <v>8.1</v>
      </c>
      <c r="I1373" s="11" t="str">
        <f t="shared" si="222"/>
        <v>X</v>
      </c>
      <c r="J1373" s="39" t="str">
        <f t="shared" si="223"/>
        <v>X</v>
      </c>
      <c r="K1373" s="39" t="str">
        <f t="shared" si="216"/>
        <v>X</v>
      </c>
      <c r="L1373" s="39" t="str">
        <f t="shared" si="217"/>
        <v>X</v>
      </c>
      <c r="M1373" s="39" t="str">
        <f t="shared" si="224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5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8"/>
        <v>3.2992893340876801</v>
      </c>
      <c r="BB1373" s="18"/>
      <c r="BD1373" s="54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3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9"/>
        <v>X</v>
      </c>
      <c r="G1374" s="7">
        <f t="shared" si="220"/>
        <v>7.5</v>
      </c>
      <c r="H1374" s="16">
        <f t="shared" si="221"/>
        <v>7.5</v>
      </c>
      <c r="I1374" s="11" t="str">
        <f t="shared" si="222"/>
        <v>X</v>
      </c>
      <c r="J1374" s="39" t="str">
        <f t="shared" si="223"/>
        <v>X</v>
      </c>
      <c r="K1374" s="39" t="str">
        <f t="shared" si="216"/>
        <v>X</v>
      </c>
      <c r="L1374" s="39" t="str">
        <f t="shared" si="217"/>
        <v>X</v>
      </c>
      <c r="M1374" s="39" t="str">
        <f t="shared" si="224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5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8"/>
        <v>3.2995072987004876</v>
      </c>
      <c r="BB1374" s="18"/>
      <c r="BD1374" s="54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3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9"/>
        <v>X</v>
      </c>
      <c r="G1375" s="7">
        <f t="shared" si="220"/>
        <v>8.1989999999999998</v>
      </c>
      <c r="H1375" s="16">
        <f t="shared" si="221"/>
        <v>8.1989999999999998</v>
      </c>
      <c r="I1375" s="11" t="str">
        <f t="shared" si="222"/>
        <v>X</v>
      </c>
      <c r="J1375" s="39" t="str">
        <f t="shared" si="223"/>
        <v>X</v>
      </c>
      <c r="K1375" s="39" t="str">
        <f t="shared" si="216"/>
        <v>X</v>
      </c>
      <c r="L1375" s="39" t="str">
        <f t="shared" si="217"/>
        <v>X</v>
      </c>
      <c r="M1375" s="39" t="str">
        <f t="shared" si="224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5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8"/>
        <v>3.2997251539756367</v>
      </c>
      <c r="BB1375" s="18"/>
      <c r="BD1375" s="54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3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9"/>
        <v>X</v>
      </c>
      <c r="G1376" s="7">
        <f t="shared" si="220"/>
        <v>8.3000000000000007</v>
      </c>
      <c r="H1376" s="16">
        <f t="shared" si="221"/>
        <v>8.3000000000000007</v>
      </c>
      <c r="I1376" s="11" t="str">
        <f t="shared" si="222"/>
        <v>X</v>
      </c>
      <c r="J1376" s="39" t="str">
        <f t="shared" si="223"/>
        <v>X</v>
      </c>
      <c r="K1376" s="39" t="str">
        <f t="shared" ref="K1376:K1439" si="226">IFERROR(1/J1376, "X")</f>
        <v>X</v>
      </c>
      <c r="L1376" s="39" t="str">
        <f t="shared" ref="L1376:L1439" si="227">IFERROR(I1376-J1376, "X")</f>
        <v>X</v>
      </c>
      <c r="M1376" s="39" t="str">
        <f t="shared" si="224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5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8">LOG(AU1376)</f>
        <v>3.3001605369513523</v>
      </c>
      <c r="BB1376" s="18"/>
      <c r="BD1376" s="54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3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9"/>
        <v>X</v>
      </c>
      <c r="G1377" s="7">
        <f t="shared" si="220"/>
        <v>7.8</v>
      </c>
      <c r="H1377" s="16">
        <f t="shared" si="221"/>
        <v>7.8</v>
      </c>
      <c r="I1377" s="11" t="str">
        <f t="shared" si="222"/>
        <v>X</v>
      </c>
      <c r="J1377" s="39" t="str">
        <f t="shared" si="223"/>
        <v>X</v>
      </c>
      <c r="K1377" s="39" t="str">
        <f t="shared" si="226"/>
        <v>X</v>
      </c>
      <c r="L1377" s="39" t="str">
        <f t="shared" si="227"/>
        <v>X</v>
      </c>
      <c r="M1377" s="39" t="str">
        <f t="shared" si="224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5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8"/>
        <v>3.3003780648707024</v>
      </c>
      <c r="BB1377" s="18"/>
      <c r="BD1377" s="54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3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9"/>
        <v>X</v>
      </c>
      <c r="G1378" s="7">
        <f t="shared" si="220"/>
        <v>8.4</v>
      </c>
      <c r="H1378" s="16">
        <f t="shared" si="221"/>
        <v>8.4</v>
      </c>
      <c r="I1378" s="11" t="str">
        <f t="shared" si="222"/>
        <v>X</v>
      </c>
      <c r="J1378" s="39" t="str">
        <f t="shared" si="223"/>
        <v>X</v>
      </c>
      <c r="K1378" s="39" t="str">
        <f t="shared" si="226"/>
        <v>X</v>
      </c>
      <c r="L1378" s="39" t="str">
        <f t="shared" si="227"/>
        <v>X</v>
      </c>
      <c r="M1378" s="39" t="str">
        <f t="shared" si="224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5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8"/>
        <v>3.3005954838899636</v>
      </c>
      <c r="BB1378" s="18"/>
      <c r="BD1378" s="54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3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9"/>
        <v>X</v>
      </c>
      <c r="G1379" s="7">
        <f t="shared" si="220"/>
        <v>8</v>
      </c>
      <c r="H1379" s="16">
        <f t="shared" si="221"/>
        <v>8</v>
      </c>
      <c r="I1379" s="11" t="str">
        <f t="shared" si="222"/>
        <v>X</v>
      </c>
      <c r="J1379" s="39" t="str">
        <f t="shared" si="223"/>
        <v>X</v>
      </c>
      <c r="K1379" s="39" t="str">
        <f t="shared" si="226"/>
        <v>X</v>
      </c>
      <c r="L1379" s="39" t="str">
        <f t="shared" si="227"/>
        <v>X</v>
      </c>
      <c r="M1379" s="39" t="str">
        <f t="shared" si="224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5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8"/>
        <v>3.3010299956639813</v>
      </c>
      <c r="BB1379" s="18"/>
      <c r="BD1379" s="54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3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9"/>
        <v>X</v>
      </c>
      <c r="G1380" s="7">
        <f t="shared" si="220"/>
        <v>9.1989999999999998</v>
      </c>
      <c r="H1380" s="16">
        <f t="shared" si="221"/>
        <v>9.1989999999999998</v>
      </c>
      <c r="I1380" s="11" t="str">
        <f t="shared" si="222"/>
        <v>X</v>
      </c>
      <c r="J1380" s="39" t="str">
        <f t="shared" si="223"/>
        <v>X</v>
      </c>
      <c r="K1380" s="39" t="str">
        <f t="shared" si="226"/>
        <v>X</v>
      </c>
      <c r="L1380" s="39" t="str">
        <f t="shared" si="227"/>
        <v>X</v>
      </c>
      <c r="M1380" s="39" t="str">
        <f t="shared" si="224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5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8"/>
        <v>3.3012470886362113</v>
      </c>
      <c r="BB1380" s="18"/>
      <c r="BD1380" s="54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3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9"/>
        <v>X</v>
      </c>
      <c r="G1381" s="7">
        <f t="shared" si="220"/>
        <v>8.3000000000000007</v>
      </c>
      <c r="H1381" s="16">
        <f t="shared" si="221"/>
        <v>8.3000000000000007</v>
      </c>
      <c r="I1381" s="11" t="str">
        <f t="shared" si="222"/>
        <v>X</v>
      </c>
      <c r="J1381" s="39" t="str">
        <f t="shared" si="223"/>
        <v>X</v>
      </c>
      <c r="K1381" s="39" t="str">
        <f t="shared" si="226"/>
        <v>X</v>
      </c>
      <c r="L1381" s="39" t="str">
        <f t="shared" si="227"/>
        <v>X</v>
      </c>
      <c r="M1381" s="39" t="str">
        <f t="shared" si="224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5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8"/>
        <v>3.3016809492935764</v>
      </c>
      <c r="BB1381" s="18"/>
      <c r="BD1381" s="54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3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9"/>
        <v>X</v>
      </c>
      <c r="G1382" s="7">
        <f t="shared" si="220"/>
        <v>9</v>
      </c>
      <c r="H1382" s="16">
        <f t="shared" si="221"/>
        <v>9</v>
      </c>
      <c r="I1382" s="11" t="str">
        <f t="shared" si="222"/>
        <v>X</v>
      </c>
      <c r="J1382" s="39" t="str">
        <f t="shared" si="223"/>
        <v>X</v>
      </c>
      <c r="K1382" s="39" t="str">
        <f t="shared" si="226"/>
        <v>X</v>
      </c>
      <c r="L1382" s="39" t="str">
        <f t="shared" si="227"/>
        <v>X</v>
      </c>
      <c r="M1382" s="39" t="str">
        <f t="shared" si="224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5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8"/>
        <v>3.301897717195208</v>
      </c>
      <c r="BB1382" s="18"/>
      <c r="BD1382" s="54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3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9"/>
        <v>X</v>
      </c>
      <c r="G1383" s="7">
        <f t="shared" si="220"/>
        <v>8</v>
      </c>
      <c r="H1383" s="16">
        <f t="shared" si="221"/>
        <v>8</v>
      </c>
      <c r="I1383" s="11" t="str">
        <f t="shared" si="222"/>
        <v>X</v>
      </c>
      <c r="J1383" s="39" t="str">
        <f t="shared" si="223"/>
        <v>X</v>
      </c>
      <c r="K1383" s="39" t="str">
        <f t="shared" si="226"/>
        <v>X</v>
      </c>
      <c r="L1383" s="39" t="str">
        <f t="shared" si="227"/>
        <v>X</v>
      </c>
      <c r="M1383" s="39" t="str">
        <f t="shared" si="224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5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8"/>
        <v>3.3021143769562009</v>
      </c>
      <c r="BB1383" s="18"/>
      <c r="BD1383" s="54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3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9"/>
        <v>X</v>
      </c>
      <c r="G1384" s="7">
        <f t="shared" si="220"/>
        <v>8.6989999999999998</v>
      </c>
      <c r="H1384" s="16">
        <f t="shared" si="221"/>
        <v>8.6989999999999998</v>
      </c>
      <c r="I1384" s="11" t="str">
        <f t="shared" si="222"/>
        <v>X</v>
      </c>
      <c r="J1384" s="39" t="str">
        <f t="shared" si="223"/>
        <v>X</v>
      </c>
      <c r="K1384" s="39" t="str">
        <f t="shared" si="226"/>
        <v>X</v>
      </c>
      <c r="L1384" s="39" t="str">
        <f t="shared" si="227"/>
        <v>X</v>
      </c>
      <c r="M1384" s="39" t="str">
        <f t="shared" si="224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5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8"/>
        <v>3.3023309286843991</v>
      </c>
      <c r="BB1384" s="18"/>
      <c r="BD1384" s="54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3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9"/>
        <v>X</v>
      </c>
      <c r="G1385" s="7">
        <f t="shared" si="220"/>
        <v>6.8</v>
      </c>
      <c r="H1385" s="16">
        <f t="shared" si="221"/>
        <v>6.8</v>
      </c>
      <c r="I1385" s="11" t="str">
        <f t="shared" si="222"/>
        <v>X</v>
      </c>
      <c r="J1385" s="39" t="str">
        <f t="shared" si="223"/>
        <v>X</v>
      </c>
      <c r="K1385" s="39" t="str">
        <f t="shared" si="226"/>
        <v>X</v>
      </c>
      <c r="L1385" s="39" t="str">
        <f t="shared" si="227"/>
        <v>X</v>
      </c>
      <c r="M1385" s="39" t="str">
        <f t="shared" si="224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5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8"/>
        <v>3.2981978671098151</v>
      </c>
      <c r="BB1385" s="18"/>
      <c r="BD1385" s="54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3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9"/>
        <v>X</v>
      </c>
      <c r="G1386" s="7">
        <f t="shared" si="220"/>
        <v>6.5</v>
      </c>
      <c r="H1386" s="16">
        <f t="shared" si="221"/>
        <v>6.5</v>
      </c>
      <c r="I1386" s="11" t="str">
        <f t="shared" si="222"/>
        <v>X</v>
      </c>
      <c r="J1386" s="39" t="str">
        <f t="shared" si="223"/>
        <v>X</v>
      </c>
      <c r="K1386" s="39" t="str">
        <f t="shared" si="226"/>
        <v>X</v>
      </c>
      <c r="L1386" s="39" t="str">
        <f t="shared" si="227"/>
        <v>X</v>
      </c>
      <c r="M1386" s="39" t="str">
        <f t="shared" si="224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5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8"/>
        <v>3.2981978671098151</v>
      </c>
      <c r="BB1386" s="18"/>
      <c r="BD1386" s="54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3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9"/>
        <v>X</v>
      </c>
      <c r="G1387" s="7">
        <f t="shared" si="220"/>
        <v>8.4</v>
      </c>
      <c r="H1387" s="16">
        <f t="shared" si="221"/>
        <v>8.4</v>
      </c>
      <c r="I1387" s="11" t="str">
        <f t="shared" si="222"/>
        <v>X</v>
      </c>
      <c r="J1387" s="39" t="str">
        <f t="shared" si="223"/>
        <v>X</v>
      </c>
      <c r="K1387" s="39" t="str">
        <f t="shared" si="226"/>
        <v>X</v>
      </c>
      <c r="L1387" s="39" t="str">
        <f t="shared" si="227"/>
        <v>X</v>
      </c>
      <c r="M1387" s="39" t="str">
        <f t="shared" si="224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5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8"/>
        <v>3.2981978671098151</v>
      </c>
      <c r="BB1387" s="18"/>
      <c r="BD1387" s="54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3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9"/>
        <v>X</v>
      </c>
      <c r="G1388" s="7">
        <f t="shared" si="220"/>
        <v>8.6</v>
      </c>
      <c r="H1388" s="16">
        <f t="shared" si="221"/>
        <v>8.6</v>
      </c>
      <c r="I1388" s="11" t="str">
        <f t="shared" si="222"/>
        <v>X</v>
      </c>
      <c r="J1388" s="39" t="str">
        <f t="shared" si="223"/>
        <v>X</v>
      </c>
      <c r="K1388" s="39" t="str">
        <f t="shared" si="226"/>
        <v>X</v>
      </c>
      <c r="L1388" s="39" t="str">
        <f t="shared" si="227"/>
        <v>X</v>
      </c>
      <c r="M1388" s="39" t="str">
        <f t="shared" si="224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5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8"/>
        <v>3.2999429000227671</v>
      </c>
      <c r="BB1388" s="18"/>
      <c r="BD1388" s="54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3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9"/>
        <v>X</v>
      </c>
      <c r="G1389" s="7">
        <f t="shared" si="220"/>
        <v>5.5</v>
      </c>
      <c r="H1389" s="16">
        <f t="shared" si="221"/>
        <v>5.5</v>
      </c>
      <c r="I1389" s="11" t="str">
        <f t="shared" si="222"/>
        <v>X</v>
      </c>
      <c r="J1389" s="39" t="str">
        <f t="shared" si="223"/>
        <v>X</v>
      </c>
      <c r="K1389" s="39" t="str">
        <f t="shared" si="226"/>
        <v>X</v>
      </c>
      <c r="L1389" s="39" t="str">
        <f t="shared" si="227"/>
        <v>X</v>
      </c>
      <c r="M1389" s="39" t="str">
        <f t="shared" si="224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5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8"/>
        <v>3.2999429000227671</v>
      </c>
      <c r="BB1389" s="18"/>
      <c r="BD1389" s="54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3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9"/>
        <v>X</v>
      </c>
      <c r="G1390" s="7">
        <f t="shared" si="220"/>
        <v>7.9</v>
      </c>
      <c r="H1390" s="16">
        <f t="shared" si="221"/>
        <v>7.9</v>
      </c>
      <c r="I1390" s="11" t="str">
        <f t="shared" si="222"/>
        <v>X</v>
      </c>
      <c r="J1390" s="39" t="str">
        <f t="shared" si="223"/>
        <v>X</v>
      </c>
      <c r="K1390" s="39" t="str">
        <f t="shared" si="226"/>
        <v>X</v>
      </c>
      <c r="L1390" s="39" t="str">
        <f t="shared" si="227"/>
        <v>X</v>
      </c>
      <c r="M1390" s="39" t="str">
        <f t="shared" si="224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5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8"/>
        <v>3.2999429000227671</v>
      </c>
      <c r="BB1390" s="18"/>
      <c r="BD1390" s="54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3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9"/>
        <v>X</v>
      </c>
      <c r="G1391" s="7">
        <f t="shared" si="220"/>
        <v>12</v>
      </c>
      <c r="H1391" s="16">
        <f t="shared" si="221"/>
        <v>12</v>
      </c>
      <c r="I1391" s="11" t="str">
        <f t="shared" si="222"/>
        <v>X</v>
      </c>
      <c r="J1391" s="39" t="str">
        <f t="shared" si="223"/>
        <v>X</v>
      </c>
      <c r="K1391" s="39" t="str">
        <f t="shared" si="226"/>
        <v>X</v>
      </c>
      <c r="L1391" s="39" t="str">
        <f t="shared" si="227"/>
        <v>X</v>
      </c>
      <c r="M1391" s="39" t="str">
        <f t="shared" si="224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5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8"/>
        <v>3.2997251539756367</v>
      </c>
      <c r="BB1391" s="18"/>
      <c r="BD1391" s="54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3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9"/>
        <v>X</v>
      </c>
      <c r="G1392" s="7">
        <f t="shared" si="220"/>
        <v>16</v>
      </c>
      <c r="H1392" s="16">
        <f t="shared" si="221"/>
        <v>16</v>
      </c>
      <c r="I1392" s="11" t="str">
        <f t="shared" si="222"/>
        <v>X</v>
      </c>
      <c r="J1392" s="39" t="str">
        <f t="shared" si="223"/>
        <v>X</v>
      </c>
      <c r="K1392" s="39" t="str">
        <f t="shared" si="226"/>
        <v>X</v>
      </c>
      <c r="L1392" s="39" t="str">
        <f t="shared" si="227"/>
        <v>X</v>
      </c>
      <c r="M1392" s="39" t="str">
        <f t="shared" si="224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5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8"/>
        <v>3.2999429000227671</v>
      </c>
      <c r="BB1392" s="18"/>
      <c r="BD1392" s="54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3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9"/>
        <v>X</v>
      </c>
      <c r="G1393" s="7">
        <f t="shared" si="220"/>
        <v>20</v>
      </c>
      <c r="H1393" s="16">
        <f t="shared" si="221"/>
        <v>20</v>
      </c>
      <c r="I1393" s="11" t="str">
        <f t="shared" si="222"/>
        <v>X</v>
      </c>
      <c r="J1393" s="39" t="str">
        <f t="shared" si="223"/>
        <v>X</v>
      </c>
      <c r="K1393" s="39" t="str">
        <f t="shared" si="226"/>
        <v>X</v>
      </c>
      <c r="L1393" s="39" t="str">
        <f t="shared" si="227"/>
        <v>X</v>
      </c>
      <c r="M1393" s="39" t="str">
        <f t="shared" si="224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5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8"/>
        <v>3.2997251539756367</v>
      </c>
      <c r="BB1393" s="18"/>
      <c r="BD1393" s="54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3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9"/>
        <v>X</v>
      </c>
      <c r="G1394" s="7">
        <f t="shared" si="220"/>
        <v>40</v>
      </c>
      <c r="H1394" s="16">
        <f t="shared" si="221"/>
        <v>40</v>
      </c>
      <c r="I1394" s="11" t="str">
        <f t="shared" si="222"/>
        <v>X</v>
      </c>
      <c r="J1394" s="39" t="str">
        <f t="shared" si="223"/>
        <v>X</v>
      </c>
      <c r="K1394" s="39" t="str">
        <f t="shared" si="226"/>
        <v>X</v>
      </c>
      <c r="L1394" s="39" t="str">
        <f t="shared" si="227"/>
        <v>X</v>
      </c>
      <c r="M1394" s="39" t="str">
        <f t="shared" si="224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5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8"/>
        <v>3.2997251539756367</v>
      </c>
      <c r="BB1394" s="18"/>
      <c r="BD1394" s="54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3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9"/>
        <v>X</v>
      </c>
      <c r="G1395" s="7">
        <f t="shared" si="220"/>
        <v>5</v>
      </c>
      <c r="H1395" s="16">
        <f t="shared" si="221"/>
        <v>5</v>
      </c>
      <c r="I1395" s="11" t="str">
        <f t="shared" si="222"/>
        <v>X</v>
      </c>
      <c r="J1395" s="39" t="str">
        <f t="shared" si="223"/>
        <v>X</v>
      </c>
      <c r="K1395" s="39" t="str">
        <f t="shared" si="226"/>
        <v>X</v>
      </c>
      <c r="L1395" s="39" t="str">
        <f t="shared" si="227"/>
        <v>X</v>
      </c>
      <c r="M1395" s="39" t="str">
        <f t="shared" si="224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5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8"/>
        <v>3.2997251539756367</v>
      </c>
      <c r="BB1395" s="18"/>
      <c r="BD1395" s="54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3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9"/>
        <v>X</v>
      </c>
      <c r="G1396" s="7">
        <f t="shared" si="220"/>
        <v>12</v>
      </c>
      <c r="H1396" s="16">
        <f t="shared" si="221"/>
        <v>12</v>
      </c>
      <c r="I1396" s="11" t="str">
        <f t="shared" si="222"/>
        <v>X</v>
      </c>
      <c r="J1396" s="39" t="str">
        <f t="shared" si="223"/>
        <v>X</v>
      </c>
      <c r="K1396" s="39" t="str">
        <f t="shared" si="226"/>
        <v>X</v>
      </c>
      <c r="L1396" s="39" t="str">
        <f t="shared" si="227"/>
        <v>X</v>
      </c>
      <c r="M1396" s="39" t="str">
        <f t="shared" si="224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5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8"/>
        <v>3.2997251539756367</v>
      </c>
      <c r="BB1396" s="18"/>
      <c r="BD1396" s="54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3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9"/>
        <v>X</v>
      </c>
      <c r="G1397" s="7">
        <f t="shared" si="220"/>
        <v>18</v>
      </c>
      <c r="H1397" s="16">
        <f t="shared" si="221"/>
        <v>18</v>
      </c>
      <c r="I1397" s="11" t="str">
        <f t="shared" si="222"/>
        <v>X</v>
      </c>
      <c r="J1397" s="39" t="str">
        <f t="shared" si="223"/>
        <v>X</v>
      </c>
      <c r="K1397" s="39" t="str">
        <f t="shared" si="226"/>
        <v>X</v>
      </c>
      <c r="L1397" s="39" t="str">
        <f t="shared" si="227"/>
        <v>X</v>
      </c>
      <c r="M1397" s="39" t="str">
        <f t="shared" si="224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5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8"/>
        <v>3.2997251539756367</v>
      </c>
      <c r="BB1397" s="18"/>
      <c r="BD1397" s="54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3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9"/>
        <v>X</v>
      </c>
      <c r="G1398" s="7">
        <f t="shared" si="220"/>
        <v>15.4</v>
      </c>
      <c r="H1398" s="16">
        <f t="shared" si="221"/>
        <v>15.4</v>
      </c>
      <c r="I1398" s="11" t="str">
        <f t="shared" si="222"/>
        <v>X</v>
      </c>
      <c r="J1398" s="39" t="str">
        <f t="shared" si="223"/>
        <v>X</v>
      </c>
      <c r="K1398" s="39" t="str">
        <f t="shared" si="226"/>
        <v>X</v>
      </c>
      <c r="L1398" s="39" t="str">
        <f t="shared" si="227"/>
        <v>X</v>
      </c>
      <c r="M1398" s="39" t="str">
        <f t="shared" si="224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5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8"/>
        <v>3.301897717195208</v>
      </c>
      <c r="BB1398" s="18"/>
      <c r="BD1398" s="54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3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9"/>
        <v>X</v>
      </c>
      <c r="G1399" s="7">
        <f t="shared" si="220"/>
        <v>15.2</v>
      </c>
      <c r="H1399" s="16">
        <f t="shared" si="221"/>
        <v>15.2</v>
      </c>
      <c r="I1399" s="11" t="str">
        <f t="shared" si="222"/>
        <v>X</v>
      </c>
      <c r="J1399" s="39" t="str">
        <f t="shared" si="223"/>
        <v>X</v>
      </c>
      <c r="K1399" s="39" t="str">
        <f t="shared" si="226"/>
        <v>X</v>
      </c>
      <c r="L1399" s="39" t="str">
        <f t="shared" si="227"/>
        <v>X</v>
      </c>
      <c r="M1399" s="39" t="str">
        <f t="shared" si="224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5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8"/>
        <v>3.301897717195208</v>
      </c>
      <c r="BB1399" s="18"/>
      <c r="BD1399" s="54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3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9"/>
        <v>X</v>
      </c>
      <c r="G1400" s="7">
        <f t="shared" si="220"/>
        <v>10.7</v>
      </c>
      <c r="H1400" s="16">
        <f t="shared" si="221"/>
        <v>10.7</v>
      </c>
      <c r="I1400" s="11" t="str">
        <f t="shared" si="222"/>
        <v>X</v>
      </c>
      <c r="J1400" s="39" t="str">
        <f t="shared" si="223"/>
        <v>X</v>
      </c>
      <c r="K1400" s="39" t="str">
        <f t="shared" si="226"/>
        <v>X</v>
      </c>
      <c r="L1400" s="39" t="str">
        <f t="shared" si="227"/>
        <v>X</v>
      </c>
      <c r="M1400" s="39" t="str">
        <f t="shared" si="224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5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8"/>
        <v>3.3025473724874854</v>
      </c>
      <c r="BB1400" s="18"/>
      <c r="BD1400" s="54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3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9"/>
        <v>X</v>
      </c>
      <c r="G1401" s="7">
        <f t="shared" si="220"/>
        <v>10.1</v>
      </c>
      <c r="H1401" s="16">
        <f t="shared" si="221"/>
        <v>10.1</v>
      </c>
      <c r="I1401" s="11" t="str">
        <f t="shared" si="222"/>
        <v>X</v>
      </c>
      <c r="J1401" s="39" t="str">
        <f t="shared" si="223"/>
        <v>X</v>
      </c>
      <c r="K1401" s="39" t="str">
        <f t="shared" si="226"/>
        <v>X</v>
      </c>
      <c r="L1401" s="39" t="str">
        <f t="shared" si="227"/>
        <v>X</v>
      </c>
      <c r="M1401" s="39" t="str">
        <f t="shared" si="224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5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8"/>
        <v>3.3012470886362113</v>
      </c>
      <c r="BB1401" s="18"/>
      <c r="BD1401" s="54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3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9"/>
        <v>X</v>
      </c>
      <c r="G1402" s="7">
        <f t="shared" si="220"/>
        <v>7</v>
      </c>
      <c r="H1402" s="16">
        <f t="shared" si="221"/>
        <v>7</v>
      </c>
      <c r="I1402" s="11" t="str">
        <f t="shared" si="222"/>
        <v>X</v>
      </c>
      <c r="J1402" s="39" t="str">
        <f t="shared" si="223"/>
        <v>X</v>
      </c>
      <c r="K1402" s="39" t="str">
        <f t="shared" si="226"/>
        <v>X</v>
      </c>
      <c r="L1402" s="39" t="str">
        <f t="shared" si="227"/>
        <v>X</v>
      </c>
      <c r="M1402" s="39" t="str">
        <f t="shared" si="224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5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8"/>
        <v>3.3023309286843991</v>
      </c>
      <c r="BB1402" s="18"/>
      <c r="BD1402" s="54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3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9"/>
        <v>X</v>
      </c>
      <c r="G1403" s="7">
        <f t="shared" si="220"/>
        <v>13.76</v>
      </c>
      <c r="H1403" s="16">
        <f t="shared" si="221"/>
        <v>13.76</v>
      </c>
      <c r="I1403" s="11" t="str">
        <f t="shared" si="222"/>
        <v>X</v>
      </c>
      <c r="J1403" s="39" t="str">
        <f t="shared" si="223"/>
        <v>X</v>
      </c>
      <c r="K1403" s="39" t="str">
        <f t="shared" si="226"/>
        <v>X</v>
      </c>
      <c r="L1403" s="39" t="str">
        <f t="shared" si="227"/>
        <v>X</v>
      </c>
      <c r="M1403" s="39" t="str">
        <f t="shared" si="224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5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8"/>
        <v>3.3025473724874854</v>
      </c>
      <c r="BB1403" s="18"/>
      <c r="BD1403" s="54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3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9"/>
        <v>X</v>
      </c>
      <c r="G1404" s="7">
        <f t="shared" si="220"/>
        <v>13.37</v>
      </c>
      <c r="H1404" s="16">
        <f t="shared" si="221"/>
        <v>13.37</v>
      </c>
      <c r="I1404" s="11" t="str">
        <f t="shared" si="222"/>
        <v>X</v>
      </c>
      <c r="J1404" s="39" t="str">
        <f t="shared" si="223"/>
        <v>X</v>
      </c>
      <c r="K1404" s="39" t="str">
        <f t="shared" si="226"/>
        <v>X</v>
      </c>
      <c r="L1404" s="39" t="str">
        <f t="shared" si="227"/>
        <v>X</v>
      </c>
      <c r="M1404" s="39" t="str">
        <f t="shared" si="224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5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8"/>
        <v>3.3027637084729817</v>
      </c>
      <c r="BB1404" s="18"/>
      <c r="BD1404" s="54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3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9"/>
        <v>X</v>
      </c>
      <c r="G1405" s="7">
        <f t="shared" si="220"/>
        <v>13.22</v>
      </c>
      <c r="H1405" s="16">
        <f t="shared" si="221"/>
        <v>13.22</v>
      </c>
      <c r="I1405" s="11" t="str">
        <f t="shared" si="222"/>
        <v>X</v>
      </c>
      <c r="J1405" s="39" t="str">
        <f t="shared" si="223"/>
        <v>X</v>
      </c>
      <c r="K1405" s="39" t="str">
        <f t="shared" si="226"/>
        <v>X</v>
      </c>
      <c r="L1405" s="39" t="str">
        <f t="shared" si="227"/>
        <v>X</v>
      </c>
      <c r="M1405" s="39" t="str">
        <f t="shared" si="224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5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8"/>
        <v>3.3029799367482493</v>
      </c>
      <c r="BB1405" s="18"/>
      <c r="BD1405" s="54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3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9"/>
        <v>X</v>
      </c>
      <c r="G1406" s="7">
        <f t="shared" si="220"/>
        <v>12.63</v>
      </c>
      <c r="H1406" s="16">
        <f t="shared" si="221"/>
        <v>12.63</v>
      </c>
      <c r="I1406" s="11" t="str">
        <f t="shared" si="222"/>
        <v>X</v>
      </c>
      <c r="J1406" s="39" t="str">
        <f t="shared" si="223"/>
        <v>X</v>
      </c>
      <c r="K1406" s="39" t="str">
        <f t="shared" si="226"/>
        <v>X</v>
      </c>
      <c r="L1406" s="39" t="str">
        <f t="shared" si="227"/>
        <v>X</v>
      </c>
      <c r="M1406" s="39" t="str">
        <f t="shared" si="224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5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8"/>
        <v>3.3031960574204891</v>
      </c>
      <c r="BB1406" s="18"/>
      <c r="BD1406" s="54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3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9"/>
        <v>X</v>
      </c>
      <c r="G1407" s="7">
        <f t="shared" si="220"/>
        <v>2.2999999999999998</v>
      </c>
      <c r="H1407" s="16">
        <f t="shared" si="221"/>
        <v>2.2999999999999998</v>
      </c>
      <c r="I1407" s="11" t="str">
        <f t="shared" si="222"/>
        <v>X</v>
      </c>
      <c r="J1407" s="39" t="str">
        <f t="shared" si="223"/>
        <v>X</v>
      </c>
      <c r="K1407" s="39" t="str">
        <f t="shared" si="226"/>
        <v>X</v>
      </c>
      <c r="L1407" s="39" t="str">
        <f t="shared" si="227"/>
        <v>X</v>
      </c>
      <c r="M1407" s="39" t="str">
        <f t="shared" si="224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5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8"/>
        <v>3.3025473724874854</v>
      </c>
      <c r="BB1407" s="18"/>
      <c r="BD1407" s="54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3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9"/>
        <v>X</v>
      </c>
      <c r="G1408" s="7">
        <f t="shared" si="220"/>
        <v>2.2000000000000002</v>
      </c>
      <c r="H1408" s="16">
        <f t="shared" si="221"/>
        <v>2.2000000000000002</v>
      </c>
      <c r="I1408" s="11" t="str">
        <f t="shared" si="222"/>
        <v>X</v>
      </c>
      <c r="J1408" s="39" t="str">
        <f t="shared" si="223"/>
        <v>X</v>
      </c>
      <c r="K1408" s="39" t="str">
        <f t="shared" si="226"/>
        <v>X</v>
      </c>
      <c r="L1408" s="39" t="str">
        <f t="shared" si="227"/>
        <v>X</v>
      </c>
      <c r="M1408" s="39" t="str">
        <f t="shared" si="224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5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8"/>
        <v>3.3027637084729817</v>
      </c>
      <c r="BB1408" s="18"/>
      <c r="BD1408" s="54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3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9"/>
        <v>X</v>
      </c>
      <c r="G1409" s="7">
        <f t="shared" si="220"/>
        <v>1.9</v>
      </c>
      <c r="H1409" s="16">
        <f t="shared" si="221"/>
        <v>1.9</v>
      </c>
      <c r="I1409" s="11" t="str">
        <f t="shared" si="222"/>
        <v>X</v>
      </c>
      <c r="J1409" s="39" t="str">
        <f t="shared" si="223"/>
        <v>X</v>
      </c>
      <c r="K1409" s="39" t="str">
        <f t="shared" si="226"/>
        <v>X</v>
      </c>
      <c r="L1409" s="39" t="str">
        <f t="shared" si="227"/>
        <v>X</v>
      </c>
      <c r="M1409" s="39" t="str">
        <f t="shared" si="224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5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8"/>
        <v>3.3029799367482493</v>
      </c>
      <c r="BB1409" s="18"/>
      <c r="BD1409" s="54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3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9"/>
        <v>X</v>
      </c>
      <c r="G1410" s="7">
        <f t="shared" si="220"/>
        <v>1.8</v>
      </c>
      <c r="H1410" s="16">
        <f t="shared" si="221"/>
        <v>1.8</v>
      </c>
      <c r="I1410" s="11" t="str">
        <f t="shared" si="222"/>
        <v>X</v>
      </c>
      <c r="J1410" s="39" t="str">
        <f t="shared" si="223"/>
        <v>X</v>
      </c>
      <c r="K1410" s="39" t="str">
        <f t="shared" si="226"/>
        <v>X</v>
      </c>
      <c r="L1410" s="39" t="str">
        <f t="shared" si="227"/>
        <v>X</v>
      </c>
      <c r="M1410" s="39" t="str">
        <f t="shared" si="224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5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8"/>
        <v>3.3031960574204891</v>
      </c>
      <c r="BB1410" s="18"/>
      <c r="BD1410" s="54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3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9"/>
        <v>X</v>
      </c>
      <c r="G1411" s="7">
        <f t="shared" si="220"/>
        <v>6.2</v>
      </c>
      <c r="H1411" s="16">
        <f t="shared" si="221"/>
        <v>6.2</v>
      </c>
      <c r="I1411" s="11" t="str">
        <f t="shared" si="222"/>
        <v>X</v>
      </c>
      <c r="J1411" s="39" t="str">
        <f t="shared" si="223"/>
        <v>X</v>
      </c>
      <c r="K1411" s="39" t="str">
        <f t="shared" si="226"/>
        <v>X</v>
      </c>
      <c r="L1411" s="39" t="str">
        <f t="shared" si="227"/>
        <v>X</v>
      </c>
      <c r="M1411" s="39" t="str">
        <f t="shared" si="224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5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8"/>
        <v>3.3025473724874854</v>
      </c>
      <c r="BB1411" s="18"/>
      <c r="BD1411" s="54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3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9"/>
        <v>X</v>
      </c>
      <c r="G1412" s="7">
        <f t="shared" si="220"/>
        <v>5.7</v>
      </c>
      <c r="H1412" s="16">
        <f t="shared" si="221"/>
        <v>5.7</v>
      </c>
      <c r="I1412" s="11" t="str">
        <f t="shared" si="222"/>
        <v>X</v>
      </c>
      <c r="J1412" s="39" t="str">
        <f t="shared" si="223"/>
        <v>X</v>
      </c>
      <c r="K1412" s="39" t="str">
        <f t="shared" si="226"/>
        <v>X</v>
      </c>
      <c r="L1412" s="39" t="str">
        <f t="shared" si="227"/>
        <v>X</v>
      </c>
      <c r="M1412" s="39" t="str">
        <f t="shared" si="224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5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8"/>
        <v>3.3027637084729817</v>
      </c>
      <c r="BB1412" s="18"/>
      <c r="BD1412" s="54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3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9"/>
        <v>X</v>
      </c>
      <c r="G1413" s="7">
        <f t="shared" si="220"/>
        <v>5.3</v>
      </c>
      <c r="H1413" s="16">
        <f t="shared" si="221"/>
        <v>5.3</v>
      </c>
      <c r="I1413" s="11" t="str">
        <f t="shared" si="222"/>
        <v>X</v>
      </c>
      <c r="J1413" s="39" t="str">
        <f t="shared" si="223"/>
        <v>X</v>
      </c>
      <c r="K1413" s="39" t="str">
        <f t="shared" si="226"/>
        <v>X</v>
      </c>
      <c r="L1413" s="39" t="str">
        <f t="shared" si="227"/>
        <v>X</v>
      </c>
      <c r="M1413" s="39" t="str">
        <f t="shared" si="224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5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8"/>
        <v>3.3029799367482493</v>
      </c>
      <c r="BB1413" s="18"/>
      <c r="BD1413" s="54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3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9"/>
        <v>X</v>
      </c>
      <c r="G1414" s="7">
        <f t="shared" si="220"/>
        <v>5</v>
      </c>
      <c r="H1414" s="16">
        <f t="shared" si="221"/>
        <v>5</v>
      </c>
      <c r="I1414" s="11" t="str">
        <f t="shared" si="222"/>
        <v>X</v>
      </c>
      <c r="J1414" s="39" t="str">
        <f t="shared" si="223"/>
        <v>X</v>
      </c>
      <c r="K1414" s="39" t="str">
        <f t="shared" si="226"/>
        <v>X</v>
      </c>
      <c r="L1414" s="39" t="str">
        <f t="shared" si="227"/>
        <v>X</v>
      </c>
      <c r="M1414" s="39" t="str">
        <f t="shared" si="224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5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8"/>
        <v>3.3031960574204891</v>
      </c>
      <c r="BB1414" s="18"/>
      <c r="BD1414" s="54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3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9"/>
        <v>X</v>
      </c>
      <c r="G1415" s="7">
        <f t="shared" si="220"/>
        <v>21.9</v>
      </c>
      <c r="H1415" s="16">
        <f t="shared" si="221"/>
        <v>21.9</v>
      </c>
      <c r="I1415" s="11" t="str">
        <f t="shared" si="222"/>
        <v>X</v>
      </c>
      <c r="J1415" s="39" t="str">
        <f t="shared" si="223"/>
        <v>X</v>
      </c>
      <c r="K1415" s="39" t="str">
        <f t="shared" si="226"/>
        <v>X</v>
      </c>
      <c r="L1415" s="39" t="str">
        <f t="shared" si="227"/>
        <v>X</v>
      </c>
      <c r="M1415" s="39" t="str">
        <f t="shared" si="224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5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8"/>
        <v>3.3025473724874854</v>
      </c>
      <c r="BB1415" s="18"/>
      <c r="BD1415" s="54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3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9"/>
        <v>X</v>
      </c>
      <c r="G1416" s="7">
        <f t="shared" si="220"/>
        <v>21.6</v>
      </c>
      <c r="H1416" s="16">
        <f t="shared" si="221"/>
        <v>21.6</v>
      </c>
      <c r="I1416" s="11" t="str">
        <f t="shared" si="222"/>
        <v>X</v>
      </c>
      <c r="J1416" s="39" t="str">
        <f t="shared" si="223"/>
        <v>X</v>
      </c>
      <c r="K1416" s="39" t="str">
        <f t="shared" si="226"/>
        <v>X</v>
      </c>
      <c r="L1416" s="39" t="str">
        <f t="shared" si="227"/>
        <v>X</v>
      </c>
      <c r="M1416" s="39" t="str">
        <f t="shared" si="224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5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8"/>
        <v>3.3027637084729817</v>
      </c>
      <c r="BB1416" s="18"/>
      <c r="BD1416" s="54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3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9"/>
        <v>X</v>
      </c>
      <c r="G1417" s="7">
        <f t="shared" si="220"/>
        <v>21.6</v>
      </c>
      <c r="H1417" s="16">
        <f t="shared" si="221"/>
        <v>21.6</v>
      </c>
      <c r="I1417" s="11" t="str">
        <f t="shared" si="222"/>
        <v>X</v>
      </c>
      <c r="J1417" s="39" t="str">
        <f t="shared" si="223"/>
        <v>X</v>
      </c>
      <c r="K1417" s="39" t="str">
        <f t="shared" si="226"/>
        <v>X</v>
      </c>
      <c r="L1417" s="39" t="str">
        <f t="shared" si="227"/>
        <v>X</v>
      </c>
      <c r="M1417" s="39" t="str">
        <f t="shared" si="224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5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8"/>
        <v>3.3029799367482493</v>
      </c>
      <c r="BB1417" s="18"/>
      <c r="BD1417" s="54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3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9"/>
        <v>X</v>
      </c>
      <c r="G1418" s="7">
        <f t="shared" si="220"/>
        <v>20.8</v>
      </c>
      <c r="H1418" s="16">
        <f t="shared" si="221"/>
        <v>20.8</v>
      </c>
      <c r="I1418" s="11" t="str">
        <f t="shared" si="222"/>
        <v>X</v>
      </c>
      <c r="J1418" s="39" t="str">
        <f t="shared" si="223"/>
        <v>X</v>
      </c>
      <c r="K1418" s="39" t="str">
        <f t="shared" si="226"/>
        <v>X</v>
      </c>
      <c r="L1418" s="39" t="str">
        <f t="shared" si="227"/>
        <v>X</v>
      </c>
      <c r="M1418" s="39" t="str">
        <f t="shared" si="224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5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8"/>
        <v>3.3031960574204891</v>
      </c>
      <c r="BB1418" s="18"/>
      <c r="BD1418" s="54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3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9"/>
        <v>X</v>
      </c>
      <c r="G1419" s="7">
        <f t="shared" si="220"/>
        <v>16</v>
      </c>
      <c r="H1419" s="16">
        <f t="shared" si="221"/>
        <v>16</v>
      </c>
      <c r="I1419" s="11" t="str">
        <f t="shared" si="222"/>
        <v>X</v>
      </c>
      <c r="J1419" s="39" t="str">
        <f t="shared" si="223"/>
        <v>X</v>
      </c>
      <c r="K1419" s="39" t="str">
        <f t="shared" si="226"/>
        <v>X</v>
      </c>
      <c r="L1419" s="39" t="str">
        <f t="shared" si="227"/>
        <v>X</v>
      </c>
      <c r="M1419" s="39" t="str">
        <f t="shared" si="224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5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8"/>
        <v>3.2981978671098151</v>
      </c>
      <c r="BB1419" s="18"/>
      <c r="BD1419" s="54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3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9"/>
        <v>X</v>
      </c>
      <c r="G1420" s="7">
        <f t="shared" si="220"/>
        <v>16.899999999999999</v>
      </c>
      <c r="H1420" s="16">
        <f t="shared" si="221"/>
        <v>16.899999999999999</v>
      </c>
      <c r="I1420" s="11" t="str">
        <f t="shared" si="222"/>
        <v>X</v>
      </c>
      <c r="J1420" s="39" t="str">
        <f t="shared" si="223"/>
        <v>X</v>
      </c>
      <c r="K1420" s="39" t="str">
        <f t="shared" si="226"/>
        <v>X</v>
      </c>
      <c r="L1420" s="39" t="str">
        <f t="shared" si="227"/>
        <v>X</v>
      </c>
      <c r="M1420" s="39" t="str">
        <f t="shared" si="224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5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8"/>
        <v>3.2986347831244354</v>
      </c>
      <c r="BB1420" s="18"/>
      <c r="BD1420" s="54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3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9"/>
        <v>X</v>
      </c>
      <c r="G1421" s="7">
        <f t="shared" si="220"/>
        <v>13.4</v>
      </c>
      <c r="H1421" s="16">
        <f t="shared" si="221"/>
        <v>13.4</v>
      </c>
      <c r="I1421" s="11" t="str">
        <f t="shared" si="222"/>
        <v>X</v>
      </c>
      <c r="J1421" s="39" t="str">
        <f t="shared" si="223"/>
        <v>X</v>
      </c>
      <c r="K1421" s="39" t="str">
        <f t="shared" si="226"/>
        <v>X</v>
      </c>
      <c r="L1421" s="39" t="str">
        <f t="shared" si="227"/>
        <v>X</v>
      </c>
      <c r="M1421" s="39" t="str">
        <f t="shared" si="224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5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8"/>
        <v>3.2981978671098151</v>
      </c>
      <c r="BB1421" s="18"/>
      <c r="BD1421" s="54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3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9"/>
        <v>X</v>
      </c>
      <c r="G1422" s="7">
        <f t="shared" si="220"/>
        <v>14.7</v>
      </c>
      <c r="H1422" s="16">
        <f t="shared" si="221"/>
        <v>14.7</v>
      </c>
      <c r="I1422" s="11" t="str">
        <f t="shared" si="222"/>
        <v>X</v>
      </c>
      <c r="J1422" s="39" t="str">
        <f t="shared" si="223"/>
        <v>X</v>
      </c>
      <c r="K1422" s="39" t="str">
        <f t="shared" si="226"/>
        <v>X</v>
      </c>
      <c r="L1422" s="39" t="str">
        <f t="shared" si="227"/>
        <v>X</v>
      </c>
      <c r="M1422" s="39" t="str">
        <f t="shared" si="224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5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8"/>
        <v>3.2986347831244354</v>
      </c>
      <c r="BB1422" s="18"/>
      <c r="BD1422" s="54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3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9">IFERROR(D1423/E1423, "X")</f>
        <v>X</v>
      </c>
      <c r="G1423" s="7">
        <f t="shared" ref="G1423:G1486" si="230">D1423-E1423</f>
        <v>13.5</v>
      </c>
      <c r="H1423" s="16">
        <f t="shared" ref="H1423:H1486" si="231">D1423+E1423</f>
        <v>13.5</v>
      </c>
      <c r="I1423" s="11" t="str">
        <f t="shared" ref="I1423:I1486" si="232">IFERROR(F1423/SQRT(F1423^2+AJ1423), "X")</f>
        <v>X</v>
      </c>
      <c r="J1423" s="39" t="str">
        <f t="shared" ref="J1423:J1486" si="233">IFERROR(SQRT((1-I1423^2)/AJ1423), "X")</f>
        <v>X</v>
      </c>
      <c r="K1423" s="39" t="str">
        <f t="shared" si="226"/>
        <v>X</v>
      </c>
      <c r="L1423" s="39" t="str">
        <f t="shared" si="227"/>
        <v>X</v>
      </c>
      <c r="M1423" s="39" t="str">
        <f t="shared" ref="M1423:M1486" si="234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5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8"/>
        <v>3.2997251539756367</v>
      </c>
      <c r="BB1423" s="18"/>
      <c r="BD1423" s="54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3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9"/>
        <v>X</v>
      </c>
      <c r="G1424" s="7">
        <f t="shared" si="230"/>
        <v>11.8</v>
      </c>
      <c r="H1424" s="16">
        <f t="shared" si="231"/>
        <v>11.8</v>
      </c>
      <c r="I1424" s="11" t="str">
        <f t="shared" si="232"/>
        <v>X</v>
      </c>
      <c r="J1424" s="39" t="str">
        <f t="shared" si="233"/>
        <v>X</v>
      </c>
      <c r="K1424" s="39" t="str">
        <f t="shared" si="226"/>
        <v>X</v>
      </c>
      <c r="L1424" s="39" t="str">
        <f t="shared" si="227"/>
        <v>X</v>
      </c>
      <c r="M1424" s="39" t="str">
        <f t="shared" si="234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5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8"/>
        <v>3.3014640731433</v>
      </c>
      <c r="BB1424" s="18"/>
      <c r="BD1424" s="54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3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9"/>
        <v>X</v>
      </c>
      <c r="G1425" s="7">
        <f t="shared" si="230"/>
        <v>12.2</v>
      </c>
      <c r="H1425" s="16">
        <f t="shared" si="231"/>
        <v>12.2</v>
      </c>
      <c r="I1425" s="11" t="str">
        <f t="shared" si="232"/>
        <v>X</v>
      </c>
      <c r="J1425" s="39" t="str">
        <f t="shared" si="233"/>
        <v>X</v>
      </c>
      <c r="K1425" s="39" t="str">
        <f t="shared" si="226"/>
        <v>X</v>
      </c>
      <c r="L1425" s="39" t="str">
        <f t="shared" si="227"/>
        <v>X</v>
      </c>
      <c r="M1425" s="39" t="str">
        <f t="shared" si="234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5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8"/>
        <v>3.3016809492935764</v>
      </c>
      <c r="BB1425" s="18"/>
      <c r="BD1425" s="54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3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9"/>
        <v>X</v>
      </c>
      <c r="G1426" s="7">
        <f t="shared" si="230"/>
        <v>11.7</v>
      </c>
      <c r="H1426" s="16">
        <f t="shared" si="231"/>
        <v>11.7</v>
      </c>
      <c r="I1426" s="11" t="str">
        <f t="shared" si="232"/>
        <v>X</v>
      </c>
      <c r="J1426" s="39" t="str">
        <f t="shared" si="233"/>
        <v>X</v>
      </c>
      <c r="K1426" s="39" t="str">
        <f t="shared" si="226"/>
        <v>X</v>
      </c>
      <c r="L1426" s="39" t="str">
        <f t="shared" si="227"/>
        <v>X</v>
      </c>
      <c r="M1426" s="39" t="str">
        <f t="shared" si="234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5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8"/>
        <v>3.301897717195208</v>
      </c>
      <c r="BB1426" s="18"/>
      <c r="BD1426" s="54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3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9"/>
        <v>X</v>
      </c>
      <c r="G1427" s="7">
        <f t="shared" si="230"/>
        <v>10.9</v>
      </c>
      <c r="H1427" s="16">
        <f t="shared" si="231"/>
        <v>10.9</v>
      </c>
      <c r="I1427" s="11" t="str">
        <f t="shared" si="232"/>
        <v>X</v>
      </c>
      <c r="J1427" s="39" t="str">
        <f t="shared" si="233"/>
        <v>X</v>
      </c>
      <c r="K1427" s="39" t="str">
        <f t="shared" si="226"/>
        <v>X</v>
      </c>
      <c r="L1427" s="39" t="str">
        <f t="shared" si="227"/>
        <v>X</v>
      </c>
      <c r="M1427" s="39" t="str">
        <f t="shared" si="234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5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8"/>
        <v>3.3021143769562009</v>
      </c>
      <c r="BB1427" s="18"/>
      <c r="BD1427" s="54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3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9"/>
        <v>X</v>
      </c>
      <c r="G1428" s="7">
        <f t="shared" si="230"/>
        <v>1.44</v>
      </c>
      <c r="H1428" s="16">
        <f t="shared" si="231"/>
        <v>1.44</v>
      </c>
      <c r="I1428" s="11" t="str">
        <f t="shared" si="232"/>
        <v>X</v>
      </c>
      <c r="J1428" s="39" t="str">
        <f t="shared" si="233"/>
        <v>X</v>
      </c>
      <c r="K1428" s="39" t="str">
        <f t="shared" si="226"/>
        <v>X</v>
      </c>
      <c r="L1428" s="39" t="str">
        <f t="shared" si="227"/>
        <v>X</v>
      </c>
      <c r="M1428" s="39" t="str">
        <f t="shared" si="234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5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8"/>
        <v>3.3014640731433</v>
      </c>
      <c r="BB1428" s="18"/>
      <c r="BD1428" s="54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3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9"/>
        <v>X</v>
      </c>
      <c r="G1429" s="7">
        <f t="shared" si="230"/>
        <v>2.11</v>
      </c>
      <c r="H1429" s="16">
        <f t="shared" si="231"/>
        <v>2.11</v>
      </c>
      <c r="I1429" s="11" t="str">
        <f t="shared" si="232"/>
        <v>X</v>
      </c>
      <c r="J1429" s="39" t="str">
        <f t="shared" si="233"/>
        <v>X</v>
      </c>
      <c r="K1429" s="39" t="str">
        <f t="shared" si="226"/>
        <v>X</v>
      </c>
      <c r="L1429" s="39" t="str">
        <f t="shared" si="227"/>
        <v>X</v>
      </c>
      <c r="M1429" s="39" t="str">
        <f t="shared" si="234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5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8"/>
        <v>3.3016809492935764</v>
      </c>
      <c r="BB1429" s="18"/>
      <c r="BD1429" s="54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3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9"/>
        <v>X</v>
      </c>
      <c r="G1430" s="7">
        <f t="shared" si="230"/>
        <v>2.4900000000000002</v>
      </c>
      <c r="H1430" s="16">
        <f t="shared" si="231"/>
        <v>2.4900000000000002</v>
      </c>
      <c r="I1430" s="11" t="str">
        <f t="shared" si="232"/>
        <v>X</v>
      </c>
      <c r="J1430" s="39" t="str">
        <f t="shared" si="233"/>
        <v>X</v>
      </c>
      <c r="K1430" s="39" t="str">
        <f t="shared" si="226"/>
        <v>X</v>
      </c>
      <c r="L1430" s="39" t="str">
        <f t="shared" si="227"/>
        <v>X</v>
      </c>
      <c r="M1430" s="39" t="str">
        <f t="shared" si="234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5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8"/>
        <v>3.301897717195208</v>
      </c>
      <c r="BB1430" s="18"/>
      <c r="BD1430" s="54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3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9"/>
        <v>X</v>
      </c>
      <c r="G1431" s="7">
        <f t="shared" si="230"/>
        <v>4.3600000000000003</v>
      </c>
      <c r="H1431" s="16">
        <f t="shared" si="231"/>
        <v>4.3600000000000003</v>
      </c>
      <c r="I1431" s="11" t="str">
        <f t="shared" si="232"/>
        <v>X</v>
      </c>
      <c r="J1431" s="39" t="str">
        <f t="shared" si="233"/>
        <v>X</v>
      </c>
      <c r="K1431" s="39" t="str">
        <f t="shared" si="226"/>
        <v>X</v>
      </c>
      <c r="L1431" s="39" t="str">
        <f t="shared" si="227"/>
        <v>X</v>
      </c>
      <c r="M1431" s="39" t="str">
        <f t="shared" si="234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5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8"/>
        <v>3.3021143769562009</v>
      </c>
      <c r="BB1431" s="18"/>
      <c r="BD1431" s="54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3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9"/>
        <v>X</v>
      </c>
      <c r="G1432" s="7">
        <f t="shared" si="230"/>
        <v>14.88</v>
      </c>
      <c r="H1432" s="16">
        <f t="shared" si="231"/>
        <v>14.88</v>
      </c>
      <c r="I1432" s="11" t="str">
        <f t="shared" si="232"/>
        <v>X</v>
      </c>
      <c r="J1432" s="39" t="str">
        <f t="shared" si="233"/>
        <v>X</v>
      </c>
      <c r="K1432" s="39" t="str">
        <f t="shared" si="226"/>
        <v>X</v>
      </c>
      <c r="L1432" s="39" t="str">
        <f t="shared" si="227"/>
        <v>X</v>
      </c>
      <c r="M1432" s="39" t="str">
        <f t="shared" si="234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5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8"/>
        <v>3.3014640731433</v>
      </c>
      <c r="BB1432" s="18"/>
      <c r="BD1432" s="54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3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9"/>
        <v>X</v>
      </c>
      <c r="G1433" s="7">
        <f t="shared" si="230"/>
        <v>13.03</v>
      </c>
      <c r="H1433" s="16">
        <f t="shared" si="231"/>
        <v>13.03</v>
      </c>
      <c r="I1433" s="11" t="str">
        <f t="shared" si="232"/>
        <v>X</v>
      </c>
      <c r="J1433" s="39" t="str">
        <f t="shared" si="233"/>
        <v>X</v>
      </c>
      <c r="K1433" s="39" t="str">
        <f t="shared" si="226"/>
        <v>X</v>
      </c>
      <c r="L1433" s="39" t="str">
        <f t="shared" si="227"/>
        <v>X</v>
      </c>
      <c r="M1433" s="39" t="str">
        <f t="shared" si="234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5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8"/>
        <v>3.3016809492935764</v>
      </c>
      <c r="BB1433" s="18"/>
      <c r="BD1433" s="54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3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9"/>
        <v>X</v>
      </c>
      <c r="G1434" s="7">
        <f t="shared" si="230"/>
        <v>14.79</v>
      </c>
      <c r="H1434" s="16">
        <f t="shared" si="231"/>
        <v>14.79</v>
      </c>
      <c r="I1434" s="11" t="str">
        <f t="shared" si="232"/>
        <v>X</v>
      </c>
      <c r="J1434" s="39" t="str">
        <f t="shared" si="233"/>
        <v>X</v>
      </c>
      <c r="K1434" s="39" t="str">
        <f t="shared" si="226"/>
        <v>X</v>
      </c>
      <c r="L1434" s="39" t="str">
        <f t="shared" si="227"/>
        <v>X</v>
      </c>
      <c r="M1434" s="39" t="str">
        <f t="shared" si="234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5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8"/>
        <v>3.301897717195208</v>
      </c>
      <c r="BB1434" s="18"/>
      <c r="BD1434" s="54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3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9"/>
        <v>X</v>
      </c>
      <c r="G1435" s="7">
        <f t="shared" si="230"/>
        <v>9.4499999999999993</v>
      </c>
      <c r="H1435" s="16">
        <f t="shared" si="231"/>
        <v>9.4499999999999993</v>
      </c>
      <c r="I1435" s="11" t="str">
        <f t="shared" si="232"/>
        <v>X</v>
      </c>
      <c r="J1435" s="39" t="str">
        <f t="shared" si="233"/>
        <v>X</v>
      </c>
      <c r="K1435" s="39" t="str">
        <f t="shared" si="226"/>
        <v>X</v>
      </c>
      <c r="L1435" s="39" t="str">
        <f t="shared" si="227"/>
        <v>X</v>
      </c>
      <c r="M1435" s="39" t="str">
        <f t="shared" si="234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5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8"/>
        <v>3.3021143769562009</v>
      </c>
      <c r="BB1435" s="18"/>
      <c r="BD1435" s="54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3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9"/>
        <v>X</v>
      </c>
      <c r="G1436" s="7">
        <f t="shared" si="230"/>
        <v>20.32</v>
      </c>
      <c r="H1436" s="16">
        <f t="shared" si="231"/>
        <v>20.32</v>
      </c>
      <c r="I1436" s="11" t="str">
        <f t="shared" si="232"/>
        <v>X</v>
      </c>
      <c r="J1436" s="39" t="str">
        <f t="shared" si="233"/>
        <v>X</v>
      </c>
      <c r="K1436" s="39" t="str">
        <f t="shared" si="226"/>
        <v>X</v>
      </c>
      <c r="L1436" s="39" t="str">
        <f t="shared" si="227"/>
        <v>X</v>
      </c>
      <c r="M1436" s="39" t="str">
        <f t="shared" si="234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5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8"/>
        <v>3.3014640731433</v>
      </c>
      <c r="BB1436" s="18"/>
      <c r="BD1436" s="54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3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9"/>
        <v>X</v>
      </c>
      <c r="G1437" s="7">
        <f t="shared" si="230"/>
        <v>21.63</v>
      </c>
      <c r="H1437" s="16">
        <f t="shared" si="231"/>
        <v>21.63</v>
      </c>
      <c r="I1437" s="11" t="str">
        <f t="shared" si="232"/>
        <v>X</v>
      </c>
      <c r="J1437" s="39" t="str">
        <f t="shared" si="233"/>
        <v>X</v>
      </c>
      <c r="K1437" s="39" t="str">
        <f t="shared" si="226"/>
        <v>X</v>
      </c>
      <c r="L1437" s="39" t="str">
        <f t="shared" si="227"/>
        <v>X</v>
      </c>
      <c r="M1437" s="39" t="str">
        <f t="shared" si="234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5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8"/>
        <v>3.3016809492935764</v>
      </c>
      <c r="BB1437" s="18"/>
      <c r="BD1437" s="54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3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9"/>
        <v>X</v>
      </c>
      <c r="G1438" s="7">
        <f t="shared" si="230"/>
        <v>17.29</v>
      </c>
      <c r="H1438" s="16">
        <f t="shared" si="231"/>
        <v>17.29</v>
      </c>
      <c r="I1438" s="11" t="str">
        <f t="shared" si="232"/>
        <v>X</v>
      </c>
      <c r="J1438" s="39" t="str">
        <f t="shared" si="233"/>
        <v>X</v>
      </c>
      <c r="K1438" s="39" t="str">
        <f t="shared" si="226"/>
        <v>X</v>
      </c>
      <c r="L1438" s="39" t="str">
        <f t="shared" si="227"/>
        <v>X</v>
      </c>
      <c r="M1438" s="39" t="str">
        <f t="shared" si="234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5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8"/>
        <v>3.301897717195208</v>
      </c>
      <c r="BB1438" s="18"/>
      <c r="BD1438" s="54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3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9"/>
        <v>X</v>
      </c>
      <c r="G1439" s="7">
        <f t="shared" si="230"/>
        <v>22.54</v>
      </c>
      <c r="H1439" s="16">
        <f t="shared" si="231"/>
        <v>22.54</v>
      </c>
      <c r="I1439" s="11" t="str">
        <f t="shared" si="232"/>
        <v>X</v>
      </c>
      <c r="J1439" s="39" t="str">
        <f t="shared" si="233"/>
        <v>X</v>
      </c>
      <c r="K1439" s="39" t="str">
        <f t="shared" si="226"/>
        <v>X</v>
      </c>
      <c r="L1439" s="39" t="str">
        <f t="shared" si="227"/>
        <v>X</v>
      </c>
      <c r="M1439" s="39" t="str">
        <f t="shared" si="234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5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8"/>
        <v>3.3021143769562009</v>
      </c>
      <c r="BB1439" s="18"/>
      <c r="BD1439" s="54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3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9"/>
        <v>X</v>
      </c>
      <c r="G1440" s="7">
        <f t="shared" si="230"/>
        <v>12.36</v>
      </c>
      <c r="H1440" s="16">
        <f t="shared" si="231"/>
        <v>12.36</v>
      </c>
      <c r="I1440" s="11" t="str">
        <f t="shared" si="232"/>
        <v>X</v>
      </c>
      <c r="J1440" s="39" t="str">
        <f t="shared" si="233"/>
        <v>X</v>
      </c>
      <c r="K1440" s="39" t="str">
        <f t="shared" ref="K1440:K1503" si="236">IFERROR(1/J1440, "X")</f>
        <v>X</v>
      </c>
      <c r="L1440" s="39" t="str">
        <f t="shared" ref="L1440:L1503" si="237">IFERROR(I1440-J1440, "X")</f>
        <v>X</v>
      </c>
      <c r="M1440" s="39" t="str">
        <f t="shared" si="234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5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8">LOG(AU1440)</f>
        <v>3.2997251539756367</v>
      </c>
      <c r="BB1440" s="18"/>
      <c r="BD1440" s="54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3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9"/>
        <v>X</v>
      </c>
      <c r="G1441" s="7">
        <f t="shared" si="230"/>
        <v>11.45</v>
      </c>
      <c r="H1441" s="16">
        <f t="shared" si="231"/>
        <v>11.45</v>
      </c>
      <c r="I1441" s="11" t="str">
        <f t="shared" si="232"/>
        <v>X</v>
      </c>
      <c r="J1441" s="39" t="str">
        <f t="shared" si="233"/>
        <v>X</v>
      </c>
      <c r="K1441" s="39" t="str">
        <f t="shared" si="236"/>
        <v>X</v>
      </c>
      <c r="L1441" s="39" t="str">
        <f t="shared" si="237"/>
        <v>X</v>
      </c>
      <c r="M1441" s="39" t="str">
        <f t="shared" si="234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5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8"/>
        <v>3.3014640731433</v>
      </c>
      <c r="BB1441" s="18"/>
      <c r="BD1441" s="54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3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9"/>
        <v>X</v>
      </c>
      <c r="G1442" s="7">
        <f t="shared" si="230"/>
        <v>11.7</v>
      </c>
      <c r="H1442" s="16">
        <f t="shared" si="231"/>
        <v>11.7</v>
      </c>
      <c r="I1442" s="11" t="str">
        <f t="shared" si="232"/>
        <v>X</v>
      </c>
      <c r="J1442" s="39" t="str">
        <f t="shared" si="233"/>
        <v>X</v>
      </c>
      <c r="K1442" s="39" t="str">
        <f t="shared" si="236"/>
        <v>X</v>
      </c>
      <c r="L1442" s="39" t="str">
        <f t="shared" si="237"/>
        <v>X</v>
      </c>
      <c r="M1442" s="39" t="str">
        <f t="shared" si="234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5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8"/>
        <v>3.3016809492935764</v>
      </c>
      <c r="BB1442" s="18"/>
      <c r="BD1442" s="54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3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9"/>
        <v>X</v>
      </c>
      <c r="G1443" s="7">
        <f t="shared" si="230"/>
        <v>10.92</v>
      </c>
      <c r="H1443" s="16">
        <f t="shared" si="231"/>
        <v>10.92</v>
      </c>
      <c r="I1443" s="11" t="str">
        <f t="shared" si="232"/>
        <v>X</v>
      </c>
      <c r="J1443" s="39" t="str">
        <f t="shared" si="233"/>
        <v>X</v>
      </c>
      <c r="K1443" s="39" t="str">
        <f t="shared" si="236"/>
        <v>X</v>
      </c>
      <c r="L1443" s="39" t="str">
        <f t="shared" si="237"/>
        <v>X</v>
      </c>
      <c r="M1443" s="39" t="str">
        <f t="shared" si="234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5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8"/>
        <v>3.301897717195208</v>
      </c>
      <c r="BB1443" s="18"/>
      <c r="BD1443" s="54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3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9"/>
        <v>X</v>
      </c>
      <c r="G1444" s="7">
        <f t="shared" si="230"/>
        <v>10.07</v>
      </c>
      <c r="H1444" s="16">
        <f t="shared" si="231"/>
        <v>10.07</v>
      </c>
      <c r="I1444" s="11" t="str">
        <f t="shared" si="232"/>
        <v>X</v>
      </c>
      <c r="J1444" s="39" t="str">
        <f t="shared" si="233"/>
        <v>X</v>
      </c>
      <c r="K1444" s="39" t="str">
        <f t="shared" si="236"/>
        <v>X</v>
      </c>
      <c r="L1444" s="39" t="str">
        <f t="shared" si="237"/>
        <v>X</v>
      </c>
      <c r="M1444" s="39" t="str">
        <f t="shared" si="234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5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8"/>
        <v>3.3021143769562009</v>
      </c>
      <c r="BB1444" s="18"/>
      <c r="BD1444" s="54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3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9"/>
        <v>X</v>
      </c>
      <c r="G1445" s="7">
        <f t="shared" si="230"/>
        <v>17.8</v>
      </c>
      <c r="H1445" s="16">
        <f t="shared" si="231"/>
        <v>17.8</v>
      </c>
      <c r="I1445" s="11" t="str">
        <f t="shared" si="232"/>
        <v>X</v>
      </c>
      <c r="J1445" s="39" t="str">
        <f t="shared" si="233"/>
        <v>X</v>
      </c>
      <c r="K1445" s="39" t="str">
        <f t="shared" si="236"/>
        <v>X</v>
      </c>
      <c r="L1445" s="39" t="str">
        <f t="shared" si="237"/>
        <v>X</v>
      </c>
      <c r="M1445" s="39" t="str">
        <f t="shared" si="234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5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8"/>
        <v>3.2997251539756367</v>
      </c>
      <c r="BB1445" s="18"/>
      <c r="BD1445" s="54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3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9"/>
        <v>X</v>
      </c>
      <c r="G1446" s="7">
        <f t="shared" si="230"/>
        <v>13.13</v>
      </c>
      <c r="H1446" s="16">
        <f t="shared" si="231"/>
        <v>13.13</v>
      </c>
      <c r="I1446" s="11" t="str">
        <f t="shared" si="232"/>
        <v>X</v>
      </c>
      <c r="J1446" s="39" t="str">
        <f t="shared" si="233"/>
        <v>X</v>
      </c>
      <c r="K1446" s="39" t="str">
        <f t="shared" si="236"/>
        <v>X</v>
      </c>
      <c r="L1446" s="39" t="str">
        <f t="shared" si="237"/>
        <v>X</v>
      </c>
      <c r="M1446" s="39" t="str">
        <f t="shared" si="234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5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8"/>
        <v>3.3014640731433</v>
      </c>
      <c r="BB1446" s="18"/>
      <c r="BD1446" s="54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3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9"/>
        <v>X</v>
      </c>
      <c r="G1447" s="7">
        <f t="shared" si="230"/>
        <v>13.5</v>
      </c>
      <c r="H1447" s="16">
        <f t="shared" si="231"/>
        <v>13.5</v>
      </c>
      <c r="I1447" s="11" t="str">
        <f t="shared" si="232"/>
        <v>X</v>
      </c>
      <c r="J1447" s="39" t="str">
        <f t="shared" si="233"/>
        <v>X</v>
      </c>
      <c r="K1447" s="39" t="str">
        <f t="shared" si="236"/>
        <v>X</v>
      </c>
      <c r="L1447" s="39" t="str">
        <f t="shared" si="237"/>
        <v>X</v>
      </c>
      <c r="M1447" s="39" t="str">
        <f t="shared" si="234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5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8"/>
        <v>3.3016809492935764</v>
      </c>
      <c r="BB1447" s="18"/>
      <c r="BD1447" s="54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3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9"/>
        <v>X</v>
      </c>
      <c r="G1448" s="7">
        <f t="shared" si="230"/>
        <v>13.7</v>
      </c>
      <c r="H1448" s="16">
        <f t="shared" si="231"/>
        <v>13.7</v>
      </c>
      <c r="I1448" s="11" t="str">
        <f t="shared" si="232"/>
        <v>X</v>
      </c>
      <c r="J1448" s="39" t="str">
        <f t="shared" si="233"/>
        <v>X</v>
      </c>
      <c r="K1448" s="39" t="str">
        <f t="shared" si="236"/>
        <v>X</v>
      </c>
      <c r="L1448" s="39" t="str">
        <f t="shared" si="237"/>
        <v>X</v>
      </c>
      <c r="M1448" s="39" t="str">
        <f t="shared" si="234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5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8"/>
        <v>3.301897717195208</v>
      </c>
      <c r="BB1448" s="18"/>
      <c r="BD1448" s="54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3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9"/>
        <v>X</v>
      </c>
      <c r="G1449" s="7">
        <f t="shared" si="230"/>
        <v>12.5</v>
      </c>
      <c r="H1449" s="16">
        <f t="shared" si="231"/>
        <v>12.5</v>
      </c>
      <c r="I1449" s="11" t="str">
        <f t="shared" si="232"/>
        <v>X</v>
      </c>
      <c r="J1449" s="39" t="str">
        <f t="shared" si="233"/>
        <v>X</v>
      </c>
      <c r="K1449" s="39" t="str">
        <f t="shared" si="236"/>
        <v>X</v>
      </c>
      <c r="L1449" s="39" t="str">
        <f t="shared" si="237"/>
        <v>X</v>
      </c>
      <c r="M1449" s="39" t="str">
        <f t="shared" si="234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5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8"/>
        <v>3.3021143769562009</v>
      </c>
      <c r="BB1449" s="18"/>
      <c r="BD1449" s="54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3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9"/>
        <v>X</v>
      </c>
      <c r="G1450" s="7">
        <f t="shared" si="230"/>
        <v>7.6</v>
      </c>
      <c r="H1450" s="16">
        <f t="shared" si="231"/>
        <v>7.6</v>
      </c>
      <c r="I1450" s="11" t="str">
        <f t="shared" si="232"/>
        <v>X</v>
      </c>
      <c r="J1450" s="39" t="str">
        <f t="shared" si="233"/>
        <v>X</v>
      </c>
      <c r="K1450" s="39" t="str">
        <f t="shared" si="236"/>
        <v>X</v>
      </c>
      <c r="L1450" s="39" t="str">
        <f t="shared" si="237"/>
        <v>X</v>
      </c>
      <c r="M1450" s="39" t="str">
        <f t="shared" si="234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5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8"/>
        <v>3.2999429000227671</v>
      </c>
      <c r="BB1450" s="18"/>
      <c r="BD1450" s="54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3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9"/>
        <v>X</v>
      </c>
      <c r="G1451" s="7">
        <f t="shared" si="230"/>
        <v>4.4000000000000004</v>
      </c>
      <c r="H1451" s="16">
        <f t="shared" si="231"/>
        <v>4.4000000000000004</v>
      </c>
      <c r="I1451" s="11" t="str">
        <f t="shared" si="232"/>
        <v>X</v>
      </c>
      <c r="J1451" s="39" t="str">
        <f t="shared" si="233"/>
        <v>X</v>
      </c>
      <c r="K1451" s="39" t="str">
        <f t="shared" si="236"/>
        <v>X</v>
      </c>
      <c r="L1451" s="39" t="str">
        <f t="shared" si="237"/>
        <v>X</v>
      </c>
      <c r="M1451" s="39" t="str">
        <f t="shared" si="234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5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8"/>
        <v>3.2997251539756367</v>
      </c>
      <c r="BB1451" s="18"/>
      <c r="BD1451" s="54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3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9"/>
        <v>X</v>
      </c>
      <c r="G1452" s="7">
        <f t="shared" si="230"/>
        <v>3.6</v>
      </c>
      <c r="H1452" s="16">
        <f t="shared" si="231"/>
        <v>3.6</v>
      </c>
      <c r="I1452" s="11" t="str">
        <f t="shared" si="232"/>
        <v>X</v>
      </c>
      <c r="J1452" s="39" t="str">
        <f t="shared" si="233"/>
        <v>X</v>
      </c>
      <c r="K1452" s="39" t="str">
        <f t="shared" si="236"/>
        <v>X</v>
      </c>
      <c r="L1452" s="39" t="str">
        <f t="shared" si="237"/>
        <v>X</v>
      </c>
      <c r="M1452" s="39" t="str">
        <f t="shared" si="234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5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8"/>
        <v>3.3014640731433</v>
      </c>
      <c r="BB1452" s="18"/>
      <c r="BD1452" s="54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3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9"/>
        <v>X</v>
      </c>
      <c r="G1453" s="7">
        <f t="shared" si="230"/>
        <v>8.5</v>
      </c>
      <c r="H1453" s="16">
        <f t="shared" si="231"/>
        <v>8.5</v>
      </c>
      <c r="I1453" s="11" t="str">
        <f t="shared" si="232"/>
        <v>X</v>
      </c>
      <c r="J1453" s="39" t="str">
        <f t="shared" si="233"/>
        <v>X</v>
      </c>
      <c r="K1453" s="39" t="str">
        <f t="shared" si="236"/>
        <v>X</v>
      </c>
      <c r="L1453" s="39" t="str">
        <f t="shared" si="237"/>
        <v>X</v>
      </c>
      <c r="M1453" s="39" t="str">
        <f t="shared" si="234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5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8"/>
        <v>3.2997251539756367</v>
      </c>
      <c r="BB1453" s="18"/>
      <c r="BD1453" s="54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3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9"/>
        <v>X</v>
      </c>
      <c r="G1454" s="7">
        <f t="shared" si="230"/>
        <v>7.1</v>
      </c>
      <c r="H1454" s="16">
        <f t="shared" si="231"/>
        <v>7.1</v>
      </c>
      <c r="I1454" s="11" t="str">
        <f t="shared" si="232"/>
        <v>X</v>
      </c>
      <c r="J1454" s="39" t="str">
        <f t="shared" si="233"/>
        <v>X</v>
      </c>
      <c r="K1454" s="39" t="str">
        <f t="shared" si="236"/>
        <v>X</v>
      </c>
      <c r="L1454" s="39" t="str">
        <f t="shared" si="237"/>
        <v>X</v>
      </c>
      <c r="M1454" s="39" t="str">
        <f t="shared" si="234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5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8"/>
        <v>3.3014640731433</v>
      </c>
      <c r="BB1454" s="18"/>
      <c r="BD1454" s="54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3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9"/>
        <v>X</v>
      </c>
      <c r="G1455" s="7">
        <f t="shared" si="230"/>
        <v>14</v>
      </c>
      <c r="H1455" s="16">
        <f t="shared" si="231"/>
        <v>14</v>
      </c>
      <c r="I1455" s="11" t="str">
        <f t="shared" si="232"/>
        <v>X</v>
      </c>
      <c r="J1455" s="39" t="str">
        <f t="shared" si="233"/>
        <v>X</v>
      </c>
      <c r="K1455" s="39" t="str">
        <f t="shared" si="236"/>
        <v>X</v>
      </c>
      <c r="L1455" s="39" t="str">
        <f t="shared" si="237"/>
        <v>X</v>
      </c>
      <c r="M1455" s="39" t="str">
        <f t="shared" si="234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5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8"/>
        <v>3.2997251539756367</v>
      </c>
      <c r="BB1455" s="18"/>
      <c r="BD1455" s="54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3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9"/>
        <v>X</v>
      </c>
      <c r="G1456" s="7">
        <f t="shared" si="230"/>
        <v>13.1</v>
      </c>
      <c r="H1456" s="16">
        <f t="shared" si="231"/>
        <v>13.1</v>
      </c>
      <c r="I1456" s="11" t="str">
        <f t="shared" si="232"/>
        <v>X</v>
      </c>
      <c r="J1456" s="39" t="str">
        <f t="shared" si="233"/>
        <v>X</v>
      </c>
      <c r="K1456" s="39" t="str">
        <f t="shared" si="236"/>
        <v>X</v>
      </c>
      <c r="L1456" s="39" t="str">
        <f t="shared" si="237"/>
        <v>X</v>
      </c>
      <c r="M1456" s="39" t="str">
        <f t="shared" si="234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5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8"/>
        <v>3.3014640731433</v>
      </c>
      <c r="BB1456" s="18"/>
      <c r="BD1456" s="54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3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9"/>
        <v>X</v>
      </c>
      <c r="G1457" s="7">
        <f t="shared" si="230"/>
        <v>7.7</v>
      </c>
      <c r="H1457" s="16">
        <f t="shared" si="231"/>
        <v>7.7</v>
      </c>
      <c r="I1457" s="11" t="str">
        <f t="shared" si="232"/>
        <v>X</v>
      </c>
      <c r="J1457" s="39" t="str">
        <f t="shared" si="233"/>
        <v>X</v>
      </c>
      <c r="K1457" s="39" t="str">
        <f t="shared" si="236"/>
        <v>X</v>
      </c>
      <c r="L1457" s="39" t="str">
        <f t="shared" si="237"/>
        <v>X</v>
      </c>
      <c r="M1457" s="39" t="str">
        <f t="shared" si="234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5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8"/>
        <v>3.2997251539756367</v>
      </c>
      <c r="BB1457" s="18"/>
      <c r="BD1457" s="54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3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9"/>
        <v>X</v>
      </c>
      <c r="G1458" s="7">
        <f t="shared" si="230"/>
        <v>7.6</v>
      </c>
      <c r="H1458" s="16">
        <f t="shared" si="231"/>
        <v>7.6</v>
      </c>
      <c r="I1458" s="11" t="str">
        <f t="shared" si="232"/>
        <v>X</v>
      </c>
      <c r="J1458" s="39" t="str">
        <f t="shared" si="233"/>
        <v>X</v>
      </c>
      <c r="K1458" s="39" t="str">
        <f t="shared" si="236"/>
        <v>X</v>
      </c>
      <c r="L1458" s="39" t="str">
        <f t="shared" si="237"/>
        <v>X</v>
      </c>
      <c r="M1458" s="39" t="str">
        <f t="shared" si="234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5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8"/>
        <v>3.3014640731433</v>
      </c>
      <c r="BB1458" s="18"/>
      <c r="BD1458" s="54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3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9"/>
        <v>X</v>
      </c>
      <c r="G1459" s="7">
        <f t="shared" si="230"/>
        <v>5.4</v>
      </c>
      <c r="H1459" s="16">
        <f t="shared" si="231"/>
        <v>5.4</v>
      </c>
      <c r="I1459" s="11" t="str">
        <f t="shared" si="232"/>
        <v>X</v>
      </c>
      <c r="J1459" s="39" t="str">
        <f t="shared" si="233"/>
        <v>X</v>
      </c>
      <c r="K1459" s="39" t="str">
        <f t="shared" si="236"/>
        <v>X</v>
      </c>
      <c r="L1459" s="39" t="str">
        <f t="shared" si="237"/>
        <v>X</v>
      </c>
      <c r="M1459" s="39" t="str">
        <f t="shared" si="234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5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8"/>
        <v>3.301897717195208</v>
      </c>
      <c r="BB1459" s="18"/>
      <c r="BD1459" s="54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3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9"/>
        <v>X</v>
      </c>
      <c r="G1460" s="7">
        <f t="shared" si="230"/>
        <v>4.0999999999999996</v>
      </c>
      <c r="H1460" s="16">
        <f t="shared" si="231"/>
        <v>4.0999999999999996</v>
      </c>
      <c r="I1460" s="11" t="str">
        <f t="shared" si="232"/>
        <v>X</v>
      </c>
      <c r="J1460" s="39" t="str">
        <f t="shared" si="233"/>
        <v>X</v>
      </c>
      <c r="K1460" s="39" t="str">
        <f t="shared" si="236"/>
        <v>X</v>
      </c>
      <c r="L1460" s="39" t="str">
        <f t="shared" si="237"/>
        <v>X</v>
      </c>
      <c r="M1460" s="39" t="str">
        <f t="shared" si="234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5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8"/>
        <v>3.3027637084729817</v>
      </c>
      <c r="BB1460" s="18"/>
      <c r="BD1460" s="54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3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9"/>
        <v>X</v>
      </c>
      <c r="G1461" s="7">
        <f t="shared" si="230"/>
        <v>2.9</v>
      </c>
      <c r="H1461" s="16">
        <f t="shared" si="231"/>
        <v>2.9</v>
      </c>
      <c r="I1461" s="11" t="str">
        <f t="shared" si="232"/>
        <v>X</v>
      </c>
      <c r="J1461" s="39" t="str">
        <f t="shared" si="233"/>
        <v>X</v>
      </c>
      <c r="K1461" s="39" t="str">
        <f t="shared" si="236"/>
        <v>X</v>
      </c>
      <c r="L1461" s="39" t="str">
        <f t="shared" si="237"/>
        <v>X</v>
      </c>
      <c r="M1461" s="39" t="str">
        <f t="shared" si="234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5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8"/>
        <v>3.301897717195208</v>
      </c>
      <c r="BB1461" s="18"/>
      <c r="BD1461" s="54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3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9"/>
        <v>X</v>
      </c>
      <c r="G1462" s="7">
        <f t="shared" si="230"/>
        <v>1.9</v>
      </c>
      <c r="H1462" s="16">
        <f t="shared" si="231"/>
        <v>1.9</v>
      </c>
      <c r="I1462" s="11" t="str">
        <f t="shared" si="232"/>
        <v>X</v>
      </c>
      <c r="J1462" s="39" t="str">
        <f t="shared" si="233"/>
        <v>X</v>
      </c>
      <c r="K1462" s="39" t="str">
        <f t="shared" si="236"/>
        <v>X</v>
      </c>
      <c r="L1462" s="39" t="str">
        <f t="shared" si="237"/>
        <v>X</v>
      </c>
      <c r="M1462" s="39" t="str">
        <f t="shared" si="234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5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8"/>
        <v>3.3027637084729817</v>
      </c>
      <c r="BB1462" s="18"/>
      <c r="BD1462" s="54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3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9"/>
        <v>X</v>
      </c>
      <c r="G1463" s="7">
        <f t="shared" si="230"/>
        <v>1</v>
      </c>
      <c r="H1463" s="16">
        <f t="shared" si="231"/>
        <v>1</v>
      </c>
      <c r="I1463" s="11" t="str">
        <f t="shared" si="232"/>
        <v>X</v>
      </c>
      <c r="J1463" s="39" t="str">
        <f t="shared" si="233"/>
        <v>X</v>
      </c>
      <c r="K1463" s="39" t="str">
        <f t="shared" si="236"/>
        <v>X</v>
      </c>
      <c r="L1463" s="39" t="str">
        <f t="shared" si="237"/>
        <v>X</v>
      </c>
      <c r="M1463" s="39" t="str">
        <f t="shared" si="234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5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8"/>
        <v>3.301897717195208</v>
      </c>
      <c r="BB1463" s="18"/>
      <c r="BD1463" s="54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3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9"/>
        <v>X</v>
      </c>
      <c r="G1464" s="7">
        <f t="shared" si="230"/>
        <v>1.2</v>
      </c>
      <c r="H1464" s="16">
        <f t="shared" si="231"/>
        <v>1.2</v>
      </c>
      <c r="I1464" s="11" t="str">
        <f t="shared" si="232"/>
        <v>X</v>
      </c>
      <c r="J1464" s="39" t="str">
        <f t="shared" si="233"/>
        <v>X</v>
      </c>
      <c r="K1464" s="39" t="str">
        <f t="shared" si="236"/>
        <v>X</v>
      </c>
      <c r="L1464" s="39" t="str">
        <f t="shared" si="237"/>
        <v>X</v>
      </c>
      <c r="M1464" s="39" t="str">
        <f t="shared" si="234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5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8"/>
        <v>3.3027637084729817</v>
      </c>
      <c r="BB1464" s="18"/>
      <c r="BD1464" s="54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3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9"/>
        <v>X</v>
      </c>
      <c r="G1465" s="7">
        <f t="shared" si="230"/>
        <v>10.199999999999999</v>
      </c>
      <c r="H1465" s="16">
        <f t="shared" si="231"/>
        <v>10.199999999999999</v>
      </c>
      <c r="I1465" s="11" t="str">
        <f t="shared" si="232"/>
        <v>X</v>
      </c>
      <c r="J1465" s="39" t="str">
        <f t="shared" si="233"/>
        <v>X</v>
      </c>
      <c r="K1465" s="39" t="str">
        <f t="shared" si="236"/>
        <v>X</v>
      </c>
      <c r="L1465" s="39" t="str">
        <f t="shared" si="237"/>
        <v>X</v>
      </c>
      <c r="M1465" s="39" t="str">
        <f t="shared" si="234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5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8"/>
        <v>3.301897717195208</v>
      </c>
      <c r="BB1465" s="18"/>
      <c r="BD1465" s="54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3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9"/>
        <v>X</v>
      </c>
      <c r="G1466" s="7">
        <f t="shared" si="230"/>
        <v>8</v>
      </c>
      <c r="H1466" s="16">
        <f t="shared" si="231"/>
        <v>8</v>
      </c>
      <c r="I1466" s="11" t="str">
        <f t="shared" si="232"/>
        <v>X</v>
      </c>
      <c r="J1466" s="39" t="str">
        <f t="shared" si="233"/>
        <v>X</v>
      </c>
      <c r="K1466" s="39" t="str">
        <f t="shared" si="236"/>
        <v>X</v>
      </c>
      <c r="L1466" s="39" t="str">
        <f t="shared" si="237"/>
        <v>X</v>
      </c>
      <c r="M1466" s="39" t="str">
        <f t="shared" si="234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5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8"/>
        <v>3.3027637084729817</v>
      </c>
      <c r="BB1466" s="18"/>
      <c r="BD1466" s="54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3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9"/>
        <v>X</v>
      </c>
      <c r="G1467" s="7">
        <f t="shared" si="230"/>
        <v>5</v>
      </c>
      <c r="H1467" s="16">
        <f t="shared" si="231"/>
        <v>5</v>
      </c>
      <c r="I1467" s="11" t="str">
        <f t="shared" si="232"/>
        <v>X</v>
      </c>
      <c r="J1467" s="39" t="str">
        <f t="shared" si="233"/>
        <v>X</v>
      </c>
      <c r="K1467" s="39" t="str">
        <f t="shared" si="236"/>
        <v>X</v>
      </c>
      <c r="L1467" s="39" t="str">
        <f t="shared" si="237"/>
        <v>X</v>
      </c>
      <c r="M1467" s="39" t="str">
        <f t="shared" si="234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5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8"/>
        <v>3.301897717195208</v>
      </c>
      <c r="BB1467" s="18"/>
      <c r="BD1467" s="54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3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9"/>
        <v>X</v>
      </c>
      <c r="G1468" s="7">
        <f t="shared" si="230"/>
        <v>3.6</v>
      </c>
      <c r="H1468" s="16">
        <f t="shared" si="231"/>
        <v>3.6</v>
      </c>
      <c r="I1468" s="11" t="str">
        <f t="shared" si="232"/>
        <v>X</v>
      </c>
      <c r="J1468" s="39" t="str">
        <f t="shared" si="233"/>
        <v>X</v>
      </c>
      <c r="K1468" s="39" t="str">
        <f t="shared" si="236"/>
        <v>X</v>
      </c>
      <c r="L1468" s="39" t="str">
        <f t="shared" si="237"/>
        <v>X</v>
      </c>
      <c r="M1468" s="39" t="str">
        <f t="shared" si="234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5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8"/>
        <v>3.3027637084729817</v>
      </c>
      <c r="BB1468" s="18"/>
      <c r="BD1468" s="54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3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9"/>
        <v>X</v>
      </c>
      <c r="G1469" s="7">
        <f t="shared" si="230"/>
        <v>11.1</v>
      </c>
      <c r="H1469" s="16">
        <f t="shared" si="231"/>
        <v>11.1</v>
      </c>
      <c r="I1469" s="11" t="str">
        <f t="shared" si="232"/>
        <v>X</v>
      </c>
      <c r="J1469" s="39" t="str">
        <f t="shared" si="233"/>
        <v>X</v>
      </c>
      <c r="K1469" s="39" t="str">
        <f t="shared" si="236"/>
        <v>X</v>
      </c>
      <c r="L1469" s="39" t="str">
        <f t="shared" si="237"/>
        <v>X</v>
      </c>
      <c r="M1469" s="39" t="str">
        <f t="shared" si="234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5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8"/>
        <v>3.301897717195208</v>
      </c>
      <c r="BB1469" s="18"/>
      <c r="BD1469" s="54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3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9"/>
        <v>X</v>
      </c>
      <c r="G1470" s="7">
        <f t="shared" si="230"/>
        <v>10.5</v>
      </c>
      <c r="H1470" s="16">
        <f t="shared" si="231"/>
        <v>10.5</v>
      </c>
      <c r="I1470" s="11" t="str">
        <f t="shared" si="232"/>
        <v>X</v>
      </c>
      <c r="J1470" s="39" t="str">
        <f t="shared" si="233"/>
        <v>X</v>
      </c>
      <c r="K1470" s="39" t="str">
        <f t="shared" si="236"/>
        <v>X</v>
      </c>
      <c r="L1470" s="39" t="str">
        <f t="shared" si="237"/>
        <v>X</v>
      </c>
      <c r="M1470" s="39" t="str">
        <f t="shared" si="234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5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8"/>
        <v>3.3027637084729817</v>
      </c>
      <c r="BB1470" s="18"/>
      <c r="BD1470" s="54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3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9"/>
        <v>X</v>
      </c>
      <c r="G1471" s="7">
        <f t="shared" si="230"/>
        <v>11.8</v>
      </c>
      <c r="H1471" s="16">
        <f t="shared" si="231"/>
        <v>11.8</v>
      </c>
      <c r="I1471" s="11" t="str">
        <f t="shared" si="232"/>
        <v>X</v>
      </c>
      <c r="J1471" s="39" t="str">
        <f t="shared" si="233"/>
        <v>X</v>
      </c>
      <c r="K1471" s="39" t="str">
        <f t="shared" si="236"/>
        <v>X</v>
      </c>
      <c r="L1471" s="39" t="str">
        <f t="shared" si="237"/>
        <v>X</v>
      </c>
      <c r="M1471" s="39" t="str">
        <f t="shared" si="234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5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8"/>
        <v>3.3027637084729817</v>
      </c>
      <c r="BB1471" s="18"/>
      <c r="BD1471" s="54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3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9"/>
        <v>X</v>
      </c>
      <c r="G1472" s="7">
        <f t="shared" si="230"/>
        <v>4.8</v>
      </c>
      <c r="H1472" s="16">
        <f t="shared" si="231"/>
        <v>4.8</v>
      </c>
      <c r="I1472" s="11" t="str">
        <f t="shared" si="232"/>
        <v>X</v>
      </c>
      <c r="J1472" s="39" t="str">
        <f t="shared" si="233"/>
        <v>X</v>
      </c>
      <c r="K1472" s="39" t="str">
        <f t="shared" si="236"/>
        <v>X</v>
      </c>
      <c r="L1472" s="39" t="str">
        <f t="shared" si="237"/>
        <v>X</v>
      </c>
      <c r="M1472" s="39" t="str">
        <f t="shared" si="234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5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8"/>
        <v>3.3027637084729817</v>
      </c>
      <c r="BB1472" s="18"/>
      <c r="BD1472" s="54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3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9"/>
        <v>X</v>
      </c>
      <c r="G1473" s="7">
        <f t="shared" si="230"/>
        <v>9.4</v>
      </c>
      <c r="H1473" s="16">
        <f t="shared" si="231"/>
        <v>9.4</v>
      </c>
      <c r="I1473" s="11" t="str">
        <f t="shared" si="232"/>
        <v>X</v>
      </c>
      <c r="J1473" s="39" t="str">
        <f t="shared" si="233"/>
        <v>X</v>
      </c>
      <c r="K1473" s="39" t="str">
        <f t="shared" si="236"/>
        <v>X</v>
      </c>
      <c r="L1473" s="39" t="str">
        <f t="shared" si="237"/>
        <v>X</v>
      </c>
      <c r="M1473" s="39" t="str">
        <f t="shared" si="234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5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8"/>
        <v>3.3027637084729817</v>
      </c>
      <c r="BB1473" s="18"/>
      <c r="BD1473" s="54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3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9"/>
        <v>X</v>
      </c>
      <c r="G1474" s="7">
        <f t="shared" si="230"/>
        <v>19.899999999999999</v>
      </c>
      <c r="H1474" s="16">
        <f t="shared" si="231"/>
        <v>19.899999999999999</v>
      </c>
      <c r="I1474" s="11" t="str">
        <f t="shared" si="232"/>
        <v>X</v>
      </c>
      <c r="J1474" s="39" t="str">
        <f t="shared" si="233"/>
        <v>X</v>
      </c>
      <c r="K1474" s="39" t="str">
        <f t="shared" si="236"/>
        <v>X</v>
      </c>
      <c r="L1474" s="39" t="str">
        <f t="shared" si="237"/>
        <v>X</v>
      </c>
      <c r="M1474" s="39" t="str">
        <f t="shared" si="234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5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8"/>
        <v>3.3027637084729817</v>
      </c>
      <c r="BB1474" s="18"/>
      <c r="BD1474" s="54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3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9"/>
        <v>X</v>
      </c>
      <c r="G1475" s="7">
        <f t="shared" si="230"/>
        <v>10.9</v>
      </c>
      <c r="H1475" s="16">
        <f t="shared" si="231"/>
        <v>10.9</v>
      </c>
      <c r="I1475" s="11" t="str">
        <f t="shared" si="232"/>
        <v>X</v>
      </c>
      <c r="J1475" s="39" t="str">
        <f t="shared" si="233"/>
        <v>X</v>
      </c>
      <c r="K1475" s="39" t="str">
        <f t="shared" si="236"/>
        <v>X</v>
      </c>
      <c r="L1475" s="39" t="str">
        <f t="shared" si="237"/>
        <v>X</v>
      </c>
      <c r="M1475" s="39" t="str">
        <f t="shared" si="234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5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8"/>
        <v>3.3027637084729817</v>
      </c>
      <c r="BB1475" s="18"/>
      <c r="BD1475" s="54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3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9"/>
        <v>X</v>
      </c>
      <c r="G1476" s="7">
        <f t="shared" si="230"/>
        <v>14.1</v>
      </c>
      <c r="H1476" s="16">
        <f t="shared" si="231"/>
        <v>14.1</v>
      </c>
      <c r="I1476" s="11" t="str">
        <f t="shared" si="232"/>
        <v>X</v>
      </c>
      <c r="J1476" s="39" t="str">
        <f t="shared" si="233"/>
        <v>X</v>
      </c>
      <c r="K1476" s="39" t="str">
        <f t="shared" si="236"/>
        <v>X</v>
      </c>
      <c r="L1476" s="39" t="str">
        <f t="shared" si="237"/>
        <v>X</v>
      </c>
      <c r="M1476" s="39" t="str">
        <f t="shared" si="234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5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8"/>
        <v>3.3027637084729817</v>
      </c>
      <c r="BB1476" s="18"/>
      <c r="BD1476" s="54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3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9"/>
        <v>X</v>
      </c>
      <c r="G1477" s="7">
        <f t="shared" si="230"/>
        <v>10</v>
      </c>
      <c r="H1477" s="16">
        <f t="shared" si="231"/>
        <v>10</v>
      </c>
      <c r="I1477" s="11" t="str">
        <f t="shared" si="232"/>
        <v>X</v>
      </c>
      <c r="J1477" s="39" t="str">
        <f t="shared" si="233"/>
        <v>X</v>
      </c>
      <c r="K1477" s="39" t="str">
        <f t="shared" si="236"/>
        <v>X</v>
      </c>
      <c r="L1477" s="39" t="str">
        <f t="shared" si="237"/>
        <v>X</v>
      </c>
      <c r="M1477" s="39" t="str">
        <f t="shared" si="234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5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8"/>
        <v>3.3023309286843991</v>
      </c>
      <c r="BB1477" s="18"/>
      <c r="BD1477" s="54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3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9"/>
        <v>X</v>
      </c>
      <c r="G1478" s="7">
        <f t="shared" si="230"/>
        <v>11</v>
      </c>
      <c r="H1478" s="16">
        <f t="shared" si="231"/>
        <v>11</v>
      </c>
      <c r="I1478" s="11" t="str">
        <f t="shared" si="232"/>
        <v>X</v>
      </c>
      <c r="J1478" s="39" t="str">
        <f t="shared" si="233"/>
        <v>X</v>
      </c>
      <c r="K1478" s="39" t="str">
        <f t="shared" si="236"/>
        <v>X</v>
      </c>
      <c r="L1478" s="39" t="str">
        <f t="shared" si="237"/>
        <v>X</v>
      </c>
      <c r="M1478" s="39" t="str">
        <f t="shared" si="234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5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8"/>
        <v>3.3012470886362113</v>
      </c>
      <c r="BB1478" s="18"/>
      <c r="BD1478" s="54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3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9"/>
        <v>X</v>
      </c>
      <c r="G1479" s="7">
        <f t="shared" si="230"/>
        <v>12.3</v>
      </c>
      <c r="H1479" s="16">
        <f t="shared" si="231"/>
        <v>12.3</v>
      </c>
      <c r="I1479" s="11" t="str">
        <f t="shared" si="232"/>
        <v>X</v>
      </c>
      <c r="J1479" s="39" t="str">
        <f t="shared" si="233"/>
        <v>X</v>
      </c>
      <c r="K1479" s="39" t="str">
        <f t="shared" si="236"/>
        <v>X</v>
      </c>
      <c r="L1479" s="39" t="str">
        <f t="shared" si="237"/>
        <v>X</v>
      </c>
      <c r="M1479" s="39" t="str">
        <f t="shared" si="234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5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8"/>
        <v>3.3008127941181171</v>
      </c>
      <c r="BB1479" s="18"/>
      <c r="BD1479" s="54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3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9"/>
        <v>X</v>
      </c>
      <c r="G1480" s="7">
        <f t="shared" si="230"/>
        <v>12.9</v>
      </c>
      <c r="H1480" s="16">
        <f t="shared" si="231"/>
        <v>12.9</v>
      </c>
      <c r="I1480" s="11" t="str">
        <f t="shared" si="232"/>
        <v>X</v>
      </c>
      <c r="J1480" s="39" t="str">
        <f t="shared" si="233"/>
        <v>X</v>
      </c>
      <c r="K1480" s="39" t="str">
        <f t="shared" si="236"/>
        <v>X</v>
      </c>
      <c r="L1480" s="39" t="str">
        <f t="shared" si="237"/>
        <v>X</v>
      </c>
      <c r="M1480" s="39" t="str">
        <f t="shared" si="234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5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8"/>
        <v>3.3010299956639813</v>
      </c>
      <c r="BB1480" s="18"/>
      <c r="BD1480" s="54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3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9"/>
        <v>X</v>
      </c>
      <c r="G1481" s="7">
        <f t="shared" si="230"/>
        <v>13.5</v>
      </c>
      <c r="H1481" s="16">
        <f t="shared" si="231"/>
        <v>13.5</v>
      </c>
      <c r="I1481" s="11" t="str">
        <f t="shared" si="232"/>
        <v>X</v>
      </c>
      <c r="J1481" s="39" t="str">
        <f t="shared" si="233"/>
        <v>X</v>
      </c>
      <c r="K1481" s="39" t="str">
        <f t="shared" si="236"/>
        <v>X</v>
      </c>
      <c r="L1481" s="39" t="str">
        <f t="shared" si="237"/>
        <v>X</v>
      </c>
      <c r="M1481" s="39" t="str">
        <f t="shared" si="234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5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8"/>
        <v>3.3012470886362113</v>
      </c>
      <c r="BB1481" s="18"/>
      <c r="BD1481" s="54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3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9"/>
        <v>X</v>
      </c>
      <c r="G1482" s="7">
        <f t="shared" si="230"/>
        <v>13.4</v>
      </c>
      <c r="H1482" s="16">
        <f t="shared" si="231"/>
        <v>13.4</v>
      </c>
      <c r="I1482" s="11" t="str">
        <f t="shared" si="232"/>
        <v>X</v>
      </c>
      <c r="J1482" s="39" t="str">
        <f t="shared" si="233"/>
        <v>X</v>
      </c>
      <c r="K1482" s="39" t="str">
        <f t="shared" si="236"/>
        <v>X</v>
      </c>
      <c r="L1482" s="39" t="str">
        <f t="shared" si="237"/>
        <v>X</v>
      </c>
      <c r="M1482" s="39" t="str">
        <f t="shared" si="234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5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8"/>
        <v>3.3014640731433</v>
      </c>
      <c r="BB1482" s="18"/>
      <c r="BD1482" s="54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3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9"/>
        <v>X</v>
      </c>
      <c r="G1483" s="7">
        <f t="shared" si="230"/>
        <v>12.9</v>
      </c>
      <c r="H1483" s="16">
        <f t="shared" si="231"/>
        <v>12.9</v>
      </c>
      <c r="I1483" s="11" t="str">
        <f t="shared" si="232"/>
        <v>X</v>
      </c>
      <c r="J1483" s="39" t="str">
        <f t="shared" si="233"/>
        <v>X</v>
      </c>
      <c r="K1483" s="39" t="str">
        <f t="shared" si="236"/>
        <v>X</v>
      </c>
      <c r="L1483" s="39" t="str">
        <f t="shared" si="237"/>
        <v>X</v>
      </c>
      <c r="M1483" s="39" t="str">
        <f t="shared" si="234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5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8"/>
        <v>3.3016809492935764</v>
      </c>
      <c r="BB1483" s="18"/>
      <c r="BD1483" s="54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3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9"/>
        <v>X</v>
      </c>
      <c r="G1484" s="7">
        <f t="shared" si="230"/>
        <v>12.7</v>
      </c>
      <c r="H1484" s="16">
        <f t="shared" si="231"/>
        <v>12.7</v>
      </c>
      <c r="I1484" s="11" t="str">
        <f t="shared" si="232"/>
        <v>X</v>
      </c>
      <c r="J1484" s="39" t="str">
        <f t="shared" si="233"/>
        <v>X</v>
      </c>
      <c r="K1484" s="39" t="str">
        <f t="shared" si="236"/>
        <v>X</v>
      </c>
      <c r="L1484" s="39" t="str">
        <f t="shared" si="237"/>
        <v>X</v>
      </c>
      <c r="M1484" s="39" t="str">
        <f t="shared" si="234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5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8"/>
        <v>3.301897717195208</v>
      </c>
      <c r="BB1484" s="18"/>
      <c r="BD1484" s="54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3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9"/>
        <v>X</v>
      </c>
      <c r="G1485" s="7">
        <f t="shared" si="230"/>
        <v>12.6</v>
      </c>
      <c r="H1485" s="16">
        <f t="shared" si="231"/>
        <v>12.6</v>
      </c>
      <c r="I1485" s="11" t="str">
        <f t="shared" si="232"/>
        <v>X</v>
      </c>
      <c r="J1485" s="39" t="str">
        <f t="shared" si="233"/>
        <v>X</v>
      </c>
      <c r="K1485" s="39" t="str">
        <f t="shared" si="236"/>
        <v>X</v>
      </c>
      <c r="L1485" s="39" t="str">
        <f t="shared" si="237"/>
        <v>X</v>
      </c>
      <c r="M1485" s="39" t="str">
        <f t="shared" si="234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5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8"/>
        <v>3.3021143769562009</v>
      </c>
      <c r="BB1485" s="18"/>
      <c r="BD1485" s="54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3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9"/>
        <v>X</v>
      </c>
      <c r="G1486" s="7">
        <f t="shared" si="230"/>
        <v>12.6</v>
      </c>
      <c r="H1486" s="16">
        <f t="shared" si="231"/>
        <v>12.6</v>
      </c>
      <c r="I1486" s="11" t="str">
        <f t="shared" si="232"/>
        <v>X</v>
      </c>
      <c r="J1486" s="39" t="str">
        <f t="shared" si="233"/>
        <v>X</v>
      </c>
      <c r="K1486" s="39" t="str">
        <f t="shared" si="236"/>
        <v>X</v>
      </c>
      <c r="L1486" s="39" t="str">
        <f t="shared" si="237"/>
        <v>X</v>
      </c>
      <c r="M1486" s="39" t="str">
        <f t="shared" si="234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5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8"/>
        <v>3.3025473724874854</v>
      </c>
      <c r="BB1486" s="18"/>
      <c r="BD1486" s="54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3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9">IFERROR(D1487/E1487, "X")</f>
        <v>X</v>
      </c>
      <c r="G1487" s="7">
        <f t="shared" ref="G1487:G1550" si="240">D1487-E1487</f>
        <v>12.2</v>
      </c>
      <c r="H1487" s="16">
        <f t="shared" ref="H1487:H1550" si="241">D1487+E1487</f>
        <v>12.2</v>
      </c>
      <c r="I1487" s="11" t="str">
        <f t="shared" ref="I1487:I1550" si="242">IFERROR(F1487/SQRT(F1487^2+AJ1487), "X")</f>
        <v>X</v>
      </c>
      <c r="J1487" s="39" t="str">
        <f t="shared" ref="J1487:J1550" si="243">IFERROR(SQRT((1-I1487^2)/AJ1487), "X")</f>
        <v>X</v>
      </c>
      <c r="K1487" s="39" t="str">
        <f t="shared" si="236"/>
        <v>X</v>
      </c>
      <c r="L1487" s="39" t="str">
        <f t="shared" si="237"/>
        <v>X</v>
      </c>
      <c r="M1487" s="39" t="str">
        <f t="shared" ref="M1487:M1550" si="244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5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8"/>
        <v>3.3027637084729817</v>
      </c>
      <c r="BB1487" s="18"/>
      <c r="BD1487" s="54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3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9"/>
        <v>X</v>
      </c>
      <c r="G1488" s="7">
        <f t="shared" si="240"/>
        <v>12.3</v>
      </c>
      <c r="H1488" s="16">
        <f t="shared" si="241"/>
        <v>12.3</v>
      </c>
      <c r="I1488" s="11" t="str">
        <f t="shared" si="242"/>
        <v>X</v>
      </c>
      <c r="J1488" s="39" t="str">
        <f t="shared" si="243"/>
        <v>X</v>
      </c>
      <c r="K1488" s="39" t="str">
        <f t="shared" si="236"/>
        <v>X</v>
      </c>
      <c r="L1488" s="39" t="str">
        <f t="shared" si="237"/>
        <v>X</v>
      </c>
      <c r="M1488" s="39" t="str">
        <f t="shared" si="244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5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8"/>
        <v>3.3029799367482493</v>
      </c>
      <c r="BB1488" s="18"/>
      <c r="BD1488" s="54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3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9"/>
        <v>X</v>
      </c>
      <c r="G1489" s="7">
        <f t="shared" si="240"/>
        <v>12.3</v>
      </c>
      <c r="H1489" s="16">
        <f t="shared" si="241"/>
        <v>12.3</v>
      </c>
      <c r="I1489" s="11" t="str">
        <f t="shared" si="242"/>
        <v>X</v>
      </c>
      <c r="J1489" s="39" t="str">
        <f t="shared" si="243"/>
        <v>X</v>
      </c>
      <c r="K1489" s="39" t="str">
        <f t="shared" si="236"/>
        <v>X</v>
      </c>
      <c r="L1489" s="39" t="str">
        <f t="shared" si="237"/>
        <v>X</v>
      </c>
      <c r="M1489" s="39" t="str">
        <f t="shared" si="244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5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8"/>
        <v>3.3031960574204891</v>
      </c>
      <c r="BB1489" s="18"/>
      <c r="BD1489" s="54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3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9"/>
        <v>X</v>
      </c>
      <c r="G1490" s="7">
        <f t="shared" si="240"/>
        <v>11.7</v>
      </c>
      <c r="H1490" s="16">
        <f t="shared" si="241"/>
        <v>11.7</v>
      </c>
      <c r="I1490" s="11" t="str">
        <f t="shared" si="242"/>
        <v>X</v>
      </c>
      <c r="J1490" s="39" t="str">
        <f t="shared" si="243"/>
        <v>X</v>
      </c>
      <c r="K1490" s="39" t="str">
        <f t="shared" si="236"/>
        <v>X</v>
      </c>
      <c r="L1490" s="39" t="str">
        <f t="shared" si="237"/>
        <v>X</v>
      </c>
      <c r="M1490" s="39" t="str">
        <f t="shared" si="244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5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8"/>
        <v>3.303412070596742</v>
      </c>
      <c r="BB1490" s="18"/>
      <c r="BD1490" s="54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3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9"/>
        <v>X</v>
      </c>
      <c r="G1491" s="7">
        <f t="shared" si="240"/>
        <v>11.4</v>
      </c>
      <c r="H1491" s="16">
        <f t="shared" si="241"/>
        <v>11.4</v>
      </c>
      <c r="I1491" s="11" t="str">
        <f t="shared" si="242"/>
        <v>X</v>
      </c>
      <c r="J1491" s="39" t="str">
        <f t="shared" si="243"/>
        <v>X</v>
      </c>
      <c r="K1491" s="39" t="str">
        <f t="shared" si="236"/>
        <v>X</v>
      </c>
      <c r="L1491" s="39" t="str">
        <f t="shared" si="237"/>
        <v>X</v>
      </c>
      <c r="M1491" s="39" t="str">
        <f t="shared" si="244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5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8"/>
        <v>3.3036279763838898</v>
      </c>
      <c r="BB1491" s="18"/>
      <c r="BD1491" s="54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3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9"/>
        <v>X</v>
      </c>
      <c r="G1492" s="7">
        <f t="shared" si="240"/>
        <v>11.2</v>
      </c>
      <c r="H1492" s="16">
        <f t="shared" si="241"/>
        <v>11.2</v>
      </c>
      <c r="I1492" s="11" t="str">
        <f t="shared" si="242"/>
        <v>X</v>
      </c>
      <c r="J1492" s="39" t="str">
        <f t="shared" si="243"/>
        <v>X</v>
      </c>
      <c r="K1492" s="39" t="str">
        <f t="shared" si="236"/>
        <v>X</v>
      </c>
      <c r="L1492" s="39" t="str">
        <f t="shared" si="237"/>
        <v>X</v>
      </c>
      <c r="M1492" s="39" t="str">
        <f t="shared" si="244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5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8"/>
        <v>3.3038437748886547</v>
      </c>
      <c r="BB1492" s="18"/>
      <c r="BD1492" s="54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3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9"/>
        <v>X</v>
      </c>
      <c r="G1493" s="7">
        <f t="shared" si="240"/>
        <v>11.3</v>
      </c>
      <c r="H1493" s="16">
        <f t="shared" si="241"/>
        <v>11.3</v>
      </c>
      <c r="I1493" s="11" t="str">
        <f t="shared" si="242"/>
        <v>X</v>
      </c>
      <c r="J1493" s="39" t="str">
        <f t="shared" si="243"/>
        <v>X</v>
      </c>
      <c r="K1493" s="39" t="str">
        <f t="shared" si="236"/>
        <v>X</v>
      </c>
      <c r="L1493" s="39" t="str">
        <f t="shared" si="237"/>
        <v>X</v>
      </c>
      <c r="M1493" s="39" t="str">
        <f t="shared" si="244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5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8"/>
        <v>3.3040594662175993</v>
      </c>
      <c r="BB1493" s="18"/>
      <c r="BD1493" s="54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3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9"/>
        <v>X</v>
      </c>
      <c r="G1494" s="7">
        <f t="shared" si="240"/>
        <v>12.4</v>
      </c>
      <c r="H1494" s="16">
        <f t="shared" si="241"/>
        <v>12.4</v>
      </c>
      <c r="I1494" s="11" t="str">
        <f t="shared" si="242"/>
        <v>X</v>
      </c>
      <c r="J1494" s="39" t="str">
        <f t="shared" si="243"/>
        <v>X</v>
      </c>
      <c r="K1494" s="39" t="str">
        <f t="shared" si="236"/>
        <v>X</v>
      </c>
      <c r="L1494" s="39" t="str">
        <f t="shared" si="237"/>
        <v>X</v>
      </c>
      <c r="M1494" s="39" t="str">
        <f t="shared" si="244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5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8"/>
        <v>3.3008127941181171</v>
      </c>
      <c r="BB1494" s="18"/>
      <c r="BD1494" s="54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3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9"/>
        <v>X</v>
      </c>
      <c r="G1495" s="7">
        <f t="shared" si="240"/>
        <v>13.2</v>
      </c>
      <c r="H1495" s="16">
        <f t="shared" si="241"/>
        <v>13.2</v>
      </c>
      <c r="I1495" s="11" t="str">
        <f t="shared" si="242"/>
        <v>X</v>
      </c>
      <c r="J1495" s="39" t="str">
        <f t="shared" si="243"/>
        <v>X</v>
      </c>
      <c r="K1495" s="39" t="str">
        <f t="shared" si="236"/>
        <v>X</v>
      </c>
      <c r="L1495" s="39" t="str">
        <f t="shared" si="237"/>
        <v>X</v>
      </c>
      <c r="M1495" s="39" t="str">
        <f t="shared" si="244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5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8"/>
        <v>3.3010299956639813</v>
      </c>
      <c r="BB1495" s="18"/>
      <c r="BD1495" s="54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3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9"/>
        <v>X</v>
      </c>
      <c r="G1496" s="7">
        <f t="shared" si="240"/>
        <v>13.9</v>
      </c>
      <c r="H1496" s="16">
        <f t="shared" si="241"/>
        <v>13.9</v>
      </c>
      <c r="I1496" s="11" t="str">
        <f t="shared" si="242"/>
        <v>X</v>
      </c>
      <c r="J1496" s="39" t="str">
        <f t="shared" si="243"/>
        <v>X</v>
      </c>
      <c r="K1496" s="39" t="str">
        <f t="shared" si="236"/>
        <v>X</v>
      </c>
      <c r="L1496" s="39" t="str">
        <f t="shared" si="237"/>
        <v>X</v>
      </c>
      <c r="M1496" s="39" t="str">
        <f t="shared" si="244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5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8"/>
        <v>3.3012470886362113</v>
      </c>
      <c r="BB1496" s="18"/>
      <c r="BD1496" s="54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3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9"/>
        <v>X</v>
      </c>
      <c r="G1497" s="7">
        <f t="shared" si="240"/>
        <v>13.8</v>
      </c>
      <c r="H1497" s="16">
        <f t="shared" si="241"/>
        <v>13.8</v>
      </c>
      <c r="I1497" s="11" t="str">
        <f t="shared" si="242"/>
        <v>X</v>
      </c>
      <c r="J1497" s="39" t="str">
        <f t="shared" si="243"/>
        <v>X</v>
      </c>
      <c r="K1497" s="39" t="str">
        <f t="shared" si="236"/>
        <v>X</v>
      </c>
      <c r="L1497" s="39" t="str">
        <f t="shared" si="237"/>
        <v>X</v>
      </c>
      <c r="M1497" s="39" t="str">
        <f t="shared" si="244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5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8"/>
        <v>3.3014640731433</v>
      </c>
      <c r="BB1497" s="18"/>
      <c r="BD1497" s="54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3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9"/>
        <v>X</v>
      </c>
      <c r="G1498" s="7">
        <f t="shared" si="240"/>
        <v>12.9</v>
      </c>
      <c r="H1498" s="16">
        <f t="shared" si="241"/>
        <v>12.9</v>
      </c>
      <c r="I1498" s="11" t="str">
        <f t="shared" si="242"/>
        <v>X</v>
      </c>
      <c r="J1498" s="39" t="str">
        <f t="shared" si="243"/>
        <v>X</v>
      </c>
      <c r="K1498" s="39" t="str">
        <f t="shared" si="236"/>
        <v>X</v>
      </c>
      <c r="L1498" s="39" t="str">
        <f t="shared" si="237"/>
        <v>X</v>
      </c>
      <c r="M1498" s="39" t="str">
        <f t="shared" si="244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5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8"/>
        <v>3.3016809492935764</v>
      </c>
      <c r="BB1498" s="18"/>
      <c r="BD1498" s="54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3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9"/>
        <v>X</v>
      </c>
      <c r="G1499" s="7">
        <f t="shared" si="240"/>
        <v>12.8</v>
      </c>
      <c r="H1499" s="16">
        <f t="shared" si="241"/>
        <v>12.8</v>
      </c>
      <c r="I1499" s="11" t="str">
        <f t="shared" si="242"/>
        <v>X</v>
      </c>
      <c r="J1499" s="39" t="str">
        <f t="shared" si="243"/>
        <v>X</v>
      </c>
      <c r="K1499" s="39" t="str">
        <f t="shared" si="236"/>
        <v>X</v>
      </c>
      <c r="L1499" s="39" t="str">
        <f t="shared" si="237"/>
        <v>X</v>
      </c>
      <c r="M1499" s="39" t="str">
        <f t="shared" si="244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5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8"/>
        <v>3.301897717195208</v>
      </c>
      <c r="BB1499" s="18"/>
      <c r="BD1499" s="54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3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9"/>
        <v>X</v>
      </c>
      <c r="G1500" s="7">
        <f t="shared" si="240"/>
        <v>12.8</v>
      </c>
      <c r="H1500" s="16">
        <f t="shared" si="241"/>
        <v>12.8</v>
      </c>
      <c r="I1500" s="11" t="str">
        <f t="shared" si="242"/>
        <v>X</v>
      </c>
      <c r="J1500" s="39" t="str">
        <f t="shared" si="243"/>
        <v>X</v>
      </c>
      <c r="K1500" s="39" t="str">
        <f t="shared" si="236"/>
        <v>X</v>
      </c>
      <c r="L1500" s="39" t="str">
        <f t="shared" si="237"/>
        <v>X</v>
      </c>
      <c r="M1500" s="39" t="str">
        <f t="shared" si="244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5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8"/>
        <v>3.3021143769562009</v>
      </c>
      <c r="BB1500" s="18"/>
      <c r="BD1500" s="54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3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9"/>
        <v>X</v>
      </c>
      <c r="G1501" s="7">
        <f t="shared" si="240"/>
        <v>12.3</v>
      </c>
      <c r="H1501" s="16">
        <f t="shared" si="241"/>
        <v>12.3</v>
      </c>
      <c r="I1501" s="11" t="str">
        <f t="shared" si="242"/>
        <v>X</v>
      </c>
      <c r="J1501" s="39" t="str">
        <f t="shared" si="243"/>
        <v>X</v>
      </c>
      <c r="K1501" s="39" t="str">
        <f t="shared" si="236"/>
        <v>X</v>
      </c>
      <c r="L1501" s="39" t="str">
        <f t="shared" si="237"/>
        <v>X</v>
      </c>
      <c r="M1501" s="39" t="str">
        <f t="shared" si="244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5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8"/>
        <v>3.3025473724874854</v>
      </c>
      <c r="BB1501" s="18"/>
      <c r="BD1501" s="54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3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9"/>
        <v>X</v>
      </c>
      <c r="G1502" s="7">
        <f t="shared" si="240"/>
        <v>12.1</v>
      </c>
      <c r="H1502" s="16">
        <f t="shared" si="241"/>
        <v>12.1</v>
      </c>
      <c r="I1502" s="11" t="str">
        <f t="shared" si="242"/>
        <v>X</v>
      </c>
      <c r="J1502" s="39" t="str">
        <f t="shared" si="243"/>
        <v>X</v>
      </c>
      <c r="K1502" s="39" t="str">
        <f t="shared" si="236"/>
        <v>X</v>
      </c>
      <c r="L1502" s="39" t="str">
        <f t="shared" si="237"/>
        <v>X</v>
      </c>
      <c r="M1502" s="39" t="str">
        <f t="shared" si="244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5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8"/>
        <v>3.3027637084729817</v>
      </c>
      <c r="BB1502" s="18"/>
      <c r="BD1502" s="54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3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9"/>
        <v>X</v>
      </c>
      <c r="G1503" s="7">
        <f t="shared" si="240"/>
        <v>12.1</v>
      </c>
      <c r="H1503" s="16">
        <f t="shared" si="241"/>
        <v>12.1</v>
      </c>
      <c r="I1503" s="11" t="str">
        <f t="shared" si="242"/>
        <v>X</v>
      </c>
      <c r="J1503" s="39" t="str">
        <f t="shared" si="243"/>
        <v>X</v>
      </c>
      <c r="K1503" s="39" t="str">
        <f t="shared" si="236"/>
        <v>X</v>
      </c>
      <c r="L1503" s="39" t="str">
        <f t="shared" si="237"/>
        <v>X</v>
      </c>
      <c r="M1503" s="39" t="str">
        <f t="shared" si="244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5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8"/>
        <v>3.3029799367482493</v>
      </c>
      <c r="BB1503" s="18"/>
      <c r="BD1503" s="54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3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9"/>
        <v>X</v>
      </c>
      <c r="G1504" s="7">
        <f t="shared" si="240"/>
        <v>11.9</v>
      </c>
      <c r="H1504" s="16">
        <f t="shared" si="241"/>
        <v>11.9</v>
      </c>
      <c r="I1504" s="11" t="str">
        <f t="shared" si="242"/>
        <v>X</v>
      </c>
      <c r="J1504" s="39" t="str">
        <f t="shared" si="243"/>
        <v>X</v>
      </c>
      <c r="K1504" s="39" t="str">
        <f t="shared" ref="K1504:K1566" si="246">IFERROR(1/J1504, "X")</f>
        <v>X</v>
      </c>
      <c r="L1504" s="39" t="str">
        <f t="shared" ref="L1504:L1566" si="247">IFERROR(I1504-J1504, "X")</f>
        <v>X</v>
      </c>
      <c r="M1504" s="39" t="str">
        <f t="shared" si="244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5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8">LOG(AU1504)</f>
        <v>3.3031960574204891</v>
      </c>
      <c r="BB1504" s="18"/>
      <c r="BD1504" s="54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3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9"/>
        <v>X</v>
      </c>
      <c r="G1505" s="7">
        <f t="shared" si="240"/>
        <v>10.9</v>
      </c>
      <c r="H1505" s="16">
        <f t="shared" si="241"/>
        <v>10.9</v>
      </c>
      <c r="I1505" s="11" t="str">
        <f t="shared" si="242"/>
        <v>X</v>
      </c>
      <c r="J1505" s="39" t="str">
        <f t="shared" si="243"/>
        <v>X</v>
      </c>
      <c r="K1505" s="39" t="str">
        <f t="shared" si="246"/>
        <v>X</v>
      </c>
      <c r="L1505" s="39" t="str">
        <f t="shared" si="247"/>
        <v>X</v>
      </c>
      <c r="M1505" s="39" t="str">
        <f t="shared" si="244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5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8"/>
        <v>3.303412070596742</v>
      </c>
      <c r="BB1505" s="18"/>
      <c r="BD1505" s="54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3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9"/>
        <v>X</v>
      </c>
      <c r="G1506" s="7">
        <f t="shared" si="240"/>
        <v>10.9</v>
      </c>
      <c r="H1506" s="16">
        <f t="shared" si="241"/>
        <v>10.9</v>
      </c>
      <c r="I1506" s="11" t="str">
        <f t="shared" si="242"/>
        <v>X</v>
      </c>
      <c r="J1506" s="39" t="str">
        <f t="shared" si="243"/>
        <v>X</v>
      </c>
      <c r="K1506" s="39" t="str">
        <f t="shared" si="246"/>
        <v>X</v>
      </c>
      <c r="L1506" s="39" t="str">
        <f t="shared" si="247"/>
        <v>X</v>
      </c>
      <c r="M1506" s="39" t="str">
        <f t="shared" si="244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5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8"/>
        <v>3.3036279763838898</v>
      </c>
      <c r="BB1506" s="18"/>
      <c r="BD1506" s="54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3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9"/>
        <v>X</v>
      </c>
      <c r="G1507" s="7">
        <f t="shared" si="240"/>
        <v>10.8</v>
      </c>
      <c r="H1507" s="16">
        <f t="shared" si="241"/>
        <v>10.8</v>
      </c>
      <c r="I1507" s="11" t="str">
        <f t="shared" si="242"/>
        <v>X</v>
      </c>
      <c r="J1507" s="39" t="str">
        <f t="shared" si="243"/>
        <v>X</v>
      </c>
      <c r="K1507" s="39" t="str">
        <f t="shared" si="246"/>
        <v>X</v>
      </c>
      <c r="L1507" s="39" t="str">
        <f t="shared" si="247"/>
        <v>X</v>
      </c>
      <c r="M1507" s="39" t="str">
        <f t="shared" si="244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5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8"/>
        <v>3.3038437748886547</v>
      </c>
      <c r="BB1507" s="18"/>
      <c r="BD1507" s="54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3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9"/>
        <v>X</v>
      </c>
      <c r="G1508" s="7">
        <f t="shared" si="240"/>
        <v>10.5</v>
      </c>
      <c r="H1508" s="16">
        <f t="shared" si="241"/>
        <v>10.5</v>
      </c>
      <c r="I1508" s="11" t="str">
        <f t="shared" si="242"/>
        <v>X</v>
      </c>
      <c r="J1508" s="39" t="str">
        <f t="shared" si="243"/>
        <v>X</v>
      </c>
      <c r="K1508" s="39" t="str">
        <f t="shared" si="246"/>
        <v>X</v>
      </c>
      <c r="L1508" s="39" t="str">
        <f t="shared" si="247"/>
        <v>X</v>
      </c>
      <c r="M1508" s="39" t="str">
        <f t="shared" si="244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5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8"/>
        <v>3.3040594662175993</v>
      </c>
      <c r="BB1508" s="18"/>
      <c r="BD1508" s="54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3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9"/>
        <v>X</v>
      </c>
      <c r="G1509" s="7">
        <f t="shared" si="240"/>
        <v>11.89</v>
      </c>
      <c r="H1509" s="16">
        <f t="shared" si="241"/>
        <v>11.89</v>
      </c>
      <c r="I1509" s="11" t="str">
        <f t="shared" si="242"/>
        <v>X</v>
      </c>
      <c r="J1509" s="39" t="str">
        <f t="shared" si="243"/>
        <v>X</v>
      </c>
      <c r="K1509" s="39" t="str">
        <f t="shared" si="246"/>
        <v>X</v>
      </c>
      <c r="L1509" s="39" t="str">
        <f t="shared" si="247"/>
        <v>X</v>
      </c>
      <c r="M1509" s="39" t="str">
        <f t="shared" si="244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5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8"/>
        <v>3.3008127941181171</v>
      </c>
      <c r="BB1509" s="18"/>
      <c r="BD1509" s="54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3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9"/>
        <v>X</v>
      </c>
      <c r="G1510" s="7">
        <f t="shared" si="240"/>
        <v>12.4</v>
      </c>
      <c r="H1510" s="16">
        <f t="shared" si="241"/>
        <v>12.4</v>
      </c>
      <c r="I1510" s="11" t="str">
        <f t="shared" si="242"/>
        <v>X</v>
      </c>
      <c r="J1510" s="39" t="str">
        <f t="shared" si="243"/>
        <v>X</v>
      </c>
      <c r="K1510" s="39" t="str">
        <f t="shared" si="246"/>
        <v>X</v>
      </c>
      <c r="L1510" s="39" t="str">
        <f t="shared" si="247"/>
        <v>X</v>
      </c>
      <c r="M1510" s="39" t="str">
        <f t="shared" si="244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5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8"/>
        <v>3.3010299956639813</v>
      </c>
      <c r="BB1510" s="18"/>
      <c r="BD1510" s="54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3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9"/>
        <v>X</v>
      </c>
      <c r="G1511" s="7">
        <f t="shared" si="240"/>
        <v>13</v>
      </c>
      <c r="H1511" s="16">
        <f t="shared" si="241"/>
        <v>13</v>
      </c>
      <c r="I1511" s="11" t="str">
        <f t="shared" si="242"/>
        <v>X</v>
      </c>
      <c r="J1511" s="39" t="str">
        <f t="shared" si="243"/>
        <v>X</v>
      </c>
      <c r="K1511" s="39" t="str">
        <f t="shared" si="246"/>
        <v>X</v>
      </c>
      <c r="L1511" s="39" t="str">
        <f t="shared" si="247"/>
        <v>X</v>
      </c>
      <c r="M1511" s="39" t="str">
        <f t="shared" si="244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5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8"/>
        <v>3.3012470886362113</v>
      </c>
      <c r="BB1511" s="18"/>
      <c r="BD1511" s="54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3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9"/>
        <v>X</v>
      </c>
      <c r="G1512" s="7">
        <f t="shared" si="240"/>
        <v>12.9</v>
      </c>
      <c r="H1512" s="16">
        <f t="shared" si="241"/>
        <v>12.9</v>
      </c>
      <c r="I1512" s="11" t="str">
        <f t="shared" si="242"/>
        <v>X</v>
      </c>
      <c r="J1512" s="39" t="str">
        <f t="shared" si="243"/>
        <v>X</v>
      </c>
      <c r="K1512" s="39" t="str">
        <f t="shared" si="246"/>
        <v>X</v>
      </c>
      <c r="L1512" s="39" t="str">
        <f t="shared" si="247"/>
        <v>X</v>
      </c>
      <c r="M1512" s="39" t="str">
        <f t="shared" si="244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5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8"/>
        <v>3.3014640731433</v>
      </c>
      <c r="BB1512" s="18"/>
      <c r="BD1512" s="54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3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9"/>
        <v>X</v>
      </c>
      <c r="G1513" s="7">
        <f t="shared" si="240"/>
        <v>12.8</v>
      </c>
      <c r="H1513" s="16">
        <f t="shared" si="241"/>
        <v>12.8</v>
      </c>
      <c r="I1513" s="11" t="str">
        <f t="shared" si="242"/>
        <v>X</v>
      </c>
      <c r="J1513" s="39" t="str">
        <f t="shared" si="243"/>
        <v>X</v>
      </c>
      <c r="K1513" s="39" t="str">
        <f t="shared" si="246"/>
        <v>X</v>
      </c>
      <c r="L1513" s="39" t="str">
        <f t="shared" si="247"/>
        <v>X</v>
      </c>
      <c r="M1513" s="39" t="str">
        <f t="shared" si="244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5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8"/>
        <v>3.3016809492935764</v>
      </c>
      <c r="BB1513" s="18"/>
      <c r="BD1513" s="54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3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9"/>
        <v>X</v>
      </c>
      <c r="G1514" s="7">
        <f t="shared" si="240"/>
        <v>12.5</v>
      </c>
      <c r="H1514" s="16">
        <f t="shared" si="241"/>
        <v>12.5</v>
      </c>
      <c r="I1514" s="11" t="str">
        <f t="shared" si="242"/>
        <v>X</v>
      </c>
      <c r="J1514" s="39" t="str">
        <f t="shared" si="243"/>
        <v>X</v>
      </c>
      <c r="K1514" s="39" t="str">
        <f t="shared" si="246"/>
        <v>X</v>
      </c>
      <c r="L1514" s="39" t="str">
        <f t="shared" si="247"/>
        <v>X</v>
      </c>
      <c r="M1514" s="39" t="str">
        <f t="shared" si="244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5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8"/>
        <v>3.301897717195208</v>
      </c>
      <c r="BB1514" s="18"/>
      <c r="BD1514" s="54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3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9"/>
        <v>X</v>
      </c>
      <c r="G1515" s="7">
        <f t="shared" si="240"/>
        <v>12.4</v>
      </c>
      <c r="H1515" s="16">
        <f t="shared" si="241"/>
        <v>12.4</v>
      </c>
      <c r="I1515" s="11" t="str">
        <f t="shared" si="242"/>
        <v>X</v>
      </c>
      <c r="J1515" s="39" t="str">
        <f t="shared" si="243"/>
        <v>X</v>
      </c>
      <c r="K1515" s="39" t="str">
        <f t="shared" si="246"/>
        <v>X</v>
      </c>
      <c r="L1515" s="39" t="str">
        <f t="shared" si="247"/>
        <v>X</v>
      </c>
      <c r="M1515" s="39" t="str">
        <f t="shared" si="244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5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8"/>
        <v>3.3021143769562009</v>
      </c>
      <c r="BB1515" s="18"/>
      <c r="BD1515" s="54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3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9"/>
        <v>X</v>
      </c>
      <c r="G1516" s="7">
        <f t="shared" si="240"/>
        <v>12.9</v>
      </c>
      <c r="H1516" s="16">
        <f t="shared" si="241"/>
        <v>12.9</v>
      </c>
      <c r="I1516" s="11" t="str">
        <f t="shared" si="242"/>
        <v>X</v>
      </c>
      <c r="J1516" s="39" t="str">
        <f t="shared" si="243"/>
        <v>X</v>
      </c>
      <c r="K1516" s="39" t="str">
        <f t="shared" si="246"/>
        <v>X</v>
      </c>
      <c r="L1516" s="39" t="str">
        <f t="shared" si="247"/>
        <v>X</v>
      </c>
      <c r="M1516" s="39" t="str">
        <f t="shared" si="244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5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8"/>
        <v>3.3025473724874854</v>
      </c>
      <c r="BB1516" s="18"/>
      <c r="BD1516" s="54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3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9"/>
        <v>X</v>
      </c>
      <c r="G1517" s="7">
        <f t="shared" si="240"/>
        <v>12.3</v>
      </c>
      <c r="H1517" s="16">
        <f t="shared" si="241"/>
        <v>12.3</v>
      </c>
      <c r="I1517" s="11" t="str">
        <f t="shared" si="242"/>
        <v>X</v>
      </c>
      <c r="J1517" s="39" t="str">
        <f t="shared" si="243"/>
        <v>X</v>
      </c>
      <c r="K1517" s="39" t="str">
        <f t="shared" si="246"/>
        <v>X</v>
      </c>
      <c r="L1517" s="39" t="str">
        <f t="shared" si="247"/>
        <v>X</v>
      </c>
      <c r="M1517" s="39" t="str">
        <f t="shared" si="244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5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8"/>
        <v>3.3027637084729817</v>
      </c>
      <c r="BB1517" s="18"/>
      <c r="BD1517" s="54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3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9"/>
        <v>X</v>
      </c>
      <c r="G1518" s="7">
        <f t="shared" si="240"/>
        <v>12.5</v>
      </c>
      <c r="H1518" s="16">
        <f t="shared" si="241"/>
        <v>12.5</v>
      </c>
      <c r="I1518" s="11" t="str">
        <f t="shared" si="242"/>
        <v>X</v>
      </c>
      <c r="J1518" s="39" t="str">
        <f t="shared" si="243"/>
        <v>X</v>
      </c>
      <c r="K1518" s="39" t="str">
        <f t="shared" si="246"/>
        <v>X</v>
      </c>
      <c r="L1518" s="39" t="str">
        <f t="shared" si="247"/>
        <v>X</v>
      </c>
      <c r="M1518" s="39" t="str">
        <f t="shared" si="244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5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8"/>
        <v>3.3029799367482493</v>
      </c>
      <c r="BB1518" s="18"/>
      <c r="BD1518" s="54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3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9"/>
        <v>X</v>
      </c>
      <c r="G1519" s="7">
        <f t="shared" si="240"/>
        <v>12.6</v>
      </c>
      <c r="H1519" s="16">
        <f t="shared" si="241"/>
        <v>12.6</v>
      </c>
      <c r="I1519" s="11" t="str">
        <f t="shared" si="242"/>
        <v>X</v>
      </c>
      <c r="J1519" s="39" t="str">
        <f t="shared" si="243"/>
        <v>X</v>
      </c>
      <c r="K1519" s="39" t="str">
        <f t="shared" si="246"/>
        <v>X</v>
      </c>
      <c r="L1519" s="39" t="str">
        <f t="shared" si="247"/>
        <v>X</v>
      </c>
      <c r="M1519" s="39" t="str">
        <f t="shared" si="244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5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8"/>
        <v>3.3031960574204891</v>
      </c>
      <c r="BB1519" s="18"/>
      <c r="BD1519" s="54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3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9"/>
        <v>X</v>
      </c>
      <c r="G1520" s="7">
        <f t="shared" si="240"/>
        <v>12.7</v>
      </c>
      <c r="H1520" s="16">
        <f t="shared" si="241"/>
        <v>12.7</v>
      </c>
      <c r="I1520" s="11" t="str">
        <f t="shared" si="242"/>
        <v>X</v>
      </c>
      <c r="J1520" s="39" t="str">
        <f t="shared" si="243"/>
        <v>X</v>
      </c>
      <c r="K1520" s="39" t="str">
        <f t="shared" si="246"/>
        <v>X</v>
      </c>
      <c r="L1520" s="39" t="str">
        <f t="shared" si="247"/>
        <v>X</v>
      </c>
      <c r="M1520" s="39" t="str">
        <f t="shared" si="244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5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8"/>
        <v>3.303412070596742</v>
      </c>
      <c r="BB1520" s="18"/>
      <c r="BD1520" s="54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3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9"/>
        <v>X</v>
      </c>
      <c r="G1521" s="7">
        <f t="shared" si="240"/>
        <v>11.89</v>
      </c>
      <c r="H1521" s="16">
        <f t="shared" si="241"/>
        <v>11.89</v>
      </c>
      <c r="I1521" s="11" t="str">
        <f t="shared" si="242"/>
        <v>X</v>
      </c>
      <c r="J1521" s="39" t="str">
        <f t="shared" si="243"/>
        <v>X</v>
      </c>
      <c r="K1521" s="39" t="str">
        <f t="shared" si="246"/>
        <v>X</v>
      </c>
      <c r="L1521" s="39" t="str">
        <f t="shared" si="247"/>
        <v>X</v>
      </c>
      <c r="M1521" s="39" t="str">
        <f t="shared" si="244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5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8"/>
        <v>3.3036279763838898</v>
      </c>
      <c r="BB1521" s="18"/>
      <c r="BD1521" s="54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3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9"/>
        <v>X</v>
      </c>
      <c r="G1522" s="7">
        <f t="shared" si="240"/>
        <v>11.7</v>
      </c>
      <c r="H1522" s="16">
        <f t="shared" si="241"/>
        <v>11.7</v>
      </c>
      <c r="I1522" s="11" t="str">
        <f t="shared" si="242"/>
        <v>X</v>
      </c>
      <c r="J1522" s="39" t="str">
        <f t="shared" si="243"/>
        <v>X</v>
      </c>
      <c r="K1522" s="39" t="str">
        <f t="shared" si="246"/>
        <v>X</v>
      </c>
      <c r="L1522" s="39" t="str">
        <f t="shared" si="247"/>
        <v>X</v>
      </c>
      <c r="M1522" s="39" t="str">
        <f t="shared" si="244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5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8"/>
        <v>3.3038437748886547</v>
      </c>
      <c r="BB1522" s="18"/>
      <c r="BD1522" s="54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3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9"/>
        <v>X</v>
      </c>
      <c r="G1523" s="7">
        <f t="shared" si="240"/>
        <v>12.2</v>
      </c>
      <c r="H1523" s="16">
        <f t="shared" si="241"/>
        <v>12.2</v>
      </c>
      <c r="I1523" s="11" t="str">
        <f t="shared" si="242"/>
        <v>X</v>
      </c>
      <c r="J1523" s="39" t="str">
        <f t="shared" si="243"/>
        <v>X</v>
      </c>
      <c r="K1523" s="39" t="str">
        <f t="shared" si="246"/>
        <v>X</v>
      </c>
      <c r="L1523" s="39" t="str">
        <f t="shared" si="247"/>
        <v>X</v>
      </c>
      <c r="M1523" s="39" t="str">
        <f t="shared" si="244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5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8"/>
        <v>3.3040594662175993</v>
      </c>
      <c r="BB1523" s="18"/>
      <c r="BD1523" s="54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3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9"/>
        <v>X</v>
      </c>
      <c r="G1524" s="7">
        <f t="shared" si="240"/>
        <v>4</v>
      </c>
      <c r="H1524" s="16">
        <f t="shared" si="241"/>
        <v>4</v>
      </c>
      <c r="I1524" s="11" t="str">
        <f t="shared" si="242"/>
        <v>X</v>
      </c>
      <c r="J1524" s="39" t="str">
        <f t="shared" si="243"/>
        <v>X</v>
      </c>
      <c r="K1524" s="39" t="str">
        <f t="shared" si="246"/>
        <v>X</v>
      </c>
      <c r="L1524" s="39" t="str">
        <f t="shared" si="247"/>
        <v>X</v>
      </c>
      <c r="M1524" s="39" t="str">
        <f t="shared" si="244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5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8"/>
        <v>3.2977605110991339</v>
      </c>
      <c r="BB1524" s="18"/>
      <c r="BD1524" s="54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3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9"/>
        <v>X</v>
      </c>
      <c r="G1525" s="7">
        <f t="shared" si="240"/>
        <v>5.7</v>
      </c>
      <c r="H1525" s="16">
        <f t="shared" si="241"/>
        <v>5.7</v>
      </c>
      <c r="I1525" s="11" t="str">
        <f t="shared" si="242"/>
        <v>X</v>
      </c>
      <c r="J1525" s="39" t="str">
        <f t="shared" si="243"/>
        <v>X</v>
      </c>
      <c r="K1525" s="39" t="str">
        <f t="shared" si="246"/>
        <v>X</v>
      </c>
      <c r="L1525" s="39" t="str">
        <f t="shared" si="247"/>
        <v>X</v>
      </c>
      <c r="M1525" s="39" t="str">
        <f t="shared" si="244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5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8"/>
        <v>3.2977605110991339</v>
      </c>
      <c r="BB1525" s="18"/>
      <c r="BD1525" s="54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3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9"/>
        <v>X</v>
      </c>
      <c r="G1526" s="7">
        <f t="shared" si="240"/>
        <v>8.5</v>
      </c>
      <c r="H1526" s="16">
        <f t="shared" si="241"/>
        <v>8.5</v>
      </c>
      <c r="I1526" s="11" t="str">
        <f t="shared" si="242"/>
        <v>X</v>
      </c>
      <c r="J1526" s="39" t="str">
        <f t="shared" si="243"/>
        <v>X</v>
      </c>
      <c r="K1526" s="39" t="str">
        <f t="shared" si="246"/>
        <v>X</v>
      </c>
      <c r="L1526" s="39" t="str">
        <f t="shared" si="247"/>
        <v>X</v>
      </c>
      <c r="M1526" s="39" t="str">
        <f t="shared" si="244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5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8"/>
        <v>3.2999429000227671</v>
      </c>
      <c r="BB1526" s="18"/>
      <c r="BD1526" s="54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3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9"/>
        <v>X</v>
      </c>
      <c r="G1527" s="7">
        <f t="shared" si="240"/>
        <v>7.5</v>
      </c>
      <c r="H1527" s="16">
        <f t="shared" si="241"/>
        <v>7.5</v>
      </c>
      <c r="I1527" s="11" t="str">
        <f t="shared" si="242"/>
        <v>X</v>
      </c>
      <c r="J1527" s="39" t="str">
        <f t="shared" si="243"/>
        <v>X</v>
      </c>
      <c r="K1527" s="39" t="str">
        <f t="shared" si="246"/>
        <v>X</v>
      </c>
      <c r="L1527" s="39" t="str">
        <f t="shared" si="247"/>
        <v>X</v>
      </c>
      <c r="M1527" s="39" t="str">
        <f t="shared" si="244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5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8"/>
        <v>3.2999429000227671</v>
      </c>
      <c r="BB1527" s="18"/>
      <c r="BD1527" s="54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3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9"/>
        <v>X</v>
      </c>
      <c r="G1528" s="7">
        <f t="shared" si="240"/>
        <v>3.3</v>
      </c>
      <c r="H1528" s="16">
        <f t="shared" si="241"/>
        <v>3.3</v>
      </c>
      <c r="I1528" s="11" t="str">
        <f t="shared" si="242"/>
        <v>X</v>
      </c>
      <c r="J1528" s="39" t="str">
        <f t="shared" si="243"/>
        <v>X</v>
      </c>
      <c r="K1528" s="39" t="str">
        <f t="shared" si="246"/>
        <v>X</v>
      </c>
      <c r="L1528" s="39" t="str">
        <f t="shared" si="247"/>
        <v>X</v>
      </c>
      <c r="M1528" s="39" t="str">
        <f t="shared" si="244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5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8"/>
        <v>3.2999429000227671</v>
      </c>
      <c r="BB1528" s="18"/>
      <c r="BD1528" s="54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3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9"/>
        <v>X</v>
      </c>
      <c r="G1529" s="7">
        <f t="shared" si="240"/>
        <v>17.399999999999999</v>
      </c>
      <c r="H1529" s="16">
        <f t="shared" si="241"/>
        <v>17.399999999999999</v>
      </c>
      <c r="I1529" s="11" t="str">
        <f t="shared" si="242"/>
        <v>X</v>
      </c>
      <c r="J1529" s="39" t="str">
        <f t="shared" si="243"/>
        <v>X</v>
      </c>
      <c r="K1529" s="39" t="str">
        <f t="shared" si="246"/>
        <v>X</v>
      </c>
      <c r="L1529" s="39" t="str">
        <f t="shared" si="247"/>
        <v>X</v>
      </c>
      <c r="M1529" s="39" t="str">
        <f t="shared" si="244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5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8"/>
        <v>3.2999429000227671</v>
      </c>
      <c r="BB1529" s="18"/>
      <c r="BD1529" s="54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3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9"/>
        <v>X</v>
      </c>
      <c r="G1530" s="7">
        <f t="shared" si="240"/>
        <v>10.9</v>
      </c>
      <c r="H1530" s="16">
        <f t="shared" si="241"/>
        <v>10.9</v>
      </c>
      <c r="I1530" s="11" t="str">
        <f t="shared" si="242"/>
        <v>X</v>
      </c>
      <c r="J1530" s="39" t="str">
        <f t="shared" si="243"/>
        <v>X</v>
      </c>
      <c r="K1530" s="39" t="str">
        <f t="shared" si="246"/>
        <v>X</v>
      </c>
      <c r="L1530" s="39" t="str">
        <f t="shared" si="247"/>
        <v>X</v>
      </c>
      <c r="M1530" s="39" t="str">
        <f t="shared" si="244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5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8"/>
        <v>3.2977605110991339</v>
      </c>
      <c r="BB1530" s="18"/>
      <c r="BD1530" s="54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3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9"/>
        <v>X</v>
      </c>
      <c r="G1531" s="7">
        <f t="shared" si="240"/>
        <v>5.0999999999999996</v>
      </c>
      <c r="H1531" s="16">
        <f t="shared" si="241"/>
        <v>5.0999999999999996</v>
      </c>
      <c r="I1531" s="11" t="str">
        <f t="shared" si="242"/>
        <v>X</v>
      </c>
      <c r="J1531" s="39" t="str">
        <f t="shared" si="243"/>
        <v>X</v>
      </c>
      <c r="K1531" s="39" t="str">
        <f t="shared" si="246"/>
        <v>X</v>
      </c>
      <c r="L1531" s="39" t="str">
        <f t="shared" si="247"/>
        <v>X</v>
      </c>
      <c r="M1531" s="39" t="str">
        <f t="shared" si="244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5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8"/>
        <v>3.2977605110991339</v>
      </c>
      <c r="BB1531" s="18"/>
      <c r="BD1531" s="54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3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9"/>
        <v>X</v>
      </c>
      <c r="G1532" s="7">
        <f t="shared" si="240"/>
        <v>5.2</v>
      </c>
      <c r="H1532" s="16">
        <f t="shared" si="241"/>
        <v>5.2</v>
      </c>
      <c r="I1532" s="11" t="str">
        <f t="shared" si="242"/>
        <v>X</v>
      </c>
      <c r="J1532" s="39" t="str">
        <f t="shared" si="243"/>
        <v>X</v>
      </c>
      <c r="K1532" s="39" t="str">
        <f t="shared" si="246"/>
        <v>X</v>
      </c>
      <c r="L1532" s="39" t="str">
        <f t="shared" si="247"/>
        <v>X</v>
      </c>
      <c r="M1532" s="39" t="str">
        <f t="shared" si="244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5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8"/>
        <v>3.2977605110991339</v>
      </c>
      <c r="BB1532" s="18"/>
      <c r="BD1532" s="54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3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9"/>
        <v>X</v>
      </c>
      <c r="G1533" s="7">
        <f t="shared" si="240"/>
        <v>5.8</v>
      </c>
      <c r="H1533" s="16">
        <f t="shared" si="241"/>
        <v>5.8</v>
      </c>
      <c r="I1533" s="11" t="str">
        <f t="shared" si="242"/>
        <v>X</v>
      </c>
      <c r="J1533" s="39" t="str">
        <f t="shared" si="243"/>
        <v>X</v>
      </c>
      <c r="K1533" s="39" t="str">
        <f t="shared" si="246"/>
        <v>X</v>
      </c>
      <c r="L1533" s="39" t="str">
        <f t="shared" si="247"/>
        <v>X</v>
      </c>
      <c r="M1533" s="39" t="str">
        <f t="shared" si="244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5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8"/>
        <v>3.3001605369513523</v>
      </c>
      <c r="BB1533" s="18"/>
      <c r="BD1533" s="54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3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9"/>
        <v>X</v>
      </c>
      <c r="G1534" s="7">
        <f t="shared" si="240"/>
        <v>6.1</v>
      </c>
      <c r="H1534" s="16">
        <f t="shared" si="241"/>
        <v>6.1</v>
      </c>
      <c r="I1534" s="11" t="str">
        <f t="shared" si="242"/>
        <v>X</v>
      </c>
      <c r="J1534" s="39" t="str">
        <f t="shared" si="243"/>
        <v>X</v>
      </c>
      <c r="K1534" s="39" t="str">
        <f t="shared" si="246"/>
        <v>X</v>
      </c>
      <c r="L1534" s="39" t="str">
        <f t="shared" si="247"/>
        <v>X</v>
      </c>
      <c r="M1534" s="39" t="str">
        <f t="shared" si="244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5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8"/>
        <v>3.2992893340876801</v>
      </c>
      <c r="BB1534" s="18"/>
      <c r="BD1534" s="54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3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9"/>
        <v>X</v>
      </c>
      <c r="G1535" s="7">
        <f t="shared" si="240"/>
        <v>8.3000000000000007</v>
      </c>
      <c r="H1535" s="16">
        <f t="shared" si="241"/>
        <v>8.3000000000000007</v>
      </c>
      <c r="I1535" s="11" t="str">
        <f t="shared" si="242"/>
        <v>X</v>
      </c>
      <c r="J1535" s="39" t="str">
        <f t="shared" si="243"/>
        <v>X</v>
      </c>
      <c r="K1535" s="39" t="str">
        <f t="shared" si="246"/>
        <v>X</v>
      </c>
      <c r="L1535" s="39" t="str">
        <f t="shared" si="247"/>
        <v>X</v>
      </c>
      <c r="M1535" s="39" t="str">
        <f t="shared" si="244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5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8"/>
        <v>3.3001605369513523</v>
      </c>
      <c r="BB1535" s="18"/>
      <c r="BD1535" s="54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3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9"/>
        <v>X</v>
      </c>
      <c r="G1536" s="7">
        <f t="shared" si="240"/>
        <v>8</v>
      </c>
      <c r="H1536" s="16">
        <f t="shared" si="241"/>
        <v>8</v>
      </c>
      <c r="I1536" s="11" t="str">
        <f t="shared" si="242"/>
        <v>X</v>
      </c>
      <c r="J1536" s="39" t="str">
        <f t="shared" si="243"/>
        <v>X</v>
      </c>
      <c r="K1536" s="39" t="str">
        <f t="shared" si="246"/>
        <v>X</v>
      </c>
      <c r="L1536" s="39" t="str">
        <f t="shared" si="247"/>
        <v>X</v>
      </c>
      <c r="M1536" s="39" t="str">
        <f t="shared" si="244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5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8"/>
        <v>3.2992893340876801</v>
      </c>
      <c r="BB1536" s="18"/>
      <c r="BD1536" s="54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3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9"/>
        <v>X</v>
      </c>
      <c r="G1537" s="7">
        <f t="shared" si="240"/>
        <v>9.4</v>
      </c>
      <c r="H1537" s="16">
        <f t="shared" si="241"/>
        <v>9.4</v>
      </c>
      <c r="I1537" s="11" t="str">
        <f t="shared" si="242"/>
        <v>X</v>
      </c>
      <c r="J1537" s="39" t="str">
        <f t="shared" si="243"/>
        <v>X</v>
      </c>
      <c r="K1537" s="39" t="str">
        <f t="shared" si="246"/>
        <v>X</v>
      </c>
      <c r="L1537" s="39" t="str">
        <f t="shared" si="247"/>
        <v>X</v>
      </c>
      <c r="M1537" s="39" t="str">
        <f t="shared" si="244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5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8"/>
        <v>3.3001605369513523</v>
      </c>
      <c r="BB1537" s="18"/>
      <c r="BD1537" s="54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3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9"/>
        <v>X</v>
      </c>
      <c r="G1538" s="7">
        <f t="shared" si="240"/>
        <v>7.48</v>
      </c>
      <c r="H1538" s="16">
        <f t="shared" si="241"/>
        <v>7.48</v>
      </c>
      <c r="I1538" s="11" t="str">
        <f t="shared" si="242"/>
        <v>X</v>
      </c>
      <c r="J1538" s="39" t="str">
        <f t="shared" si="243"/>
        <v>X</v>
      </c>
      <c r="K1538" s="39" t="str">
        <f t="shared" si="246"/>
        <v>X</v>
      </c>
      <c r="L1538" s="39" t="str">
        <f t="shared" si="247"/>
        <v>X</v>
      </c>
      <c r="M1538" s="39" t="str">
        <f t="shared" si="244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5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8"/>
        <v>3.2979792441593623</v>
      </c>
      <c r="BB1538" s="18"/>
      <c r="BD1538" s="54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3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9"/>
        <v>X</v>
      </c>
      <c r="G1539" s="7">
        <f t="shared" si="240"/>
        <v>8.15</v>
      </c>
      <c r="H1539" s="16">
        <f t="shared" si="241"/>
        <v>8.15</v>
      </c>
      <c r="I1539" s="11" t="str">
        <f t="shared" si="242"/>
        <v>X</v>
      </c>
      <c r="J1539" s="39" t="str">
        <f t="shared" si="243"/>
        <v>X</v>
      </c>
      <c r="K1539" s="39" t="str">
        <f t="shared" si="246"/>
        <v>X</v>
      </c>
      <c r="L1539" s="39" t="str">
        <f t="shared" si="247"/>
        <v>X</v>
      </c>
      <c r="M1539" s="39" t="str">
        <f t="shared" si="244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5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8"/>
        <v>3.2992893340876801</v>
      </c>
      <c r="BB1539" s="18"/>
      <c r="BD1539" s="54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3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9"/>
        <v>X</v>
      </c>
      <c r="G1540" s="7">
        <f t="shared" si="240"/>
        <v>7.69</v>
      </c>
      <c r="H1540" s="16">
        <f t="shared" si="241"/>
        <v>7.69</v>
      </c>
      <c r="I1540" s="11" t="str">
        <f t="shared" si="242"/>
        <v>X</v>
      </c>
      <c r="J1540" s="39" t="str">
        <f t="shared" si="243"/>
        <v>X</v>
      </c>
      <c r="K1540" s="39" t="str">
        <f t="shared" si="246"/>
        <v>X</v>
      </c>
      <c r="L1540" s="39" t="str">
        <f t="shared" si="247"/>
        <v>X</v>
      </c>
      <c r="M1540" s="39" t="str">
        <f t="shared" si="244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5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8"/>
        <v>3.3036279763838898</v>
      </c>
      <c r="BB1540" s="18"/>
      <c r="BD1540" s="54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3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9"/>
        <v>X</v>
      </c>
      <c r="G1541" s="7">
        <f t="shared" si="240"/>
        <v>9.8250000000000011</v>
      </c>
      <c r="H1541" s="16">
        <f t="shared" si="241"/>
        <v>9.8250000000000011</v>
      </c>
      <c r="I1541" s="11" t="str">
        <f t="shared" si="242"/>
        <v>X</v>
      </c>
      <c r="J1541" s="39" t="str">
        <f t="shared" si="243"/>
        <v>X</v>
      </c>
      <c r="K1541" s="39" t="str">
        <f t="shared" si="246"/>
        <v>X</v>
      </c>
      <c r="L1541" s="39" t="str">
        <f t="shared" si="247"/>
        <v>X</v>
      </c>
      <c r="M1541" s="39" t="str">
        <f t="shared" si="244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5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8"/>
        <v>3.3036279763838898</v>
      </c>
      <c r="BB1541" s="18"/>
      <c r="BD1541" s="54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3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9"/>
        <v>X</v>
      </c>
      <c r="G1542" s="7">
        <f t="shared" si="240"/>
        <v>8</v>
      </c>
      <c r="H1542" s="16">
        <f t="shared" si="241"/>
        <v>8</v>
      </c>
      <c r="I1542" s="11" t="str">
        <f t="shared" si="242"/>
        <v>X</v>
      </c>
      <c r="J1542" s="39" t="str">
        <f t="shared" si="243"/>
        <v>X</v>
      </c>
      <c r="K1542" s="39" t="str">
        <f t="shared" si="246"/>
        <v>X</v>
      </c>
      <c r="L1542" s="39" t="str">
        <f t="shared" si="247"/>
        <v>X</v>
      </c>
      <c r="M1542" s="39" t="str">
        <f t="shared" si="244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5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8"/>
        <v>3.3036279763838898</v>
      </c>
      <c r="BB1542" s="18"/>
      <c r="BD1542" s="54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3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9"/>
        <v>X</v>
      </c>
      <c r="G1543" s="7">
        <f t="shared" si="240"/>
        <v>10</v>
      </c>
      <c r="H1543" s="16">
        <f t="shared" si="241"/>
        <v>10</v>
      </c>
      <c r="I1543" s="11" t="str">
        <f t="shared" si="242"/>
        <v>X</v>
      </c>
      <c r="J1543" s="39" t="str">
        <f t="shared" si="243"/>
        <v>X</v>
      </c>
      <c r="K1543" s="39" t="str">
        <f t="shared" si="246"/>
        <v>X</v>
      </c>
      <c r="L1543" s="39" t="str">
        <f t="shared" si="247"/>
        <v>X</v>
      </c>
      <c r="M1543" s="39" t="str">
        <f t="shared" si="244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5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8"/>
        <v>3.3036279763838898</v>
      </c>
      <c r="BB1543" s="18"/>
      <c r="BD1543" s="54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3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9"/>
        <v>X</v>
      </c>
      <c r="G1544" s="7">
        <f t="shared" si="240"/>
        <v>6.2</v>
      </c>
      <c r="H1544" s="16">
        <f t="shared" si="241"/>
        <v>6.2</v>
      </c>
      <c r="I1544" s="11" t="str">
        <f t="shared" si="242"/>
        <v>X</v>
      </c>
      <c r="J1544" s="39" t="str">
        <f t="shared" si="243"/>
        <v>X</v>
      </c>
      <c r="K1544" s="39" t="str">
        <f t="shared" si="246"/>
        <v>X</v>
      </c>
      <c r="L1544" s="39" t="str">
        <f t="shared" si="247"/>
        <v>X</v>
      </c>
      <c r="M1544" s="39" t="str">
        <f t="shared" si="244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5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8"/>
        <v>3.301897717195208</v>
      </c>
      <c r="BB1544" s="18"/>
      <c r="BD1544" s="54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3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9"/>
        <v>X</v>
      </c>
      <c r="G1545" s="7">
        <f t="shared" si="240"/>
        <v>7.8</v>
      </c>
      <c r="H1545" s="16">
        <f t="shared" si="241"/>
        <v>7.8</v>
      </c>
      <c r="I1545" s="11" t="str">
        <f t="shared" si="242"/>
        <v>X</v>
      </c>
      <c r="J1545" s="39" t="str">
        <f t="shared" si="243"/>
        <v>X</v>
      </c>
      <c r="K1545" s="39" t="str">
        <f t="shared" si="246"/>
        <v>X</v>
      </c>
      <c r="L1545" s="39" t="str">
        <f t="shared" si="247"/>
        <v>X</v>
      </c>
      <c r="M1545" s="39" t="str">
        <f t="shared" si="244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5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8"/>
        <v>3.301897717195208</v>
      </c>
      <c r="BB1545" s="18"/>
      <c r="BD1545" s="54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3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9"/>
        <v>X</v>
      </c>
      <c r="G1546" s="7">
        <f t="shared" si="240"/>
        <v>7.6</v>
      </c>
      <c r="H1546" s="16">
        <f t="shared" si="241"/>
        <v>7.6</v>
      </c>
      <c r="I1546" s="11" t="str">
        <f t="shared" si="242"/>
        <v>X</v>
      </c>
      <c r="J1546" s="39" t="str">
        <f t="shared" si="243"/>
        <v>X</v>
      </c>
      <c r="K1546" s="39" t="str">
        <f t="shared" si="246"/>
        <v>X</v>
      </c>
      <c r="L1546" s="39" t="str">
        <f t="shared" si="247"/>
        <v>X</v>
      </c>
      <c r="M1546" s="39" t="str">
        <f t="shared" si="244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5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8"/>
        <v>3.3001605369513523</v>
      </c>
      <c r="BB1546" s="18"/>
      <c r="BD1546" s="54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3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9"/>
        <v>X</v>
      </c>
      <c r="G1547" s="7">
        <f t="shared" si="240"/>
        <v>4.9000000000000004</v>
      </c>
      <c r="H1547" s="16">
        <f t="shared" si="241"/>
        <v>4.9000000000000004</v>
      </c>
      <c r="I1547" s="11" t="str">
        <f t="shared" si="242"/>
        <v>X</v>
      </c>
      <c r="J1547" s="39" t="str">
        <f t="shared" si="243"/>
        <v>X</v>
      </c>
      <c r="K1547" s="39" t="str">
        <f t="shared" si="246"/>
        <v>X</v>
      </c>
      <c r="L1547" s="39" t="str">
        <f t="shared" si="247"/>
        <v>X</v>
      </c>
      <c r="M1547" s="39" t="str">
        <f t="shared" si="244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5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8"/>
        <v>3.3001605369513523</v>
      </c>
      <c r="BB1547" s="18"/>
      <c r="BD1547" s="54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3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9"/>
        <v>X</v>
      </c>
      <c r="G1548" s="7">
        <f t="shared" si="240"/>
        <v>5.0990000000000002</v>
      </c>
      <c r="H1548" s="16">
        <f t="shared" si="241"/>
        <v>5.0990000000000002</v>
      </c>
      <c r="I1548" s="11" t="str">
        <f t="shared" si="242"/>
        <v>X</v>
      </c>
      <c r="J1548" s="39" t="str">
        <f t="shared" si="243"/>
        <v>X</v>
      </c>
      <c r="K1548" s="39" t="str">
        <f t="shared" si="246"/>
        <v>X</v>
      </c>
      <c r="L1548" s="39" t="str">
        <f t="shared" si="247"/>
        <v>X</v>
      </c>
      <c r="M1548" s="39" t="str">
        <f t="shared" si="244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5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8"/>
        <v>3.3001605369513523</v>
      </c>
      <c r="BB1548" s="18"/>
      <c r="BD1548" s="54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3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9"/>
        <v>X</v>
      </c>
      <c r="G1549" s="7">
        <f t="shared" si="240"/>
        <v>5.46</v>
      </c>
      <c r="H1549" s="16">
        <f t="shared" si="241"/>
        <v>5.46</v>
      </c>
      <c r="I1549" s="11" t="str">
        <f t="shared" si="242"/>
        <v>X</v>
      </c>
      <c r="J1549" s="39" t="str">
        <f t="shared" si="243"/>
        <v>X</v>
      </c>
      <c r="K1549" s="39" t="str">
        <f t="shared" si="246"/>
        <v>X</v>
      </c>
      <c r="L1549" s="39" t="str">
        <f t="shared" si="247"/>
        <v>X</v>
      </c>
      <c r="M1549" s="39" t="str">
        <f t="shared" si="244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5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8"/>
        <v>3.2984163800612945</v>
      </c>
      <c r="BB1549" s="18"/>
      <c r="BD1549" s="54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3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9"/>
        <v>X</v>
      </c>
      <c r="G1550" s="7">
        <f t="shared" si="240"/>
        <v>2.4500000000000011</v>
      </c>
      <c r="H1550" s="16">
        <f t="shared" si="241"/>
        <v>2.4500000000000011</v>
      </c>
      <c r="I1550" s="11" t="str">
        <f t="shared" si="242"/>
        <v>X</v>
      </c>
      <c r="J1550" s="39" t="str">
        <f t="shared" si="243"/>
        <v>X</v>
      </c>
      <c r="K1550" s="39" t="str">
        <f t="shared" si="246"/>
        <v>X</v>
      </c>
      <c r="L1550" s="39" t="str">
        <f t="shared" si="247"/>
        <v>X</v>
      </c>
      <c r="M1550" s="39" t="str">
        <f t="shared" si="244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5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8"/>
        <v>3.2984163800612945</v>
      </c>
      <c r="BB1550" s="18"/>
      <c r="BD1550" s="54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3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9">IFERROR(D1551/E1551, "X")</f>
        <v>X</v>
      </c>
      <c r="G1551" s="7">
        <f t="shared" ref="G1551:G1614" si="250">D1551-E1551</f>
        <v>8.9499999999999993</v>
      </c>
      <c r="H1551" s="16">
        <f t="shared" ref="H1551:H1614" si="251">D1551+E1551</f>
        <v>8.9499999999999993</v>
      </c>
      <c r="I1551" s="11" t="str">
        <f t="shared" ref="I1551:I1614" si="252">IFERROR(F1551/SQRT(F1551^2+AJ1551), "X")</f>
        <v>X</v>
      </c>
      <c r="J1551" s="39" t="str">
        <f t="shared" ref="J1551:J1614" si="253">IFERROR(SQRT((1-I1551^2)/AJ1551), "X")</f>
        <v>X</v>
      </c>
      <c r="K1551" s="39" t="str">
        <f t="shared" si="246"/>
        <v>X</v>
      </c>
      <c r="L1551" s="39" t="str">
        <f t="shared" si="247"/>
        <v>X</v>
      </c>
      <c r="M1551" s="39" t="str">
        <f t="shared" ref="M1551:M1614" si="254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5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8"/>
        <v>3.2984163800612945</v>
      </c>
      <c r="BB1551" s="18"/>
      <c r="BD1551" s="54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3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9"/>
        <v>X</v>
      </c>
      <c r="G1552" s="7">
        <f t="shared" si="250"/>
        <v>12.25</v>
      </c>
      <c r="H1552" s="16">
        <f t="shared" si="251"/>
        <v>12.25</v>
      </c>
      <c r="I1552" s="11" t="str">
        <f t="shared" si="252"/>
        <v>X</v>
      </c>
      <c r="J1552" s="39" t="str">
        <f t="shared" si="253"/>
        <v>X</v>
      </c>
      <c r="K1552" s="39" t="str">
        <f t="shared" si="246"/>
        <v>X</v>
      </c>
      <c r="L1552" s="39" t="str">
        <f t="shared" si="247"/>
        <v>X</v>
      </c>
      <c r="M1552" s="39" t="str">
        <f t="shared" si="254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5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8"/>
        <v>3.2984163800612945</v>
      </c>
      <c r="BB1552" s="18"/>
      <c r="BD1552" s="54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3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9"/>
        <v>X</v>
      </c>
      <c r="G1553" s="7">
        <f t="shared" si="250"/>
        <v>15.2</v>
      </c>
      <c r="H1553" s="16">
        <f t="shared" si="251"/>
        <v>15.2</v>
      </c>
      <c r="I1553" s="11" t="str">
        <f t="shared" si="252"/>
        <v>X</v>
      </c>
      <c r="J1553" s="39" t="str">
        <f t="shared" si="253"/>
        <v>X</v>
      </c>
      <c r="K1553" s="39" t="str">
        <f t="shared" si="246"/>
        <v>X</v>
      </c>
      <c r="L1553" s="39" t="str">
        <f t="shared" si="247"/>
        <v>X</v>
      </c>
      <c r="M1553" s="39" t="str">
        <f t="shared" si="254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5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8"/>
        <v>3.3014640731433</v>
      </c>
      <c r="BB1553" s="18"/>
      <c r="BD1553" s="54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3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9"/>
        <v>X</v>
      </c>
      <c r="G1554" s="7">
        <f t="shared" si="250"/>
        <v>11.5</v>
      </c>
      <c r="H1554" s="16">
        <f t="shared" si="251"/>
        <v>11.5</v>
      </c>
      <c r="I1554" s="11" t="str">
        <f t="shared" si="252"/>
        <v>X</v>
      </c>
      <c r="J1554" s="39" t="str">
        <f t="shared" si="253"/>
        <v>X</v>
      </c>
      <c r="K1554" s="39" t="str">
        <f t="shared" si="246"/>
        <v>X</v>
      </c>
      <c r="L1554" s="39" t="str">
        <f t="shared" si="247"/>
        <v>X</v>
      </c>
      <c r="M1554" s="39" t="str">
        <f t="shared" si="254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5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8"/>
        <v>3.3021143769562009</v>
      </c>
      <c r="BB1554" s="18"/>
      <c r="BD1554" s="54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3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9"/>
        <v>X</v>
      </c>
      <c r="G1555" s="7">
        <f t="shared" si="250"/>
        <v>10.7</v>
      </c>
      <c r="H1555" s="16">
        <f t="shared" si="251"/>
        <v>10.7</v>
      </c>
      <c r="I1555" s="11" t="str">
        <f t="shared" si="252"/>
        <v>X</v>
      </c>
      <c r="J1555" s="39" t="str">
        <f t="shared" si="253"/>
        <v>X</v>
      </c>
      <c r="K1555" s="39" t="str">
        <f t="shared" si="246"/>
        <v>X</v>
      </c>
      <c r="L1555" s="39" t="str">
        <f t="shared" si="247"/>
        <v>X</v>
      </c>
      <c r="M1555" s="39" t="str">
        <f t="shared" si="254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5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8"/>
        <v>3.3021143769562009</v>
      </c>
      <c r="BB1555" s="18"/>
      <c r="BD1555" s="54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3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9"/>
        <v>X</v>
      </c>
      <c r="G1556" s="7">
        <f t="shared" si="250"/>
        <v>12.9</v>
      </c>
      <c r="H1556" s="16">
        <f t="shared" si="251"/>
        <v>12.9</v>
      </c>
      <c r="I1556" s="11" t="str">
        <f t="shared" si="252"/>
        <v>X</v>
      </c>
      <c r="J1556" s="39" t="str">
        <f t="shared" si="253"/>
        <v>X</v>
      </c>
      <c r="K1556" s="39" t="str">
        <f t="shared" si="246"/>
        <v>X</v>
      </c>
      <c r="L1556" s="39" t="str">
        <f t="shared" si="247"/>
        <v>X</v>
      </c>
      <c r="M1556" s="39" t="str">
        <f t="shared" si="254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5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8"/>
        <v>3.3021143769562009</v>
      </c>
      <c r="BB1556" s="18"/>
      <c r="BD1556" s="54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3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9"/>
        <v>X</v>
      </c>
      <c r="G1557" s="7">
        <f t="shared" si="250"/>
        <v>7.5</v>
      </c>
      <c r="H1557" s="16">
        <f t="shared" si="251"/>
        <v>7.5</v>
      </c>
      <c r="I1557" s="11" t="str">
        <f t="shared" si="252"/>
        <v>X</v>
      </c>
      <c r="J1557" s="39" t="str">
        <f t="shared" si="253"/>
        <v>X</v>
      </c>
      <c r="K1557" s="39" t="str">
        <f t="shared" si="246"/>
        <v>X</v>
      </c>
      <c r="L1557" s="39" t="str">
        <f t="shared" si="247"/>
        <v>X</v>
      </c>
      <c r="M1557" s="39" t="str">
        <f t="shared" si="254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5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8"/>
        <v>3.2990712600274095</v>
      </c>
      <c r="BB1557" s="18"/>
      <c r="BD1557" s="54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3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9"/>
        <v>X</v>
      </c>
      <c r="G1558" s="7">
        <f t="shared" si="250"/>
        <v>5.5</v>
      </c>
      <c r="H1558" s="16">
        <f t="shared" si="251"/>
        <v>5.5</v>
      </c>
      <c r="I1558" s="11" t="str">
        <f t="shared" si="252"/>
        <v>X</v>
      </c>
      <c r="J1558" s="39" t="str">
        <f t="shared" si="253"/>
        <v>X</v>
      </c>
      <c r="K1558" s="39" t="str">
        <f t="shared" si="246"/>
        <v>X</v>
      </c>
      <c r="L1558" s="39" t="str">
        <f t="shared" si="247"/>
        <v>X</v>
      </c>
      <c r="M1558" s="39" t="str">
        <f t="shared" si="254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5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8"/>
        <v>3.2971036501492565</v>
      </c>
      <c r="BB1558" s="18"/>
      <c r="BD1558" s="54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3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9"/>
        <v>X</v>
      </c>
      <c r="G1559" s="7">
        <f t="shared" si="250"/>
        <v>8.3000000000000007</v>
      </c>
      <c r="H1559" s="16">
        <f t="shared" si="251"/>
        <v>8.3000000000000007</v>
      </c>
      <c r="I1559" s="11" t="str">
        <f t="shared" si="252"/>
        <v>X</v>
      </c>
      <c r="J1559" s="39" t="str">
        <f t="shared" si="253"/>
        <v>X</v>
      </c>
      <c r="K1559" s="39" t="str">
        <f t="shared" si="246"/>
        <v>X</v>
      </c>
      <c r="L1559" s="39" t="str">
        <f t="shared" si="247"/>
        <v>X</v>
      </c>
      <c r="M1559" s="39" t="str">
        <f t="shared" si="254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5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8"/>
        <v>3.2990712600274095</v>
      </c>
      <c r="BB1559" s="18"/>
      <c r="BD1559" s="54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3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9"/>
        <v>X</v>
      </c>
      <c r="G1560" s="7">
        <f t="shared" si="250"/>
        <v>7.8</v>
      </c>
      <c r="H1560" s="16">
        <f t="shared" si="251"/>
        <v>7.8</v>
      </c>
      <c r="I1560" s="11" t="str">
        <f t="shared" si="252"/>
        <v>X</v>
      </c>
      <c r="J1560" s="39" t="str">
        <f t="shared" si="253"/>
        <v>X</v>
      </c>
      <c r="K1560" s="39" t="str">
        <f t="shared" si="246"/>
        <v>X</v>
      </c>
      <c r="L1560" s="39" t="str">
        <f t="shared" si="247"/>
        <v>X</v>
      </c>
      <c r="M1560" s="39" t="str">
        <f t="shared" si="254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5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8"/>
        <v>3.2995072987004876</v>
      </c>
      <c r="BB1560" s="18"/>
      <c r="BD1560" s="54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3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9"/>
        <v>X</v>
      </c>
      <c r="G1561" s="7">
        <f t="shared" si="250"/>
        <v>9.1</v>
      </c>
      <c r="H1561" s="16">
        <f t="shared" si="251"/>
        <v>9.1</v>
      </c>
      <c r="I1561" s="11" t="str">
        <f t="shared" si="252"/>
        <v>X</v>
      </c>
      <c r="J1561" s="39" t="str">
        <f t="shared" si="253"/>
        <v>X</v>
      </c>
      <c r="K1561" s="39" t="str">
        <f t="shared" si="246"/>
        <v>X</v>
      </c>
      <c r="L1561" s="39" t="str">
        <f t="shared" si="247"/>
        <v>X</v>
      </c>
      <c r="M1561" s="39" t="str">
        <f t="shared" si="254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5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8"/>
        <v>3.2971036501492565</v>
      </c>
      <c r="BB1561" s="18"/>
      <c r="BD1561" s="54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3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9"/>
        <v>X</v>
      </c>
      <c r="G1562" s="7">
        <f t="shared" si="250"/>
        <v>7.5</v>
      </c>
      <c r="H1562" s="16">
        <f t="shared" si="251"/>
        <v>7.5</v>
      </c>
      <c r="I1562" s="11" t="str">
        <f t="shared" si="252"/>
        <v>X</v>
      </c>
      <c r="J1562" s="39" t="str">
        <f t="shared" si="253"/>
        <v>X</v>
      </c>
      <c r="K1562" s="39" t="str">
        <f t="shared" si="246"/>
        <v>X</v>
      </c>
      <c r="L1562" s="39" t="str">
        <f t="shared" si="247"/>
        <v>X</v>
      </c>
      <c r="M1562" s="39" t="str">
        <f t="shared" si="254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5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8"/>
        <v>3.2990712600274095</v>
      </c>
      <c r="BB1562" s="18"/>
      <c r="BD1562" s="54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3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9"/>
        <v>X</v>
      </c>
      <c r="G1563" s="7">
        <f t="shared" si="250"/>
        <v>7.9</v>
      </c>
      <c r="H1563" s="16">
        <f t="shared" si="251"/>
        <v>7.9</v>
      </c>
      <c r="I1563" s="11" t="str">
        <f t="shared" si="252"/>
        <v>X</v>
      </c>
      <c r="J1563" s="39" t="str">
        <f t="shared" si="253"/>
        <v>X</v>
      </c>
      <c r="K1563" s="39" t="str">
        <f t="shared" si="246"/>
        <v>X</v>
      </c>
      <c r="L1563" s="39" t="str">
        <f t="shared" si="247"/>
        <v>X</v>
      </c>
      <c r="M1563" s="39" t="str">
        <f t="shared" si="254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5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8"/>
        <v>3.2995072987004876</v>
      </c>
      <c r="BB1563" s="18"/>
      <c r="BD1563" s="54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3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9"/>
        <v>X</v>
      </c>
      <c r="G1564" s="7">
        <f t="shared" si="250"/>
        <v>9.6</v>
      </c>
      <c r="H1564" s="16">
        <f t="shared" si="251"/>
        <v>9.6</v>
      </c>
      <c r="I1564" s="11" t="str">
        <f t="shared" si="252"/>
        <v>X</v>
      </c>
      <c r="J1564" s="39" t="str">
        <f t="shared" si="253"/>
        <v>X</v>
      </c>
      <c r="K1564" s="39" t="str">
        <f t="shared" si="246"/>
        <v>X</v>
      </c>
      <c r="L1564" s="39" t="str">
        <f t="shared" si="247"/>
        <v>X</v>
      </c>
      <c r="M1564" s="39" t="str">
        <f t="shared" si="254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5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8"/>
        <v>3.2992893340876801</v>
      </c>
      <c r="BB1564" s="18"/>
      <c r="BD1564" s="54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3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9"/>
        <v>X</v>
      </c>
      <c r="G1565" s="7">
        <f t="shared" si="250"/>
        <v>9.5</v>
      </c>
      <c r="H1565" s="16">
        <f t="shared" si="251"/>
        <v>9.5</v>
      </c>
      <c r="I1565" s="11" t="str">
        <f t="shared" si="252"/>
        <v>X</v>
      </c>
      <c r="J1565" s="39" t="str">
        <f t="shared" si="253"/>
        <v>X</v>
      </c>
      <c r="K1565" s="39" t="str">
        <f t="shared" si="246"/>
        <v>X</v>
      </c>
      <c r="L1565" s="39" t="str">
        <f t="shared" si="247"/>
        <v>X</v>
      </c>
      <c r="M1565" s="39" t="str">
        <f t="shared" si="254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5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8"/>
        <v>3.2999429000227671</v>
      </c>
      <c r="BB1565" s="18"/>
      <c r="BD1565" s="54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3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9"/>
        <v>X</v>
      </c>
      <c r="G1566" s="7">
        <f t="shared" si="250"/>
        <v>8.1999999999999993</v>
      </c>
      <c r="H1566" s="16">
        <f t="shared" si="251"/>
        <v>8.1999999999999993</v>
      </c>
      <c r="I1566" s="11" t="str">
        <f t="shared" si="252"/>
        <v>X</v>
      </c>
      <c r="J1566" s="39" t="str">
        <f t="shared" si="253"/>
        <v>X</v>
      </c>
      <c r="K1566" s="39" t="str">
        <f t="shared" si="246"/>
        <v>X</v>
      </c>
      <c r="L1566" s="39" t="str">
        <f t="shared" si="247"/>
        <v>X</v>
      </c>
      <c r="M1566" s="39" t="str">
        <f t="shared" si="254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5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8"/>
        <v>3.2992893340876801</v>
      </c>
      <c r="BB1566" s="18"/>
      <c r="BD1566" s="54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3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9"/>
        <v>X</v>
      </c>
      <c r="G1567" s="7">
        <f t="shared" si="250"/>
        <v>9.1</v>
      </c>
      <c r="H1567" s="16">
        <f t="shared" si="251"/>
        <v>9.1</v>
      </c>
      <c r="I1567" s="11" t="str">
        <f t="shared" si="252"/>
        <v>X</v>
      </c>
      <c r="J1567" s="39" t="str">
        <f t="shared" si="253"/>
        <v>X</v>
      </c>
      <c r="K1567" s="39" t="str">
        <f t="shared" ref="K1567:K1629" si="256">IFERROR(1/J1567, "X")</f>
        <v>X</v>
      </c>
      <c r="L1567" s="39" t="str">
        <f t="shared" ref="L1567:L1629" si="257">IFERROR(I1567-J1567, "X")</f>
        <v>X</v>
      </c>
      <c r="M1567" s="39" t="str">
        <f t="shared" si="254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5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8">LOG(AU1567)</f>
        <v>3.2999429000227671</v>
      </c>
      <c r="BB1567" s="18"/>
      <c r="BD1567" s="54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3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9"/>
        <v>X</v>
      </c>
      <c r="G1568" s="7">
        <f t="shared" si="250"/>
        <v>7.8</v>
      </c>
      <c r="H1568" s="16">
        <f t="shared" si="251"/>
        <v>7.8</v>
      </c>
      <c r="I1568" s="11" t="str">
        <f t="shared" si="252"/>
        <v>X</v>
      </c>
      <c r="J1568" s="39" t="str">
        <f t="shared" si="253"/>
        <v>X</v>
      </c>
      <c r="K1568" s="39" t="str">
        <f t="shared" si="256"/>
        <v>X</v>
      </c>
      <c r="L1568" s="39" t="str">
        <f t="shared" si="257"/>
        <v>X</v>
      </c>
      <c r="M1568" s="39" t="str">
        <f t="shared" si="254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5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8"/>
        <v>3.2992893340876801</v>
      </c>
      <c r="BB1568" s="18"/>
      <c r="BD1568" s="54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3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9"/>
        <v>X</v>
      </c>
      <c r="G1569" s="7">
        <f t="shared" si="250"/>
        <v>9</v>
      </c>
      <c r="H1569" s="16">
        <f t="shared" si="251"/>
        <v>9</v>
      </c>
      <c r="I1569" s="11" t="str">
        <f t="shared" si="252"/>
        <v>X</v>
      </c>
      <c r="J1569" s="39" t="str">
        <f t="shared" si="253"/>
        <v>X</v>
      </c>
      <c r="K1569" s="39" t="str">
        <f t="shared" si="256"/>
        <v>X</v>
      </c>
      <c r="L1569" s="39" t="str">
        <f t="shared" si="257"/>
        <v>X</v>
      </c>
      <c r="M1569" s="39" t="str">
        <f t="shared" si="254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5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8"/>
        <v>3.2999429000227671</v>
      </c>
      <c r="BB1569" s="18"/>
      <c r="BD1569" s="54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3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9"/>
        <v>X</v>
      </c>
      <c r="G1570" s="7">
        <f t="shared" si="250"/>
        <v>9.3000000000000007</v>
      </c>
      <c r="H1570" s="16">
        <f t="shared" si="251"/>
        <v>9.3000000000000007</v>
      </c>
      <c r="I1570" s="11" t="str">
        <f t="shared" si="252"/>
        <v>X</v>
      </c>
      <c r="J1570" s="39" t="str">
        <f t="shared" si="253"/>
        <v>X</v>
      </c>
      <c r="K1570" s="39" t="str">
        <f t="shared" si="256"/>
        <v>X</v>
      </c>
      <c r="L1570" s="39" t="str">
        <f t="shared" si="257"/>
        <v>X</v>
      </c>
      <c r="M1570" s="39" t="str">
        <f t="shared" si="254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5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8"/>
        <v>3.2992893340876801</v>
      </c>
      <c r="BB1570" s="18"/>
      <c r="BD1570" s="54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3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9"/>
        <v>X</v>
      </c>
      <c r="G1571" s="7">
        <f t="shared" si="250"/>
        <v>10.6</v>
      </c>
      <c r="H1571" s="16">
        <f t="shared" si="251"/>
        <v>10.6</v>
      </c>
      <c r="I1571" s="11" t="str">
        <f t="shared" si="252"/>
        <v>X</v>
      </c>
      <c r="J1571" s="39" t="str">
        <f t="shared" si="253"/>
        <v>X</v>
      </c>
      <c r="K1571" s="39" t="str">
        <f t="shared" si="256"/>
        <v>X</v>
      </c>
      <c r="L1571" s="39" t="str">
        <f t="shared" si="257"/>
        <v>X</v>
      </c>
      <c r="M1571" s="39" t="str">
        <f t="shared" si="254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5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8"/>
        <v>3.2992893340876801</v>
      </c>
      <c r="BB1571" s="18"/>
      <c r="BD1571" s="54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3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9"/>
        <v>X</v>
      </c>
      <c r="G1572" s="7">
        <f t="shared" si="250"/>
        <v>12.2</v>
      </c>
      <c r="H1572" s="16">
        <f t="shared" si="251"/>
        <v>12.2</v>
      </c>
      <c r="I1572" s="11" t="str">
        <f t="shared" si="252"/>
        <v>X</v>
      </c>
      <c r="J1572" s="39" t="str">
        <f t="shared" si="253"/>
        <v>X</v>
      </c>
      <c r="K1572" s="39" t="str">
        <f t="shared" si="256"/>
        <v>X</v>
      </c>
      <c r="L1572" s="39" t="str">
        <f t="shared" si="257"/>
        <v>X</v>
      </c>
      <c r="M1572" s="39" t="str">
        <f t="shared" si="254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5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8"/>
        <v>3.2968844755385471</v>
      </c>
      <c r="BB1572" s="18"/>
      <c r="BD1572" s="54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3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9"/>
        <v>X</v>
      </c>
      <c r="G1573" s="7">
        <f t="shared" si="250"/>
        <v>9.5</v>
      </c>
      <c r="H1573" s="16">
        <f t="shared" si="251"/>
        <v>9.5</v>
      </c>
      <c r="I1573" s="11" t="str">
        <f t="shared" si="252"/>
        <v>X</v>
      </c>
      <c r="J1573" s="39" t="str">
        <f t="shared" si="253"/>
        <v>X</v>
      </c>
      <c r="K1573" s="39" t="str">
        <f t="shared" si="256"/>
        <v>X</v>
      </c>
      <c r="L1573" s="39" t="str">
        <f t="shared" si="257"/>
        <v>X</v>
      </c>
      <c r="M1573" s="39" t="str">
        <f t="shared" si="254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5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8"/>
        <v>3.2984163800612945</v>
      </c>
      <c r="BB1573" s="18"/>
      <c r="BD1573" s="54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3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9"/>
        <v>X</v>
      </c>
      <c r="G1574" s="7">
        <f t="shared" si="250"/>
        <v>7.1</v>
      </c>
      <c r="H1574" s="16">
        <f t="shared" si="251"/>
        <v>7.1</v>
      </c>
      <c r="I1574" s="11" t="str">
        <f t="shared" si="252"/>
        <v>X</v>
      </c>
      <c r="J1574" s="39" t="str">
        <f t="shared" si="253"/>
        <v>X</v>
      </c>
      <c r="K1574" s="39" t="str">
        <f t="shared" si="256"/>
        <v>X</v>
      </c>
      <c r="L1574" s="39" t="str">
        <f t="shared" si="257"/>
        <v>X</v>
      </c>
      <c r="M1574" s="39" t="str">
        <f t="shared" si="254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5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8"/>
        <v>3.2986347831244354</v>
      </c>
      <c r="BB1574" s="18"/>
      <c r="BD1574" s="54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3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9"/>
        <v>X</v>
      </c>
      <c r="G1575" s="7">
        <f t="shared" si="250"/>
        <v>8.9</v>
      </c>
      <c r="H1575" s="16">
        <f t="shared" si="251"/>
        <v>8.9</v>
      </c>
      <c r="I1575" s="11" t="str">
        <f t="shared" si="252"/>
        <v>X</v>
      </c>
      <c r="J1575" s="39" t="str">
        <f t="shared" si="253"/>
        <v>X</v>
      </c>
      <c r="K1575" s="39" t="str">
        <f t="shared" si="256"/>
        <v>X</v>
      </c>
      <c r="L1575" s="39" t="str">
        <f t="shared" si="257"/>
        <v>X</v>
      </c>
      <c r="M1575" s="39" t="str">
        <f t="shared" si="254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5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8"/>
        <v>3.2990712600274095</v>
      </c>
      <c r="BB1575" s="18"/>
      <c r="BD1575" s="54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3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9"/>
        <v>X</v>
      </c>
      <c r="G1576" s="7">
        <f t="shared" si="250"/>
        <v>10</v>
      </c>
      <c r="H1576" s="16">
        <f t="shared" si="251"/>
        <v>10</v>
      </c>
      <c r="I1576" s="11" t="str">
        <f t="shared" si="252"/>
        <v>X</v>
      </c>
      <c r="J1576" s="39" t="str">
        <f t="shared" si="253"/>
        <v>X</v>
      </c>
      <c r="K1576" s="39" t="str">
        <f t="shared" si="256"/>
        <v>X</v>
      </c>
      <c r="L1576" s="39" t="str">
        <f t="shared" si="257"/>
        <v>X</v>
      </c>
      <c r="M1576" s="39" t="str">
        <f t="shared" si="254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5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8"/>
        <v>3.2992893340876801</v>
      </c>
      <c r="BB1576" s="18"/>
      <c r="BD1576" s="54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3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9"/>
        <v>X</v>
      </c>
      <c r="G1577" s="7">
        <f t="shared" si="250"/>
        <v>10.8</v>
      </c>
      <c r="H1577" s="16">
        <f t="shared" si="251"/>
        <v>10.8</v>
      </c>
      <c r="I1577" s="11" t="str">
        <f t="shared" si="252"/>
        <v>X</v>
      </c>
      <c r="J1577" s="39" t="str">
        <f t="shared" si="253"/>
        <v>X</v>
      </c>
      <c r="K1577" s="39" t="str">
        <f t="shared" si="256"/>
        <v>X</v>
      </c>
      <c r="L1577" s="39" t="str">
        <f t="shared" si="257"/>
        <v>X</v>
      </c>
      <c r="M1577" s="39" t="str">
        <f t="shared" si="254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5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8"/>
        <v>3.3027637084729817</v>
      </c>
      <c r="BB1577" s="18"/>
      <c r="BD1577" s="54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3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9"/>
        <v>X</v>
      </c>
      <c r="G1578" s="7">
        <f t="shared" si="250"/>
        <v>8.4545451811319534</v>
      </c>
      <c r="H1578" s="16">
        <f t="shared" si="251"/>
        <v>8.4545451811319534</v>
      </c>
      <c r="I1578" s="11" t="str">
        <f t="shared" si="252"/>
        <v>X</v>
      </c>
      <c r="J1578" s="39" t="str">
        <f t="shared" si="253"/>
        <v>X</v>
      </c>
      <c r="K1578" s="39" t="str">
        <f t="shared" si="256"/>
        <v>X</v>
      </c>
      <c r="L1578" s="39" t="str">
        <f t="shared" si="257"/>
        <v>X</v>
      </c>
      <c r="M1578" s="39" t="str">
        <f t="shared" si="254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5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8"/>
        <v>3.2997251539756367</v>
      </c>
      <c r="BB1578" s="18"/>
      <c r="BD1578" s="54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3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9"/>
        <v>X</v>
      </c>
      <c r="G1579" s="7">
        <f t="shared" si="250"/>
        <v>9.0045594416824546</v>
      </c>
      <c r="H1579" s="16">
        <f t="shared" si="251"/>
        <v>9.0045594416824546</v>
      </c>
      <c r="I1579" s="11" t="str">
        <f t="shared" si="252"/>
        <v>X</v>
      </c>
      <c r="J1579" s="39" t="str">
        <f t="shared" si="253"/>
        <v>X</v>
      </c>
      <c r="K1579" s="39" t="str">
        <f t="shared" si="256"/>
        <v>X</v>
      </c>
      <c r="L1579" s="39" t="str">
        <f t="shared" si="257"/>
        <v>X</v>
      </c>
      <c r="M1579" s="39" t="str">
        <f t="shared" si="254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5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8"/>
        <v>3.3010299956639813</v>
      </c>
      <c r="BB1579" s="18"/>
      <c r="BD1579" s="54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3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9"/>
        <v>X</v>
      </c>
      <c r="G1580" s="7">
        <f t="shared" si="250"/>
        <v>10.040317394140461</v>
      </c>
      <c r="H1580" s="16">
        <f t="shared" si="251"/>
        <v>10.040317394140461</v>
      </c>
      <c r="I1580" s="11" t="str">
        <f t="shared" si="252"/>
        <v>X</v>
      </c>
      <c r="J1580" s="39" t="str">
        <f t="shared" si="253"/>
        <v>X</v>
      </c>
      <c r="K1580" s="39" t="str">
        <f t="shared" si="256"/>
        <v>X</v>
      </c>
      <c r="L1580" s="39" t="str">
        <f t="shared" si="257"/>
        <v>X</v>
      </c>
      <c r="M1580" s="39" t="str">
        <f t="shared" si="254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5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8"/>
        <v>3.3027637084729817</v>
      </c>
      <c r="BB1580" s="18"/>
      <c r="BD1580" s="54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3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9"/>
        <v>X</v>
      </c>
      <c r="G1581" s="7">
        <f t="shared" si="250"/>
        <v>11.11</v>
      </c>
      <c r="H1581" s="16">
        <f t="shared" si="251"/>
        <v>11.11</v>
      </c>
      <c r="I1581" s="11" t="str">
        <f t="shared" si="252"/>
        <v>X</v>
      </c>
      <c r="J1581" s="39" t="str">
        <f t="shared" si="253"/>
        <v>X</v>
      </c>
      <c r="K1581" s="39" t="str">
        <f t="shared" si="256"/>
        <v>X</v>
      </c>
      <c r="L1581" s="39" t="str">
        <f t="shared" si="257"/>
        <v>X</v>
      </c>
      <c r="M1581" s="39" t="str">
        <f t="shared" si="254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5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8"/>
        <v>3.2997251539756367</v>
      </c>
      <c r="BB1581" s="18"/>
      <c r="BD1581" s="54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3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9"/>
        <v>X</v>
      </c>
      <c r="G1582" s="7">
        <f t="shared" si="250"/>
        <v>11.66</v>
      </c>
      <c r="H1582" s="16">
        <f t="shared" si="251"/>
        <v>11.66</v>
      </c>
      <c r="I1582" s="11" t="str">
        <f t="shared" si="252"/>
        <v>X</v>
      </c>
      <c r="J1582" s="39" t="str">
        <f t="shared" si="253"/>
        <v>X</v>
      </c>
      <c r="K1582" s="39" t="str">
        <f t="shared" si="256"/>
        <v>X</v>
      </c>
      <c r="L1582" s="39" t="str">
        <f t="shared" si="257"/>
        <v>X</v>
      </c>
      <c r="M1582" s="39" t="str">
        <f t="shared" si="254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5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8"/>
        <v>3.3010299956639813</v>
      </c>
      <c r="BB1582" s="18"/>
      <c r="BD1582" s="54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3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9"/>
        <v>X</v>
      </c>
      <c r="G1583" s="7">
        <f t="shared" si="250"/>
        <v>11.22</v>
      </c>
      <c r="H1583" s="16">
        <f t="shared" si="251"/>
        <v>11.22</v>
      </c>
      <c r="I1583" s="11" t="str">
        <f t="shared" si="252"/>
        <v>X</v>
      </c>
      <c r="J1583" s="39" t="str">
        <f t="shared" si="253"/>
        <v>X</v>
      </c>
      <c r="K1583" s="39" t="str">
        <f t="shared" si="256"/>
        <v>X</v>
      </c>
      <c r="L1583" s="39" t="str">
        <f t="shared" si="257"/>
        <v>X</v>
      </c>
      <c r="M1583" s="39" t="str">
        <f t="shared" si="254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5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8"/>
        <v>3.3027637084729817</v>
      </c>
      <c r="BB1583" s="18"/>
      <c r="BD1583" s="54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3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9"/>
        <v>X</v>
      </c>
      <c r="G1584" s="7">
        <f t="shared" si="250"/>
        <v>6.1</v>
      </c>
      <c r="H1584" s="16">
        <f t="shared" si="251"/>
        <v>6.1</v>
      </c>
      <c r="I1584" s="11" t="str">
        <f t="shared" si="252"/>
        <v>X</v>
      </c>
      <c r="J1584" s="39" t="str">
        <f t="shared" si="253"/>
        <v>X</v>
      </c>
      <c r="K1584" s="39" t="str">
        <f t="shared" si="256"/>
        <v>X</v>
      </c>
      <c r="L1584" s="39" t="str">
        <f t="shared" si="257"/>
        <v>X</v>
      </c>
      <c r="M1584" s="39" t="str">
        <f t="shared" si="254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5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8"/>
        <v>3.3005954838899636</v>
      </c>
      <c r="BB1584" s="18"/>
      <c r="BD1584" s="54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3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9"/>
        <v>X</v>
      </c>
      <c r="G1585" s="7">
        <f t="shared" si="250"/>
        <v>8.1</v>
      </c>
      <c r="H1585" s="16">
        <f t="shared" si="251"/>
        <v>8.1</v>
      </c>
      <c r="I1585" s="11" t="str">
        <f t="shared" si="252"/>
        <v>X</v>
      </c>
      <c r="J1585" s="39" t="str">
        <f t="shared" si="253"/>
        <v>X</v>
      </c>
      <c r="K1585" s="39" t="str">
        <f t="shared" si="256"/>
        <v>X</v>
      </c>
      <c r="L1585" s="39" t="str">
        <f t="shared" si="257"/>
        <v>X</v>
      </c>
      <c r="M1585" s="39" t="str">
        <f t="shared" si="254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5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8"/>
        <v>3.301897717195208</v>
      </c>
      <c r="BB1585" s="18"/>
      <c r="BD1585" s="54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3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9"/>
        <v>X</v>
      </c>
      <c r="G1586" s="7">
        <f t="shared" si="250"/>
        <v>5.5991770879099834</v>
      </c>
      <c r="H1586" s="16">
        <f t="shared" si="251"/>
        <v>5.5991770879099834</v>
      </c>
      <c r="I1586" s="11" t="str">
        <f t="shared" si="252"/>
        <v>X</v>
      </c>
      <c r="J1586" s="39" t="str">
        <f t="shared" si="253"/>
        <v>X</v>
      </c>
      <c r="K1586" s="39" t="str">
        <f t="shared" si="256"/>
        <v>X</v>
      </c>
      <c r="L1586" s="39" t="str">
        <f t="shared" si="257"/>
        <v>X</v>
      </c>
      <c r="M1586" s="39" t="str">
        <f t="shared" si="254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5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8"/>
        <v>3.3005954838899636</v>
      </c>
      <c r="BB1586" s="18"/>
      <c r="BD1586" s="54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3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9"/>
        <v>X</v>
      </c>
      <c r="G1587" s="7">
        <f t="shared" si="250"/>
        <v>6.2980898614699754</v>
      </c>
      <c r="H1587" s="16">
        <f t="shared" si="251"/>
        <v>6.2980898614699754</v>
      </c>
      <c r="I1587" s="11" t="str">
        <f t="shared" si="252"/>
        <v>X</v>
      </c>
      <c r="J1587" s="39" t="str">
        <f t="shared" si="253"/>
        <v>X</v>
      </c>
      <c r="K1587" s="39" t="str">
        <f t="shared" si="256"/>
        <v>X</v>
      </c>
      <c r="L1587" s="39" t="str">
        <f t="shared" si="257"/>
        <v>X</v>
      </c>
      <c r="M1587" s="39" t="str">
        <f t="shared" si="254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5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8"/>
        <v>3.301897717195208</v>
      </c>
      <c r="BB1587" s="18"/>
      <c r="BD1587" s="54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3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9"/>
        <v>X</v>
      </c>
      <c r="G1588" s="7">
        <f t="shared" si="250"/>
        <v>7.6779999999999999</v>
      </c>
      <c r="H1588" s="16">
        <f t="shared" si="251"/>
        <v>7.6779999999999999</v>
      </c>
      <c r="I1588" s="11" t="str">
        <f t="shared" si="252"/>
        <v>X</v>
      </c>
      <c r="J1588" s="39" t="str">
        <f t="shared" si="253"/>
        <v>X</v>
      </c>
      <c r="K1588" s="39" t="str">
        <f t="shared" si="256"/>
        <v>X</v>
      </c>
      <c r="L1588" s="39" t="str">
        <f t="shared" si="257"/>
        <v>X</v>
      </c>
      <c r="M1588" s="39" t="str">
        <f t="shared" si="254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5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8"/>
        <v>3.3005954838899636</v>
      </c>
      <c r="BB1588" s="18"/>
      <c r="BD1588" s="54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3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9"/>
        <v>X</v>
      </c>
      <c r="G1589" s="7">
        <f t="shared" si="250"/>
        <v>12.68</v>
      </c>
      <c r="H1589" s="16">
        <f t="shared" si="251"/>
        <v>12.68</v>
      </c>
      <c r="I1589" s="11" t="str">
        <f t="shared" si="252"/>
        <v>X</v>
      </c>
      <c r="J1589" s="39" t="str">
        <f t="shared" si="253"/>
        <v>X</v>
      </c>
      <c r="K1589" s="39" t="str">
        <f t="shared" si="256"/>
        <v>X</v>
      </c>
      <c r="L1589" s="39" t="str">
        <f t="shared" si="257"/>
        <v>X</v>
      </c>
      <c r="M1589" s="39" t="str">
        <f t="shared" si="254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5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8"/>
        <v>3.301897717195208</v>
      </c>
      <c r="BB1589" s="18"/>
      <c r="BD1589" s="54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3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9"/>
        <v>X</v>
      </c>
      <c r="G1590" s="7">
        <f t="shared" si="250"/>
        <v>7.9</v>
      </c>
      <c r="H1590" s="16">
        <f t="shared" si="251"/>
        <v>7.9</v>
      </c>
      <c r="I1590" s="11" t="str">
        <f t="shared" si="252"/>
        <v>X</v>
      </c>
      <c r="J1590" s="39" t="str">
        <f t="shared" si="253"/>
        <v>X</v>
      </c>
      <c r="K1590" s="39" t="str">
        <f t="shared" si="256"/>
        <v>X</v>
      </c>
      <c r="L1590" s="39" t="str">
        <f t="shared" si="257"/>
        <v>X</v>
      </c>
      <c r="M1590" s="39" t="str">
        <f t="shared" si="254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5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8"/>
        <v>3.3027637084729817</v>
      </c>
      <c r="BB1590" s="18"/>
      <c r="BD1590" s="54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3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9"/>
        <v>X</v>
      </c>
      <c r="G1591" s="7">
        <f t="shared" si="250"/>
        <v>6.3653490438972398</v>
      </c>
      <c r="H1591" s="16">
        <f t="shared" si="251"/>
        <v>6.3653490438972398</v>
      </c>
      <c r="I1591" s="11" t="str">
        <f t="shared" si="252"/>
        <v>X</v>
      </c>
      <c r="J1591" s="39" t="str">
        <f t="shared" si="253"/>
        <v>X</v>
      </c>
      <c r="K1591" s="39" t="str">
        <f t="shared" si="256"/>
        <v>X</v>
      </c>
      <c r="L1591" s="39" t="str">
        <f t="shared" si="257"/>
        <v>X</v>
      </c>
      <c r="M1591" s="39" t="str">
        <f t="shared" si="254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5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8"/>
        <v>3.3005954838899636</v>
      </c>
      <c r="BB1591" s="18"/>
      <c r="BD1591" s="54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3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9"/>
        <v>X</v>
      </c>
      <c r="G1592" s="7">
        <f t="shared" si="250"/>
        <v>7.3943587625264744</v>
      </c>
      <c r="H1592" s="16">
        <f t="shared" si="251"/>
        <v>7.3943587625264744</v>
      </c>
      <c r="I1592" s="11" t="str">
        <f t="shared" si="252"/>
        <v>X</v>
      </c>
      <c r="J1592" s="39" t="str">
        <f t="shared" si="253"/>
        <v>X</v>
      </c>
      <c r="K1592" s="39" t="str">
        <f t="shared" si="256"/>
        <v>X</v>
      </c>
      <c r="L1592" s="39" t="str">
        <f t="shared" si="257"/>
        <v>X</v>
      </c>
      <c r="M1592" s="39" t="str">
        <f t="shared" si="254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5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8"/>
        <v>3.3027637084729817</v>
      </c>
      <c r="BB1592" s="18"/>
      <c r="BD1592" s="54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3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9"/>
        <v>X</v>
      </c>
      <c r="G1593" s="7">
        <f t="shared" si="250"/>
        <v>8.1639999999999997</v>
      </c>
      <c r="H1593" s="16">
        <f t="shared" si="251"/>
        <v>8.1639999999999997</v>
      </c>
      <c r="I1593" s="11" t="str">
        <f t="shared" si="252"/>
        <v>X</v>
      </c>
      <c r="J1593" s="39" t="str">
        <f t="shared" si="253"/>
        <v>X</v>
      </c>
      <c r="K1593" s="39" t="str">
        <f t="shared" si="256"/>
        <v>X</v>
      </c>
      <c r="L1593" s="39" t="str">
        <f t="shared" si="257"/>
        <v>X</v>
      </c>
      <c r="M1593" s="39" t="str">
        <f t="shared" si="254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5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8"/>
        <v>3.3005954838899636</v>
      </c>
      <c r="BB1593" s="18"/>
      <c r="BD1593" s="54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3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9"/>
        <v>X</v>
      </c>
      <c r="G1594" s="7">
        <f t="shared" si="250"/>
        <v>8.2639999999999993</v>
      </c>
      <c r="H1594" s="16">
        <f t="shared" si="251"/>
        <v>8.2639999999999993</v>
      </c>
      <c r="I1594" s="11" t="str">
        <f t="shared" si="252"/>
        <v>X</v>
      </c>
      <c r="J1594" s="39" t="str">
        <f t="shared" si="253"/>
        <v>X</v>
      </c>
      <c r="K1594" s="39" t="str">
        <f t="shared" si="256"/>
        <v>X</v>
      </c>
      <c r="L1594" s="39" t="str">
        <f t="shared" si="257"/>
        <v>X</v>
      </c>
      <c r="M1594" s="39" t="str">
        <f t="shared" si="254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5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8"/>
        <v>3.3027637084729817</v>
      </c>
      <c r="BB1594" s="18"/>
      <c r="BD1594" s="54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3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9"/>
        <v>X</v>
      </c>
      <c r="G1595" s="7">
        <f t="shared" si="250"/>
        <v>6.1</v>
      </c>
      <c r="H1595" s="16">
        <f t="shared" si="251"/>
        <v>6.1</v>
      </c>
      <c r="I1595" s="11" t="str">
        <f t="shared" si="252"/>
        <v>X</v>
      </c>
      <c r="J1595" s="39" t="str">
        <f t="shared" si="253"/>
        <v>X</v>
      </c>
      <c r="K1595" s="39" t="str">
        <f t="shared" si="256"/>
        <v>X</v>
      </c>
      <c r="L1595" s="39" t="str">
        <f t="shared" si="257"/>
        <v>X</v>
      </c>
      <c r="M1595" s="39" t="str">
        <f t="shared" si="254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5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8"/>
        <v>3.3010299956639813</v>
      </c>
      <c r="BB1595" s="18"/>
      <c r="BD1595" s="54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3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9"/>
        <v>X</v>
      </c>
      <c r="G1596" s="7">
        <f t="shared" si="250"/>
        <v>6.8</v>
      </c>
      <c r="H1596" s="16">
        <f t="shared" si="251"/>
        <v>6.8</v>
      </c>
      <c r="I1596" s="11" t="str">
        <f t="shared" si="252"/>
        <v>X</v>
      </c>
      <c r="J1596" s="39" t="str">
        <f t="shared" si="253"/>
        <v>X</v>
      </c>
      <c r="K1596" s="39" t="str">
        <f t="shared" si="256"/>
        <v>X</v>
      </c>
      <c r="L1596" s="39" t="str">
        <f t="shared" si="257"/>
        <v>X</v>
      </c>
      <c r="M1596" s="39" t="str">
        <f t="shared" si="254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5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8"/>
        <v>3.3023309286843991</v>
      </c>
      <c r="BB1596" s="18"/>
      <c r="BD1596" s="54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3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9"/>
        <v>X</v>
      </c>
      <c r="G1597" s="7">
        <f t="shared" si="250"/>
        <v>6.4</v>
      </c>
      <c r="H1597" s="16">
        <f t="shared" si="251"/>
        <v>6.4</v>
      </c>
      <c r="I1597" s="11" t="str">
        <f t="shared" si="252"/>
        <v>X</v>
      </c>
      <c r="J1597" s="39" t="str">
        <f t="shared" si="253"/>
        <v>X</v>
      </c>
      <c r="K1597" s="39" t="str">
        <f t="shared" si="256"/>
        <v>X</v>
      </c>
      <c r="L1597" s="39" t="str">
        <f t="shared" si="257"/>
        <v>X</v>
      </c>
      <c r="M1597" s="39" t="str">
        <f t="shared" si="254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5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8"/>
        <v>3.3027637084729817</v>
      </c>
      <c r="BB1597" s="18"/>
      <c r="BD1597" s="54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3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9"/>
        <v>X</v>
      </c>
      <c r="G1598" s="7">
        <f t="shared" si="250"/>
        <v>6.2</v>
      </c>
      <c r="H1598" s="16">
        <f t="shared" si="251"/>
        <v>6.2</v>
      </c>
      <c r="I1598" s="11" t="str">
        <f t="shared" si="252"/>
        <v>X</v>
      </c>
      <c r="J1598" s="39" t="str">
        <f t="shared" si="253"/>
        <v>X</v>
      </c>
      <c r="K1598" s="39" t="str">
        <f t="shared" si="256"/>
        <v>X</v>
      </c>
      <c r="L1598" s="39" t="str">
        <f t="shared" si="257"/>
        <v>X</v>
      </c>
      <c r="M1598" s="39" t="str">
        <f t="shared" si="254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5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8"/>
        <v>3.3029799367482493</v>
      </c>
      <c r="BB1598" s="18"/>
      <c r="BD1598" s="54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3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9"/>
        <v>X</v>
      </c>
      <c r="G1599" s="7">
        <f t="shared" si="250"/>
        <v>5.7033030556040192</v>
      </c>
      <c r="H1599" s="16">
        <f t="shared" si="251"/>
        <v>5.7033030556040192</v>
      </c>
      <c r="I1599" s="11" t="str">
        <f t="shared" si="252"/>
        <v>X</v>
      </c>
      <c r="J1599" s="39" t="str">
        <f t="shared" si="253"/>
        <v>X</v>
      </c>
      <c r="K1599" s="39" t="str">
        <f t="shared" si="256"/>
        <v>X</v>
      </c>
      <c r="L1599" s="39" t="str">
        <f t="shared" si="257"/>
        <v>X</v>
      </c>
      <c r="M1599" s="39" t="str">
        <f t="shared" si="254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5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8"/>
        <v>3.3010299956639813</v>
      </c>
      <c r="BB1599" s="18"/>
      <c r="BD1599" s="54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3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9"/>
        <v>X</v>
      </c>
      <c r="G1600" s="7">
        <f t="shared" si="250"/>
        <v>6.2515784517822874</v>
      </c>
      <c r="H1600" s="16">
        <f t="shared" si="251"/>
        <v>6.2515784517822874</v>
      </c>
      <c r="I1600" s="11" t="str">
        <f t="shared" si="252"/>
        <v>X</v>
      </c>
      <c r="J1600" s="39" t="str">
        <f t="shared" si="253"/>
        <v>X</v>
      </c>
      <c r="K1600" s="39" t="str">
        <f t="shared" si="256"/>
        <v>X</v>
      </c>
      <c r="L1600" s="39" t="str">
        <f t="shared" si="257"/>
        <v>X</v>
      </c>
      <c r="M1600" s="39" t="str">
        <f t="shared" si="254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5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8"/>
        <v>3.3023309286843991</v>
      </c>
      <c r="BB1600" s="18"/>
      <c r="BD1600" s="54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3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9"/>
        <v>X</v>
      </c>
      <c r="G1601" s="7">
        <f t="shared" si="250"/>
        <v>5.9951327184263699</v>
      </c>
      <c r="H1601" s="16">
        <f t="shared" si="251"/>
        <v>5.9951327184263699</v>
      </c>
      <c r="I1601" s="11" t="str">
        <f t="shared" si="252"/>
        <v>X</v>
      </c>
      <c r="J1601" s="39" t="str">
        <f t="shared" si="253"/>
        <v>X</v>
      </c>
      <c r="K1601" s="39" t="str">
        <f t="shared" si="256"/>
        <v>X</v>
      </c>
      <c r="L1601" s="39" t="str">
        <f t="shared" si="257"/>
        <v>X</v>
      </c>
      <c r="M1601" s="39" t="str">
        <f t="shared" si="254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5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8"/>
        <v>3.3027637084729817</v>
      </c>
      <c r="BB1601" s="18"/>
      <c r="BD1601" s="54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3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9"/>
        <v>X</v>
      </c>
      <c r="G1602" s="7">
        <f t="shared" si="250"/>
        <v>5.8454718078253762</v>
      </c>
      <c r="H1602" s="16">
        <f t="shared" si="251"/>
        <v>5.8454718078253762</v>
      </c>
      <c r="I1602" s="11" t="str">
        <f t="shared" si="252"/>
        <v>X</v>
      </c>
      <c r="J1602" s="39" t="str">
        <f t="shared" si="253"/>
        <v>X</v>
      </c>
      <c r="K1602" s="39" t="str">
        <f t="shared" si="256"/>
        <v>X</v>
      </c>
      <c r="L1602" s="39" t="str">
        <f t="shared" si="257"/>
        <v>X</v>
      </c>
      <c r="M1602" s="39" t="str">
        <f t="shared" si="254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5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8"/>
        <v>3.3029799367482493</v>
      </c>
      <c r="BB1602" s="18"/>
      <c r="BD1602" s="54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3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9"/>
        <v>X</v>
      </c>
      <c r="G1603" s="7">
        <f t="shared" si="250"/>
        <v>8.5449999999999999</v>
      </c>
      <c r="H1603" s="16">
        <f t="shared" si="251"/>
        <v>8.5449999999999999</v>
      </c>
      <c r="I1603" s="11" t="str">
        <f t="shared" si="252"/>
        <v>X</v>
      </c>
      <c r="J1603" s="39" t="str">
        <f t="shared" si="253"/>
        <v>X</v>
      </c>
      <c r="K1603" s="39" t="str">
        <f t="shared" si="256"/>
        <v>X</v>
      </c>
      <c r="L1603" s="39" t="str">
        <f t="shared" si="257"/>
        <v>X</v>
      </c>
      <c r="M1603" s="39" t="str">
        <f t="shared" si="254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5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8"/>
        <v>3.3010299956639813</v>
      </c>
      <c r="BB1603" s="18"/>
      <c r="BD1603" s="54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3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9"/>
        <v>X</v>
      </c>
      <c r="G1604" s="7">
        <f t="shared" si="250"/>
        <v>9.8089999999999993</v>
      </c>
      <c r="H1604" s="16">
        <f t="shared" si="251"/>
        <v>9.8089999999999993</v>
      </c>
      <c r="I1604" s="11" t="str">
        <f t="shared" si="252"/>
        <v>X</v>
      </c>
      <c r="J1604" s="39" t="str">
        <f t="shared" si="253"/>
        <v>X</v>
      </c>
      <c r="K1604" s="39" t="str">
        <f t="shared" si="256"/>
        <v>X</v>
      </c>
      <c r="L1604" s="39" t="str">
        <f t="shared" si="257"/>
        <v>X</v>
      </c>
      <c r="M1604" s="39" t="str">
        <f t="shared" si="254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5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8"/>
        <v>3.3023309286843991</v>
      </c>
      <c r="BB1604" s="18"/>
      <c r="BD1604" s="54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3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9"/>
        <v>X</v>
      </c>
      <c r="G1605" s="7">
        <f t="shared" si="250"/>
        <v>9.11</v>
      </c>
      <c r="H1605" s="16">
        <f t="shared" si="251"/>
        <v>9.11</v>
      </c>
      <c r="I1605" s="11" t="str">
        <f t="shared" si="252"/>
        <v>X</v>
      </c>
      <c r="J1605" s="39" t="str">
        <f t="shared" si="253"/>
        <v>X</v>
      </c>
      <c r="K1605" s="39" t="str">
        <f t="shared" si="256"/>
        <v>X</v>
      </c>
      <c r="L1605" s="39" t="str">
        <f t="shared" si="257"/>
        <v>X</v>
      </c>
      <c r="M1605" s="39" t="str">
        <f t="shared" si="254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5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8"/>
        <v>3.3027637084729817</v>
      </c>
      <c r="BB1605" s="18"/>
      <c r="BD1605" s="54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3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9"/>
        <v>X</v>
      </c>
      <c r="G1606" s="7">
        <f t="shared" si="250"/>
        <v>8.9179999999999993</v>
      </c>
      <c r="H1606" s="16">
        <f t="shared" si="251"/>
        <v>8.9179999999999993</v>
      </c>
      <c r="I1606" s="11" t="str">
        <f t="shared" si="252"/>
        <v>X</v>
      </c>
      <c r="J1606" s="39" t="str">
        <f t="shared" si="253"/>
        <v>X</v>
      </c>
      <c r="K1606" s="39" t="str">
        <f t="shared" si="256"/>
        <v>X</v>
      </c>
      <c r="L1606" s="39" t="str">
        <f t="shared" si="257"/>
        <v>X</v>
      </c>
      <c r="M1606" s="39" t="str">
        <f t="shared" si="254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5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8"/>
        <v>3.3029799367482493</v>
      </c>
      <c r="BB1606" s="18"/>
      <c r="BD1606" s="54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3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9"/>
        <v>X</v>
      </c>
      <c r="G1607" s="7">
        <f t="shared" si="250"/>
        <v>7.9</v>
      </c>
      <c r="H1607" s="16">
        <f t="shared" si="251"/>
        <v>7.9</v>
      </c>
      <c r="I1607" s="11" t="str">
        <f t="shared" si="252"/>
        <v>X</v>
      </c>
      <c r="J1607" s="39" t="str">
        <f t="shared" si="253"/>
        <v>X</v>
      </c>
      <c r="K1607" s="39" t="str">
        <f t="shared" si="256"/>
        <v>X</v>
      </c>
      <c r="L1607" s="39" t="str">
        <f t="shared" si="257"/>
        <v>X</v>
      </c>
      <c r="M1607" s="39" t="str">
        <f t="shared" si="254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5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8"/>
        <v>3.3010299956639813</v>
      </c>
      <c r="BB1607" s="18"/>
      <c r="BD1607" s="54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3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9"/>
        <v>X</v>
      </c>
      <c r="G1608" s="7">
        <f t="shared" si="250"/>
        <v>8.9</v>
      </c>
      <c r="H1608" s="16">
        <f t="shared" si="251"/>
        <v>8.9</v>
      </c>
      <c r="I1608" s="11" t="str">
        <f t="shared" si="252"/>
        <v>X</v>
      </c>
      <c r="J1608" s="39" t="str">
        <f t="shared" si="253"/>
        <v>X</v>
      </c>
      <c r="K1608" s="39" t="str">
        <f t="shared" si="256"/>
        <v>X</v>
      </c>
      <c r="L1608" s="39" t="str">
        <f t="shared" si="257"/>
        <v>X</v>
      </c>
      <c r="M1608" s="39" t="str">
        <f t="shared" si="254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5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8"/>
        <v>3.3027637084729817</v>
      </c>
      <c r="BB1608" s="18"/>
      <c r="BD1608" s="54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3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9"/>
        <v>X</v>
      </c>
      <c r="G1609" s="7">
        <f t="shared" si="250"/>
        <v>6.3842485504255713</v>
      </c>
      <c r="H1609" s="16">
        <f t="shared" si="251"/>
        <v>6.3842485504255713</v>
      </c>
      <c r="I1609" s="11" t="str">
        <f t="shared" si="252"/>
        <v>X</v>
      </c>
      <c r="J1609" s="39" t="str">
        <f t="shared" si="253"/>
        <v>X</v>
      </c>
      <c r="K1609" s="39" t="str">
        <f t="shared" si="256"/>
        <v>X</v>
      </c>
      <c r="L1609" s="39" t="str">
        <f t="shared" si="257"/>
        <v>X</v>
      </c>
      <c r="M1609" s="39" t="str">
        <f t="shared" si="254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5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8"/>
        <v>3.3010299956639813</v>
      </c>
      <c r="BB1609" s="18"/>
      <c r="BD1609" s="54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3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9"/>
        <v>X</v>
      </c>
      <c r="G1610" s="7">
        <f t="shared" si="250"/>
        <v>7.1363312572152449</v>
      </c>
      <c r="H1610" s="16">
        <f t="shared" si="251"/>
        <v>7.1363312572152449</v>
      </c>
      <c r="I1610" s="11" t="str">
        <f t="shared" si="252"/>
        <v>X</v>
      </c>
      <c r="J1610" s="39" t="str">
        <f t="shared" si="253"/>
        <v>X</v>
      </c>
      <c r="K1610" s="39" t="str">
        <f t="shared" si="256"/>
        <v>X</v>
      </c>
      <c r="L1610" s="39" t="str">
        <f t="shared" si="257"/>
        <v>X</v>
      </c>
      <c r="M1610" s="39" t="str">
        <f t="shared" si="254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5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8"/>
        <v>3.3027637084729817</v>
      </c>
      <c r="BB1610" s="18"/>
      <c r="BD1610" s="54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3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9"/>
        <v>X</v>
      </c>
      <c r="G1611" s="7">
        <f t="shared" si="250"/>
        <v>10.199999999999999</v>
      </c>
      <c r="H1611" s="16">
        <f t="shared" si="251"/>
        <v>10.199999999999999</v>
      </c>
      <c r="I1611" s="11" t="str">
        <f t="shared" si="252"/>
        <v>X</v>
      </c>
      <c r="J1611" s="39" t="str">
        <f t="shared" si="253"/>
        <v>X</v>
      </c>
      <c r="K1611" s="39" t="str">
        <f t="shared" si="256"/>
        <v>X</v>
      </c>
      <c r="L1611" s="39" t="str">
        <f t="shared" si="257"/>
        <v>X</v>
      </c>
      <c r="M1611" s="39" t="str">
        <f t="shared" si="254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5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8"/>
        <v>3.3010299956639813</v>
      </c>
      <c r="BB1611" s="18"/>
      <c r="BD1611" s="54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3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9"/>
        <v>X</v>
      </c>
      <c r="G1612" s="7">
        <f t="shared" si="250"/>
        <v>11.63</v>
      </c>
      <c r="H1612" s="16">
        <f t="shared" si="251"/>
        <v>11.63</v>
      </c>
      <c r="I1612" s="11" t="str">
        <f t="shared" si="252"/>
        <v>X</v>
      </c>
      <c r="J1612" s="39" t="str">
        <f t="shared" si="253"/>
        <v>X</v>
      </c>
      <c r="K1612" s="39" t="str">
        <f t="shared" si="256"/>
        <v>X</v>
      </c>
      <c r="L1612" s="39" t="str">
        <f t="shared" si="257"/>
        <v>X</v>
      </c>
      <c r="M1612" s="39" t="str">
        <f t="shared" si="254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5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8"/>
        <v>3.3027637084729817</v>
      </c>
      <c r="BB1612" s="18"/>
      <c r="BD1612" s="54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3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9"/>
        <v>X</v>
      </c>
      <c r="G1613" s="7">
        <f t="shared" si="250"/>
        <v>8.5</v>
      </c>
      <c r="H1613" s="16">
        <f t="shared" si="251"/>
        <v>8.5</v>
      </c>
      <c r="I1613" s="11" t="str">
        <f t="shared" si="252"/>
        <v>X</v>
      </c>
      <c r="J1613" s="39" t="str">
        <f t="shared" si="253"/>
        <v>X</v>
      </c>
      <c r="K1613" s="39" t="str">
        <f t="shared" si="256"/>
        <v>X</v>
      </c>
      <c r="L1613" s="39" t="str">
        <f t="shared" si="257"/>
        <v>X</v>
      </c>
      <c r="M1613" s="39" t="str">
        <f t="shared" si="254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5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8"/>
        <v>3.3021143769562009</v>
      </c>
      <c r="BB1613" s="18"/>
      <c r="BD1613" s="54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3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9"/>
        <v>X</v>
      </c>
      <c r="G1614" s="7">
        <f t="shared" si="250"/>
        <v>8.66692982018421</v>
      </c>
      <c r="H1614" s="16">
        <f t="shared" si="251"/>
        <v>8.66692982018421</v>
      </c>
      <c r="I1614" s="11" t="str">
        <f t="shared" si="252"/>
        <v>X</v>
      </c>
      <c r="J1614" s="39" t="str">
        <f t="shared" si="253"/>
        <v>X</v>
      </c>
      <c r="K1614" s="39" t="str">
        <f t="shared" si="256"/>
        <v>X</v>
      </c>
      <c r="L1614" s="39" t="str">
        <f t="shared" si="257"/>
        <v>X</v>
      </c>
      <c r="M1614" s="39" t="str">
        <f t="shared" si="254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5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8"/>
        <v>3.3021143769562009</v>
      </c>
      <c r="BB1614" s="18"/>
      <c r="BD1614" s="54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3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9">IFERROR(D1615/E1615, "X")</f>
        <v>X</v>
      </c>
      <c r="G1615" s="7">
        <f t="shared" ref="G1615:G1678" si="260">D1615-E1615</f>
        <v>10.78</v>
      </c>
      <c r="H1615" s="16">
        <f t="shared" ref="H1615:H1678" si="261">D1615+E1615</f>
        <v>10.78</v>
      </c>
      <c r="I1615" s="11" t="str">
        <f t="shared" ref="I1615:I1678" si="262">IFERROR(F1615/SQRT(F1615^2+AJ1615), "X")</f>
        <v>X</v>
      </c>
      <c r="J1615" s="39" t="str">
        <f t="shared" ref="J1615:J1678" si="263">IFERROR(SQRT((1-I1615^2)/AJ1615), "X")</f>
        <v>X</v>
      </c>
      <c r="K1615" s="39" t="str">
        <f t="shared" si="256"/>
        <v>X</v>
      </c>
      <c r="L1615" s="39" t="str">
        <f t="shared" si="257"/>
        <v>X</v>
      </c>
      <c r="M1615" s="39" t="str">
        <f t="shared" ref="M1615:M1678" si="264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5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8"/>
        <v>3.3021143769562009</v>
      </c>
      <c r="BB1615" s="18"/>
      <c r="BD1615" s="54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3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9"/>
        <v>X</v>
      </c>
      <c r="G1616" s="7">
        <f t="shared" si="260"/>
        <v>8.1</v>
      </c>
      <c r="H1616" s="16">
        <f t="shared" si="261"/>
        <v>8.1</v>
      </c>
      <c r="I1616" s="11" t="str">
        <f t="shared" si="262"/>
        <v>X</v>
      </c>
      <c r="J1616" s="39" t="str">
        <f t="shared" si="263"/>
        <v>X</v>
      </c>
      <c r="K1616" s="39" t="str">
        <f t="shared" si="256"/>
        <v>X</v>
      </c>
      <c r="L1616" s="39" t="str">
        <f t="shared" si="257"/>
        <v>X</v>
      </c>
      <c r="M1616" s="39" t="str">
        <f t="shared" si="264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5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8"/>
        <v>3.3014640731433</v>
      </c>
      <c r="BB1616" s="18"/>
      <c r="BD1616" s="54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3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9"/>
        <v>X</v>
      </c>
      <c r="G1617" s="7">
        <f t="shared" si="260"/>
        <v>7.5</v>
      </c>
      <c r="H1617" s="16">
        <f t="shared" si="261"/>
        <v>7.5</v>
      </c>
      <c r="I1617" s="11" t="str">
        <f t="shared" si="262"/>
        <v>X</v>
      </c>
      <c r="J1617" s="39" t="str">
        <f t="shared" si="263"/>
        <v>X</v>
      </c>
      <c r="K1617" s="39" t="str">
        <f t="shared" si="256"/>
        <v>X</v>
      </c>
      <c r="L1617" s="39" t="str">
        <f t="shared" si="257"/>
        <v>X</v>
      </c>
      <c r="M1617" s="39" t="str">
        <f t="shared" si="264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5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8"/>
        <v>3.3014640731433</v>
      </c>
      <c r="BB1617" s="18"/>
      <c r="BD1617" s="54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3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9"/>
        <v>X</v>
      </c>
      <c r="G1618" s="7">
        <f t="shared" si="260"/>
        <v>8.8000000000000007</v>
      </c>
      <c r="H1618" s="16">
        <f t="shared" si="261"/>
        <v>8.8000000000000007</v>
      </c>
      <c r="I1618" s="11" t="str">
        <f t="shared" si="262"/>
        <v>X</v>
      </c>
      <c r="J1618" s="39" t="str">
        <f t="shared" si="263"/>
        <v>X</v>
      </c>
      <c r="K1618" s="39" t="str">
        <f t="shared" si="256"/>
        <v>X</v>
      </c>
      <c r="L1618" s="39" t="str">
        <f t="shared" si="257"/>
        <v>X</v>
      </c>
      <c r="M1618" s="39" t="str">
        <f t="shared" si="264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5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8"/>
        <v>3.3014640731433</v>
      </c>
      <c r="BB1618" s="18"/>
      <c r="BD1618" s="54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3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9"/>
        <v>X</v>
      </c>
      <c r="G1619" s="7">
        <f t="shared" si="260"/>
        <v>7.32</v>
      </c>
      <c r="H1619" s="16">
        <f t="shared" si="261"/>
        <v>7.32</v>
      </c>
      <c r="I1619" s="11" t="str">
        <f t="shared" si="262"/>
        <v>X</v>
      </c>
      <c r="J1619" s="39" t="str">
        <f t="shared" si="263"/>
        <v>X</v>
      </c>
      <c r="K1619" s="39" t="str">
        <f t="shared" si="256"/>
        <v>X</v>
      </c>
      <c r="L1619" s="39" t="str">
        <f t="shared" si="257"/>
        <v>X</v>
      </c>
      <c r="M1619" s="39" t="str">
        <f t="shared" si="264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5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8"/>
        <v>3.2999429000227671</v>
      </c>
      <c r="BB1619" s="18"/>
      <c r="BD1619" s="54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3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9"/>
        <v>X</v>
      </c>
      <c r="G1620" s="7">
        <f t="shared" si="260"/>
        <v>6.2</v>
      </c>
      <c r="H1620" s="16">
        <f t="shared" si="261"/>
        <v>6.2</v>
      </c>
      <c r="I1620" s="11" t="str">
        <f t="shared" si="262"/>
        <v>X</v>
      </c>
      <c r="J1620" s="39" t="str">
        <f t="shared" si="263"/>
        <v>X</v>
      </c>
      <c r="K1620" s="39" t="str">
        <f t="shared" si="256"/>
        <v>X</v>
      </c>
      <c r="L1620" s="39" t="str">
        <f t="shared" si="257"/>
        <v>X</v>
      </c>
      <c r="M1620" s="39" t="str">
        <f t="shared" si="264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5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8"/>
        <v>3.2999429000227671</v>
      </c>
      <c r="BB1620" s="18"/>
      <c r="BD1620" s="54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3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9"/>
        <v>X</v>
      </c>
      <c r="G1621" s="7">
        <f t="shared" si="260"/>
        <v>9.6989999999999998</v>
      </c>
      <c r="H1621" s="16">
        <f t="shared" si="261"/>
        <v>9.6989999999999998</v>
      </c>
      <c r="I1621" s="11" t="str">
        <f t="shared" si="262"/>
        <v>X</v>
      </c>
      <c r="J1621" s="39" t="str">
        <f t="shared" si="263"/>
        <v>X</v>
      </c>
      <c r="K1621" s="39" t="str">
        <f t="shared" si="256"/>
        <v>X</v>
      </c>
      <c r="L1621" s="39" t="str">
        <f t="shared" si="257"/>
        <v>X</v>
      </c>
      <c r="M1621" s="39" t="str">
        <f t="shared" si="264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5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8"/>
        <v>3.2999429000227671</v>
      </c>
      <c r="BB1621" s="18"/>
      <c r="BD1621" s="54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3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9"/>
        <v>X</v>
      </c>
      <c r="G1622" s="7">
        <f t="shared" si="260"/>
        <v>4</v>
      </c>
      <c r="H1622" s="16">
        <f t="shared" si="261"/>
        <v>4</v>
      </c>
      <c r="I1622" s="11" t="str">
        <f t="shared" si="262"/>
        <v>X</v>
      </c>
      <c r="J1622" s="39" t="str">
        <f t="shared" si="263"/>
        <v>X</v>
      </c>
      <c r="K1622" s="39" t="str">
        <f t="shared" si="256"/>
        <v>X</v>
      </c>
      <c r="L1622" s="39" t="str">
        <f t="shared" si="257"/>
        <v>X</v>
      </c>
      <c r="M1622" s="39" t="str">
        <f t="shared" si="264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5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8"/>
        <v>3.2984163800612945</v>
      </c>
      <c r="BB1622" s="18"/>
      <c r="BD1622" s="54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3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9"/>
        <v>X</v>
      </c>
      <c r="G1623" s="7">
        <f t="shared" si="260"/>
        <v>4.5999999999999996</v>
      </c>
      <c r="H1623" s="16">
        <f t="shared" si="261"/>
        <v>4.5999999999999996</v>
      </c>
      <c r="I1623" s="11" t="str">
        <f t="shared" si="262"/>
        <v>X</v>
      </c>
      <c r="J1623" s="39" t="str">
        <f t="shared" si="263"/>
        <v>X</v>
      </c>
      <c r="K1623" s="39" t="str">
        <f t="shared" si="256"/>
        <v>X</v>
      </c>
      <c r="L1623" s="39" t="str">
        <f t="shared" si="257"/>
        <v>X</v>
      </c>
      <c r="M1623" s="39" t="str">
        <f t="shared" si="264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5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8"/>
        <v>3.2986347831244354</v>
      </c>
      <c r="BB1623" s="18"/>
      <c r="BD1623" s="54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3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9"/>
        <v>X</v>
      </c>
      <c r="G1624" s="7">
        <f t="shared" si="260"/>
        <v>4.7</v>
      </c>
      <c r="H1624" s="16">
        <f t="shared" si="261"/>
        <v>4.7</v>
      </c>
      <c r="I1624" s="11" t="str">
        <f t="shared" si="262"/>
        <v>X</v>
      </c>
      <c r="J1624" s="39" t="str">
        <f t="shared" si="263"/>
        <v>X</v>
      </c>
      <c r="K1624" s="39" t="str">
        <f t="shared" si="256"/>
        <v>X</v>
      </c>
      <c r="L1624" s="39" t="str">
        <f t="shared" si="257"/>
        <v>X</v>
      </c>
      <c r="M1624" s="39" t="str">
        <f t="shared" si="264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5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8"/>
        <v>3.2988530764097068</v>
      </c>
      <c r="BB1624" s="18"/>
      <c r="BD1624" s="54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3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9"/>
        <v>X</v>
      </c>
      <c r="G1625" s="7">
        <f t="shared" si="260"/>
        <v>4.3</v>
      </c>
      <c r="H1625" s="16">
        <f t="shared" si="261"/>
        <v>4.3</v>
      </c>
      <c r="I1625" s="11" t="str">
        <f t="shared" si="262"/>
        <v>X</v>
      </c>
      <c r="J1625" s="39" t="str">
        <f t="shared" si="263"/>
        <v>X</v>
      </c>
      <c r="K1625" s="39" t="str">
        <f t="shared" si="256"/>
        <v>X</v>
      </c>
      <c r="L1625" s="39" t="str">
        <f t="shared" si="257"/>
        <v>X</v>
      </c>
      <c r="M1625" s="39" t="str">
        <f t="shared" si="264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5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8"/>
        <v>3.2990712600274095</v>
      </c>
      <c r="BB1625" s="18"/>
      <c r="BD1625" s="54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3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9"/>
        <v>X</v>
      </c>
      <c r="G1626" s="7">
        <f t="shared" si="260"/>
        <v>4.7</v>
      </c>
      <c r="H1626" s="16">
        <f t="shared" si="261"/>
        <v>4.7</v>
      </c>
      <c r="I1626" s="11" t="str">
        <f t="shared" si="262"/>
        <v>X</v>
      </c>
      <c r="J1626" s="39" t="str">
        <f t="shared" si="263"/>
        <v>X</v>
      </c>
      <c r="K1626" s="39" t="str">
        <f t="shared" si="256"/>
        <v>X</v>
      </c>
      <c r="L1626" s="39" t="str">
        <f t="shared" si="257"/>
        <v>X</v>
      </c>
      <c r="M1626" s="39" t="str">
        <f t="shared" si="264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5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8"/>
        <v>3.2992893340876801</v>
      </c>
      <c r="BB1626" s="18"/>
      <c r="BD1626" s="54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3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9"/>
        <v>X</v>
      </c>
      <c r="G1627" s="7">
        <f t="shared" si="260"/>
        <v>5.2</v>
      </c>
      <c r="H1627" s="16">
        <f t="shared" si="261"/>
        <v>5.2</v>
      </c>
      <c r="I1627" s="11" t="str">
        <f t="shared" si="262"/>
        <v>X</v>
      </c>
      <c r="J1627" s="39" t="str">
        <f t="shared" si="263"/>
        <v>X</v>
      </c>
      <c r="K1627" s="39" t="str">
        <f t="shared" si="256"/>
        <v>X</v>
      </c>
      <c r="L1627" s="39" t="str">
        <f t="shared" si="257"/>
        <v>X</v>
      </c>
      <c r="M1627" s="39" t="str">
        <f t="shared" si="264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5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8"/>
        <v>3.2995072987004876</v>
      </c>
      <c r="BB1627" s="18"/>
      <c r="BD1627" s="54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3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9"/>
        <v>X</v>
      </c>
      <c r="G1628" s="7">
        <f t="shared" si="260"/>
        <v>7.3</v>
      </c>
      <c r="H1628" s="16">
        <f t="shared" si="261"/>
        <v>7.3</v>
      </c>
      <c r="I1628" s="11" t="str">
        <f t="shared" si="262"/>
        <v>X</v>
      </c>
      <c r="J1628" s="39" t="str">
        <f t="shared" si="263"/>
        <v>X</v>
      </c>
      <c r="K1628" s="39" t="str">
        <f t="shared" si="256"/>
        <v>X</v>
      </c>
      <c r="L1628" s="39" t="str">
        <f t="shared" si="257"/>
        <v>X</v>
      </c>
      <c r="M1628" s="39" t="str">
        <f t="shared" si="264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5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8"/>
        <v>3.2997251539756367</v>
      </c>
      <c r="BB1628" s="18"/>
      <c r="BD1628" s="54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3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9"/>
        <v>X</v>
      </c>
      <c r="G1629" s="7">
        <f t="shared" si="260"/>
        <v>6.8</v>
      </c>
      <c r="H1629" s="16">
        <f t="shared" si="261"/>
        <v>6.8</v>
      </c>
      <c r="I1629" s="11" t="str">
        <f t="shared" si="262"/>
        <v>X</v>
      </c>
      <c r="J1629" s="39" t="str">
        <f t="shared" si="263"/>
        <v>X</v>
      </c>
      <c r="K1629" s="39" t="str">
        <f t="shared" si="256"/>
        <v>X</v>
      </c>
      <c r="L1629" s="39" t="str">
        <f t="shared" si="257"/>
        <v>X</v>
      </c>
      <c r="M1629" s="39" t="str">
        <f t="shared" si="264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5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8"/>
        <v>3.3001605369513523</v>
      </c>
      <c r="BB1629" s="18"/>
      <c r="BD1629" s="54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3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9"/>
        <v>X</v>
      </c>
      <c r="G1630" s="7">
        <f t="shared" si="260"/>
        <v>6.7</v>
      </c>
      <c r="H1630" s="16">
        <f t="shared" si="261"/>
        <v>6.7</v>
      </c>
      <c r="I1630" s="11" t="str">
        <f t="shared" si="262"/>
        <v>X</v>
      </c>
      <c r="J1630" s="39" t="str">
        <f t="shared" si="263"/>
        <v>X</v>
      </c>
      <c r="K1630" s="39" t="str">
        <f t="shared" ref="K1630:K1685" si="266">IFERROR(1/J1630, "X")</f>
        <v>X</v>
      </c>
      <c r="L1630" s="39" t="str">
        <f t="shared" ref="L1630:L1685" si="267">IFERROR(I1630-J1630, "X")</f>
        <v>X</v>
      </c>
      <c r="M1630" s="39" t="str">
        <f t="shared" si="264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5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8">LOG(AU1630)</f>
        <v>3.3003780648707024</v>
      </c>
      <c r="BB1630" s="18"/>
      <c r="BD1630" s="54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3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9"/>
        <v>X</v>
      </c>
      <c r="G1631" s="7">
        <f t="shared" si="260"/>
        <v>8.1</v>
      </c>
      <c r="H1631" s="16">
        <f t="shared" si="261"/>
        <v>8.1</v>
      </c>
      <c r="I1631" s="11" t="str">
        <f t="shared" si="262"/>
        <v>X</v>
      </c>
      <c r="J1631" s="39" t="str">
        <f t="shared" si="263"/>
        <v>X</v>
      </c>
      <c r="K1631" s="39" t="str">
        <f t="shared" si="266"/>
        <v>X</v>
      </c>
      <c r="L1631" s="39" t="str">
        <f t="shared" si="267"/>
        <v>X</v>
      </c>
      <c r="M1631" s="39" t="str">
        <f t="shared" si="264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5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8"/>
        <v>3.3005954838899636</v>
      </c>
      <c r="BB1631" s="18"/>
      <c r="BD1631" s="54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3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9"/>
        <v>X</v>
      </c>
      <c r="G1632" s="7">
        <f t="shared" si="260"/>
        <v>9.9</v>
      </c>
      <c r="H1632" s="16">
        <f t="shared" si="261"/>
        <v>9.9</v>
      </c>
      <c r="I1632" s="11" t="str">
        <f t="shared" si="262"/>
        <v>X</v>
      </c>
      <c r="J1632" s="39" t="str">
        <f t="shared" si="263"/>
        <v>X</v>
      </c>
      <c r="K1632" s="39" t="str">
        <f t="shared" si="266"/>
        <v>X</v>
      </c>
      <c r="L1632" s="39" t="str">
        <f t="shared" si="267"/>
        <v>X</v>
      </c>
      <c r="M1632" s="39" t="str">
        <f t="shared" si="264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5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8"/>
        <v>3.3008127941181171</v>
      </c>
      <c r="BB1632" s="18"/>
      <c r="BD1632" s="54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3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9"/>
        <v>X</v>
      </c>
      <c r="G1633" s="7">
        <f t="shared" si="260"/>
        <v>10.1</v>
      </c>
      <c r="H1633" s="16">
        <f t="shared" si="261"/>
        <v>10.1</v>
      </c>
      <c r="I1633" s="11" t="str">
        <f t="shared" si="262"/>
        <v>X</v>
      </c>
      <c r="J1633" s="39" t="str">
        <f t="shared" si="263"/>
        <v>X</v>
      </c>
      <c r="K1633" s="39" t="str">
        <f t="shared" si="266"/>
        <v>X</v>
      </c>
      <c r="L1633" s="39" t="str">
        <f t="shared" si="267"/>
        <v>X</v>
      </c>
      <c r="M1633" s="39" t="str">
        <f t="shared" si="264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5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8"/>
        <v>3.3010299956639813</v>
      </c>
      <c r="BB1633" s="18"/>
      <c r="BD1633" s="54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3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9"/>
        <v>X</v>
      </c>
      <c r="G1634" s="7">
        <f t="shared" si="260"/>
        <v>10.199999999999999</v>
      </c>
      <c r="H1634" s="16">
        <f t="shared" si="261"/>
        <v>10.199999999999999</v>
      </c>
      <c r="I1634" s="11" t="str">
        <f t="shared" si="262"/>
        <v>X</v>
      </c>
      <c r="J1634" s="39" t="str">
        <f t="shared" si="263"/>
        <v>X</v>
      </c>
      <c r="K1634" s="39" t="str">
        <f t="shared" si="266"/>
        <v>X</v>
      </c>
      <c r="L1634" s="39" t="str">
        <f t="shared" si="267"/>
        <v>X</v>
      </c>
      <c r="M1634" s="39" t="str">
        <f t="shared" si="264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5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8"/>
        <v>3.3012470886362113</v>
      </c>
      <c r="BB1634" s="18"/>
      <c r="BD1634" s="54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3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9"/>
        <v>X</v>
      </c>
      <c r="G1635" s="7">
        <f t="shared" si="260"/>
        <v>3.666666666666667</v>
      </c>
      <c r="H1635" s="16">
        <f t="shared" si="261"/>
        <v>3.666666666666667</v>
      </c>
      <c r="I1635" s="11" t="str">
        <f t="shared" si="262"/>
        <v>X</v>
      </c>
      <c r="J1635" s="39" t="str">
        <f t="shared" si="263"/>
        <v>X</v>
      </c>
      <c r="K1635" s="39" t="str">
        <f t="shared" si="266"/>
        <v>X</v>
      </c>
      <c r="L1635" s="39" t="str">
        <f t="shared" si="267"/>
        <v>X</v>
      </c>
      <c r="M1635" s="39" t="str">
        <f t="shared" si="264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5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8"/>
        <v>3.2984163800612945</v>
      </c>
      <c r="BB1635" s="18"/>
      <c r="BD1635" s="54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3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9"/>
        <v>X</v>
      </c>
      <c r="G1636" s="7">
        <f t="shared" si="260"/>
        <v>3.8666666666666671</v>
      </c>
      <c r="H1636" s="16">
        <f t="shared" si="261"/>
        <v>3.8666666666666671</v>
      </c>
      <c r="I1636" s="11" t="str">
        <f t="shared" si="262"/>
        <v>X</v>
      </c>
      <c r="J1636" s="39" t="str">
        <f t="shared" si="263"/>
        <v>X</v>
      </c>
      <c r="K1636" s="39" t="str">
        <f t="shared" si="266"/>
        <v>X</v>
      </c>
      <c r="L1636" s="39" t="str">
        <f t="shared" si="267"/>
        <v>X</v>
      </c>
      <c r="M1636" s="39" t="str">
        <f t="shared" si="264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5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8"/>
        <v>3.2986347831244354</v>
      </c>
      <c r="BB1636" s="18"/>
      <c r="BD1636" s="54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3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9"/>
        <v>X</v>
      </c>
      <c r="G1637" s="7">
        <f t="shared" si="260"/>
        <v>3.833333333333333</v>
      </c>
      <c r="H1637" s="16">
        <f t="shared" si="261"/>
        <v>3.833333333333333</v>
      </c>
      <c r="I1637" s="11" t="str">
        <f t="shared" si="262"/>
        <v>X</v>
      </c>
      <c r="J1637" s="39" t="str">
        <f t="shared" si="263"/>
        <v>X</v>
      </c>
      <c r="K1637" s="39" t="str">
        <f t="shared" si="266"/>
        <v>X</v>
      </c>
      <c r="L1637" s="39" t="str">
        <f t="shared" si="267"/>
        <v>X</v>
      </c>
      <c r="M1637" s="39" t="str">
        <f t="shared" si="264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5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8"/>
        <v>3.2988530764097068</v>
      </c>
      <c r="BB1637" s="18"/>
      <c r="BD1637" s="54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3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9"/>
        <v>X</v>
      </c>
      <c r="G1638" s="7">
        <f t="shared" si="260"/>
        <v>3.2333333333333329</v>
      </c>
      <c r="H1638" s="16">
        <f t="shared" si="261"/>
        <v>3.2333333333333329</v>
      </c>
      <c r="I1638" s="11" t="str">
        <f t="shared" si="262"/>
        <v>X</v>
      </c>
      <c r="J1638" s="39" t="str">
        <f t="shared" si="263"/>
        <v>X</v>
      </c>
      <c r="K1638" s="39" t="str">
        <f t="shared" si="266"/>
        <v>X</v>
      </c>
      <c r="L1638" s="39" t="str">
        <f t="shared" si="267"/>
        <v>X</v>
      </c>
      <c r="M1638" s="39" t="str">
        <f t="shared" si="264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5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8"/>
        <v>3.2990712600274095</v>
      </c>
      <c r="BB1638" s="18"/>
      <c r="BD1638" s="54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3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9"/>
        <v>X</v>
      </c>
      <c r="G1639" s="7">
        <f t="shared" si="260"/>
        <v>3.2666666666666671</v>
      </c>
      <c r="H1639" s="16">
        <f t="shared" si="261"/>
        <v>3.2666666666666671</v>
      </c>
      <c r="I1639" s="11" t="str">
        <f t="shared" si="262"/>
        <v>X</v>
      </c>
      <c r="J1639" s="39" t="str">
        <f t="shared" si="263"/>
        <v>X</v>
      </c>
      <c r="K1639" s="39" t="str">
        <f t="shared" si="266"/>
        <v>X</v>
      </c>
      <c r="L1639" s="39" t="str">
        <f t="shared" si="267"/>
        <v>X</v>
      </c>
      <c r="M1639" s="39" t="str">
        <f t="shared" si="264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5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8"/>
        <v>3.2992893340876801</v>
      </c>
      <c r="BB1639" s="18"/>
      <c r="BD1639" s="54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3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9"/>
        <v>X</v>
      </c>
      <c r="G1640" s="7">
        <f t="shared" si="260"/>
        <v>3.833333333333333</v>
      </c>
      <c r="H1640" s="16">
        <f t="shared" si="261"/>
        <v>3.833333333333333</v>
      </c>
      <c r="I1640" s="11" t="str">
        <f t="shared" si="262"/>
        <v>X</v>
      </c>
      <c r="J1640" s="39" t="str">
        <f t="shared" si="263"/>
        <v>X</v>
      </c>
      <c r="K1640" s="39" t="str">
        <f t="shared" si="266"/>
        <v>X</v>
      </c>
      <c r="L1640" s="39" t="str">
        <f t="shared" si="267"/>
        <v>X</v>
      </c>
      <c r="M1640" s="39" t="str">
        <f t="shared" si="264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5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8"/>
        <v>3.2995072987004876</v>
      </c>
      <c r="BB1640" s="18"/>
      <c r="BD1640" s="54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3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9"/>
        <v>X</v>
      </c>
      <c r="G1641" s="7">
        <f t="shared" si="260"/>
        <v>4.833333333333333</v>
      </c>
      <c r="H1641" s="16">
        <f t="shared" si="261"/>
        <v>4.833333333333333</v>
      </c>
      <c r="I1641" s="11" t="str">
        <f t="shared" si="262"/>
        <v>X</v>
      </c>
      <c r="J1641" s="39" t="str">
        <f t="shared" si="263"/>
        <v>X</v>
      </c>
      <c r="K1641" s="39" t="str">
        <f t="shared" si="266"/>
        <v>X</v>
      </c>
      <c r="L1641" s="39" t="str">
        <f t="shared" si="267"/>
        <v>X</v>
      </c>
      <c r="M1641" s="39" t="str">
        <f t="shared" si="264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5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8"/>
        <v>3.2997251539756367</v>
      </c>
      <c r="BB1641" s="18"/>
      <c r="BD1641" s="54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3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9"/>
        <v>X</v>
      </c>
      <c r="G1642" s="7">
        <f t="shared" si="260"/>
        <v>5.2</v>
      </c>
      <c r="H1642" s="16">
        <f t="shared" si="261"/>
        <v>5.2</v>
      </c>
      <c r="I1642" s="11" t="str">
        <f t="shared" si="262"/>
        <v>X</v>
      </c>
      <c r="J1642" s="39" t="str">
        <f t="shared" si="263"/>
        <v>X</v>
      </c>
      <c r="K1642" s="39" t="str">
        <f t="shared" si="266"/>
        <v>X</v>
      </c>
      <c r="L1642" s="39" t="str">
        <f t="shared" si="267"/>
        <v>X</v>
      </c>
      <c r="M1642" s="39" t="str">
        <f t="shared" si="264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5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8"/>
        <v>3.3001605369513523</v>
      </c>
      <c r="BB1642" s="18"/>
      <c r="BD1642" s="54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3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9"/>
        <v>X</v>
      </c>
      <c r="G1643" s="7">
        <f t="shared" si="260"/>
        <v>5.7666666666666666</v>
      </c>
      <c r="H1643" s="16">
        <f t="shared" si="261"/>
        <v>5.7666666666666666</v>
      </c>
      <c r="I1643" s="11" t="str">
        <f t="shared" si="262"/>
        <v>X</v>
      </c>
      <c r="J1643" s="39" t="str">
        <f t="shared" si="263"/>
        <v>X</v>
      </c>
      <c r="K1643" s="39" t="str">
        <f t="shared" si="266"/>
        <v>X</v>
      </c>
      <c r="L1643" s="39" t="str">
        <f t="shared" si="267"/>
        <v>X</v>
      </c>
      <c r="M1643" s="39" t="str">
        <f t="shared" si="264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5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8"/>
        <v>3.3003780648707024</v>
      </c>
      <c r="BB1643" s="18"/>
      <c r="BD1643" s="54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3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9"/>
        <v>X</v>
      </c>
      <c r="G1644" s="7">
        <f t="shared" si="260"/>
        <v>5.3999999999999986</v>
      </c>
      <c r="H1644" s="16">
        <f t="shared" si="261"/>
        <v>5.3999999999999986</v>
      </c>
      <c r="I1644" s="11" t="str">
        <f t="shared" si="262"/>
        <v>X</v>
      </c>
      <c r="J1644" s="39" t="str">
        <f t="shared" si="263"/>
        <v>X</v>
      </c>
      <c r="K1644" s="39" t="str">
        <f t="shared" si="266"/>
        <v>X</v>
      </c>
      <c r="L1644" s="39" t="str">
        <f t="shared" si="267"/>
        <v>X</v>
      </c>
      <c r="M1644" s="39" t="str">
        <f t="shared" si="264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5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8"/>
        <v>3.3005954838899636</v>
      </c>
      <c r="BB1644" s="18"/>
      <c r="BD1644" s="54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3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9"/>
        <v>X</v>
      </c>
      <c r="G1645" s="7">
        <f t="shared" si="260"/>
        <v>7</v>
      </c>
      <c r="H1645" s="16">
        <f t="shared" si="261"/>
        <v>7</v>
      </c>
      <c r="I1645" s="11" t="str">
        <f t="shared" si="262"/>
        <v>X</v>
      </c>
      <c r="J1645" s="39" t="str">
        <f t="shared" si="263"/>
        <v>X</v>
      </c>
      <c r="K1645" s="39" t="str">
        <f t="shared" si="266"/>
        <v>X</v>
      </c>
      <c r="L1645" s="39" t="str">
        <f t="shared" si="267"/>
        <v>X</v>
      </c>
      <c r="M1645" s="39" t="str">
        <f t="shared" si="264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5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8"/>
        <v>3.3008127941181171</v>
      </c>
      <c r="BB1645" s="18"/>
      <c r="BD1645" s="54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3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9"/>
        <v>X</v>
      </c>
      <c r="G1646" s="7">
        <f t="shared" si="260"/>
        <v>6.833333333333333</v>
      </c>
      <c r="H1646" s="16">
        <f t="shared" si="261"/>
        <v>6.833333333333333</v>
      </c>
      <c r="I1646" s="11" t="str">
        <f t="shared" si="262"/>
        <v>X</v>
      </c>
      <c r="J1646" s="39" t="str">
        <f t="shared" si="263"/>
        <v>X</v>
      </c>
      <c r="K1646" s="39" t="str">
        <f t="shared" si="266"/>
        <v>X</v>
      </c>
      <c r="L1646" s="39" t="str">
        <f t="shared" si="267"/>
        <v>X</v>
      </c>
      <c r="M1646" s="39" t="str">
        <f t="shared" si="264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5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8"/>
        <v>3.3010299956639813</v>
      </c>
      <c r="BB1646" s="18"/>
      <c r="BD1646" s="54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3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9"/>
        <v>X</v>
      </c>
      <c r="G1647" s="7">
        <f t="shared" si="260"/>
        <v>7.1333333333333329</v>
      </c>
      <c r="H1647" s="16">
        <f t="shared" si="261"/>
        <v>7.1333333333333329</v>
      </c>
      <c r="I1647" s="11" t="str">
        <f t="shared" si="262"/>
        <v>X</v>
      </c>
      <c r="J1647" s="39" t="str">
        <f t="shared" si="263"/>
        <v>X</v>
      </c>
      <c r="K1647" s="39" t="str">
        <f t="shared" si="266"/>
        <v>X</v>
      </c>
      <c r="L1647" s="39" t="str">
        <f t="shared" si="267"/>
        <v>X</v>
      </c>
      <c r="M1647" s="39" t="str">
        <f t="shared" si="264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5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8"/>
        <v>3.3012470886362113</v>
      </c>
      <c r="BB1647" s="18"/>
      <c r="BD1647" s="54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3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9"/>
        <v>X</v>
      </c>
      <c r="G1648" s="7">
        <f t="shared" si="260"/>
        <v>3.05</v>
      </c>
      <c r="H1648" s="16">
        <f t="shared" si="261"/>
        <v>3.05</v>
      </c>
      <c r="I1648" s="11" t="str">
        <f t="shared" si="262"/>
        <v>X</v>
      </c>
      <c r="J1648" s="39" t="str">
        <f t="shared" si="263"/>
        <v>X</v>
      </c>
      <c r="K1648" s="39" t="str">
        <f t="shared" si="266"/>
        <v>X</v>
      </c>
      <c r="L1648" s="39" t="str">
        <f t="shared" si="267"/>
        <v>X</v>
      </c>
      <c r="M1648" s="39" t="str">
        <f t="shared" si="264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5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8"/>
        <v>3.2984163800612945</v>
      </c>
      <c r="BB1648" s="18"/>
      <c r="BD1648" s="54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3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9"/>
        <v>X</v>
      </c>
      <c r="G1649" s="7">
        <f t="shared" si="260"/>
        <v>3.6</v>
      </c>
      <c r="H1649" s="16">
        <f t="shared" si="261"/>
        <v>3.6</v>
      </c>
      <c r="I1649" s="11" t="str">
        <f t="shared" si="262"/>
        <v>X</v>
      </c>
      <c r="J1649" s="39" t="str">
        <f t="shared" si="263"/>
        <v>X</v>
      </c>
      <c r="K1649" s="39" t="str">
        <f t="shared" si="266"/>
        <v>X</v>
      </c>
      <c r="L1649" s="39" t="str">
        <f t="shared" si="267"/>
        <v>X</v>
      </c>
      <c r="M1649" s="39" t="str">
        <f t="shared" si="264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5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8"/>
        <v>3.2986347831244354</v>
      </c>
      <c r="BB1649" s="18"/>
      <c r="BD1649" s="54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3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9"/>
        <v>X</v>
      </c>
      <c r="G1650" s="7">
        <f t="shared" si="260"/>
        <v>4.1500000000000004</v>
      </c>
      <c r="H1650" s="16">
        <f t="shared" si="261"/>
        <v>4.1500000000000004</v>
      </c>
      <c r="I1650" s="11" t="str">
        <f t="shared" si="262"/>
        <v>X</v>
      </c>
      <c r="J1650" s="39" t="str">
        <f t="shared" si="263"/>
        <v>X</v>
      </c>
      <c r="K1650" s="39" t="str">
        <f t="shared" si="266"/>
        <v>X</v>
      </c>
      <c r="L1650" s="39" t="str">
        <f t="shared" si="267"/>
        <v>X</v>
      </c>
      <c r="M1650" s="39" t="str">
        <f t="shared" si="264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5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8"/>
        <v>3.2988530764097068</v>
      </c>
      <c r="BB1650" s="18"/>
      <c r="BD1650" s="54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3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9"/>
        <v>X</v>
      </c>
      <c r="G1651" s="7">
        <f t="shared" si="260"/>
        <v>3.9750000000000001</v>
      </c>
      <c r="H1651" s="16">
        <f t="shared" si="261"/>
        <v>3.9750000000000001</v>
      </c>
      <c r="I1651" s="11" t="str">
        <f t="shared" si="262"/>
        <v>X</v>
      </c>
      <c r="J1651" s="39" t="str">
        <f t="shared" si="263"/>
        <v>X</v>
      </c>
      <c r="K1651" s="39" t="str">
        <f t="shared" si="266"/>
        <v>X</v>
      </c>
      <c r="L1651" s="39" t="str">
        <f t="shared" si="267"/>
        <v>X</v>
      </c>
      <c r="M1651" s="39" t="str">
        <f t="shared" si="264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5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8"/>
        <v>3.2990712600274095</v>
      </c>
      <c r="BB1651" s="18"/>
      <c r="BD1651" s="54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3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9"/>
        <v>X</v>
      </c>
      <c r="G1652" s="7">
        <f t="shared" si="260"/>
        <v>5.0250000000000004</v>
      </c>
      <c r="H1652" s="16">
        <f t="shared" si="261"/>
        <v>5.0250000000000004</v>
      </c>
      <c r="I1652" s="11" t="str">
        <f t="shared" si="262"/>
        <v>X</v>
      </c>
      <c r="J1652" s="39" t="str">
        <f t="shared" si="263"/>
        <v>X</v>
      </c>
      <c r="K1652" s="39" t="str">
        <f t="shared" si="266"/>
        <v>X</v>
      </c>
      <c r="L1652" s="39" t="str">
        <f t="shared" si="267"/>
        <v>X</v>
      </c>
      <c r="M1652" s="39" t="str">
        <f t="shared" si="264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5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8"/>
        <v>3.2992893340876801</v>
      </c>
      <c r="BB1652" s="18"/>
      <c r="BD1652" s="54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3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9"/>
        <v>X</v>
      </c>
      <c r="G1653" s="7">
        <f t="shared" si="260"/>
        <v>5.0999999999999996</v>
      </c>
      <c r="H1653" s="16">
        <f t="shared" si="261"/>
        <v>5.0999999999999996</v>
      </c>
      <c r="I1653" s="11" t="str">
        <f t="shared" si="262"/>
        <v>X</v>
      </c>
      <c r="J1653" s="39" t="str">
        <f t="shared" si="263"/>
        <v>X</v>
      </c>
      <c r="K1653" s="39" t="str">
        <f t="shared" si="266"/>
        <v>X</v>
      </c>
      <c r="L1653" s="39" t="str">
        <f t="shared" si="267"/>
        <v>X</v>
      </c>
      <c r="M1653" s="39" t="str">
        <f t="shared" si="264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5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8"/>
        <v>3.2995072987004876</v>
      </c>
      <c r="BB1653" s="18"/>
      <c r="BD1653" s="54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3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9"/>
        <v>X</v>
      </c>
      <c r="G1654" s="7">
        <f t="shared" si="260"/>
        <v>7.1749999999999998</v>
      </c>
      <c r="H1654" s="16">
        <f t="shared" si="261"/>
        <v>7.1749999999999998</v>
      </c>
      <c r="I1654" s="11" t="str">
        <f t="shared" si="262"/>
        <v>X</v>
      </c>
      <c r="J1654" s="39" t="str">
        <f t="shared" si="263"/>
        <v>X</v>
      </c>
      <c r="K1654" s="39" t="str">
        <f t="shared" si="266"/>
        <v>X</v>
      </c>
      <c r="L1654" s="39" t="str">
        <f t="shared" si="267"/>
        <v>X</v>
      </c>
      <c r="M1654" s="39" t="str">
        <f t="shared" si="264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5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8"/>
        <v>3.2997251539756367</v>
      </c>
      <c r="BB1654" s="18"/>
      <c r="BD1654" s="54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3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9"/>
        <v>X</v>
      </c>
      <c r="G1655" s="7">
        <f t="shared" si="260"/>
        <v>6.3</v>
      </c>
      <c r="H1655" s="16">
        <f t="shared" si="261"/>
        <v>6.3</v>
      </c>
      <c r="I1655" s="11" t="str">
        <f t="shared" si="262"/>
        <v>X</v>
      </c>
      <c r="J1655" s="39" t="str">
        <f t="shared" si="263"/>
        <v>X</v>
      </c>
      <c r="K1655" s="39" t="str">
        <f t="shared" si="266"/>
        <v>X</v>
      </c>
      <c r="L1655" s="39" t="str">
        <f t="shared" si="267"/>
        <v>X</v>
      </c>
      <c r="M1655" s="39" t="str">
        <f t="shared" si="264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5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8"/>
        <v>3.3001605369513523</v>
      </c>
      <c r="BB1655" s="18"/>
      <c r="BD1655" s="54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3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9"/>
        <v>X</v>
      </c>
      <c r="G1656" s="7">
        <f t="shared" si="260"/>
        <v>5.5750000000000002</v>
      </c>
      <c r="H1656" s="16">
        <f t="shared" si="261"/>
        <v>5.5750000000000002</v>
      </c>
      <c r="I1656" s="11" t="str">
        <f t="shared" si="262"/>
        <v>X</v>
      </c>
      <c r="J1656" s="39" t="str">
        <f t="shared" si="263"/>
        <v>X</v>
      </c>
      <c r="K1656" s="39" t="str">
        <f t="shared" si="266"/>
        <v>X</v>
      </c>
      <c r="L1656" s="39" t="str">
        <f t="shared" si="267"/>
        <v>X</v>
      </c>
      <c r="M1656" s="39" t="str">
        <f t="shared" si="264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5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8"/>
        <v>3.3003780648707024</v>
      </c>
      <c r="BB1656" s="18"/>
      <c r="BD1656" s="54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3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9"/>
        <v>X</v>
      </c>
      <c r="G1657" s="7">
        <f t="shared" si="260"/>
        <v>8.0250000000000004</v>
      </c>
      <c r="H1657" s="16">
        <f t="shared" si="261"/>
        <v>8.0250000000000004</v>
      </c>
      <c r="I1657" s="11" t="str">
        <f t="shared" si="262"/>
        <v>X</v>
      </c>
      <c r="J1657" s="39" t="str">
        <f t="shared" si="263"/>
        <v>X</v>
      </c>
      <c r="K1657" s="39" t="str">
        <f t="shared" si="266"/>
        <v>X</v>
      </c>
      <c r="L1657" s="39" t="str">
        <f t="shared" si="267"/>
        <v>X</v>
      </c>
      <c r="M1657" s="39" t="str">
        <f t="shared" si="264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5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8"/>
        <v>3.3005954838899636</v>
      </c>
      <c r="BB1657" s="18"/>
      <c r="BD1657" s="54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3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9"/>
        <v>X</v>
      </c>
      <c r="G1658" s="7">
        <f t="shared" si="260"/>
        <v>9.5250000000000004</v>
      </c>
      <c r="H1658" s="16">
        <f t="shared" si="261"/>
        <v>9.5250000000000004</v>
      </c>
      <c r="I1658" s="11" t="str">
        <f t="shared" si="262"/>
        <v>X</v>
      </c>
      <c r="J1658" s="39" t="str">
        <f t="shared" si="263"/>
        <v>X</v>
      </c>
      <c r="K1658" s="39" t="str">
        <f t="shared" si="266"/>
        <v>X</v>
      </c>
      <c r="L1658" s="39" t="str">
        <f t="shared" si="267"/>
        <v>X</v>
      </c>
      <c r="M1658" s="39" t="str">
        <f t="shared" si="264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5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8"/>
        <v>3.3008127941181171</v>
      </c>
      <c r="BB1658" s="18"/>
      <c r="BD1658" s="54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3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9"/>
        <v>X</v>
      </c>
      <c r="G1659" s="7">
        <f t="shared" si="260"/>
        <v>9.6750000000000007</v>
      </c>
      <c r="H1659" s="16">
        <f t="shared" si="261"/>
        <v>9.6750000000000007</v>
      </c>
      <c r="I1659" s="11" t="str">
        <f t="shared" si="262"/>
        <v>X</v>
      </c>
      <c r="J1659" s="39" t="str">
        <f t="shared" si="263"/>
        <v>X</v>
      </c>
      <c r="K1659" s="39" t="str">
        <f t="shared" si="266"/>
        <v>X</v>
      </c>
      <c r="L1659" s="39" t="str">
        <f t="shared" si="267"/>
        <v>X</v>
      </c>
      <c r="M1659" s="39" t="str">
        <f t="shared" si="264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5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8"/>
        <v>3.3010299956639813</v>
      </c>
      <c r="BB1659" s="18"/>
      <c r="BD1659" s="54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3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9"/>
        <v>X</v>
      </c>
      <c r="G1660" s="7">
        <f t="shared" si="260"/>
        <v>9.3249999999999993</v>
      </c>
      <c r="H1660" s="16">
        <f t="shared" si="261"/>
        <v>9.3249999999999993</v>
      </c>
      <c r="I1660" s="11" t="str">
        <f t="shared" si="262"/>
        <v>X</v>
      </c>
      <c r="J1660" s="39" t="str">
        <f t="shared" si="263"/>
        <v>X</v>
      </c>
      <c r="K1660" s="39" t="str">
        <f t="shared" si="266"/>
        <v>X</v>
      </c>
      <c r="L1660" s="39" t="str">
        <f t="shared" si="267"/>
        <v>X</v>
      </c>
      <c r="M1660" s="39" t="str">
        <f t="shared" si="264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5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8"/>
        <v>3.3012470886362113</v>
      </c>
      <c r="BB1660" s="18"/>
      <c r="BD1660" s="54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3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9"/>
        <v>X</v>
      </c>
      <c r="G1661" s="7">
        <f t="shared" si="260"/>
        <v>3.2</v>
      </c>
      <c r="H1661" s="16">
        <f t="shared" si="261"/>
        <v>3.2</v>
      </c>
      <c r="I1661" s="11" t="str">
        <f t="shared" si="262"/>
        <v>X</v>
      </c>
      <c r="J1661" s="39" t="str">
        <f t="shared" si="263"/>
        <v>X</v>
      </c>
      <c r="K1661" s="39" t="str">
        <f t="shared" si="266"/>
        <v>X</v>
      </c>
      <c r="L1661" s="39" t="str">
        <f t="shared" si="267"/>
        <v>X</v>
      </c>
      <c r="M1661" s="39" t="str">
        <f t="shared" si="264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5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8"/>
        <v>3.2984163800612945</v>
      </c>
      <c r="BB1661" s="18"/>
      <c r="BD1661" s="54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3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9"/>
        <v>X</v>
      </c>
      <c r="G1662" s="7">
        <f t="shared" si="260"/>
        <v>4.2</v>
      </c>
      <c r="H1662" s="16">
        <f t="shared" si="261"/>
        <v>4.2</v>
      </c>
      <c r="I1662" s="11" t="str">
        <f t="shared" si="262"/>
        <v>X</v>
      </c>
      <c r="J1662" s="39" t="str">
        <f t="shared" si="263"/>
        <v>X</v>
      </c>
      <c r="K1662" s="39" t="str">
        <f t="shared" si="266"/>
        <v>X</v>
      </c>
      <c r="L1662" s="39" t="str">
        <f t="shared" si="267"/>
        <v>X</v>
      </c>
      <c r="M1662" s="39" t="str">
        <f t="shared" si="264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5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8"/>
        <v>3.2986347831244354</v>
      </c>
      <c r="BB1662" s="18"/>
      <c r="BD1662" s="54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3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9"/>
        <v>X</v>
      </c>
      <c r="G1663" s="7">
        <f t="shared" si="260"/>
        <v>4.0999999999999996</v>
      </c>
      <c r="H1663" s="16">
        <f t="shared" si="261"/>
        <v>4.0999999999999996</v>
      </c>
      <c r="I1663" s="11" t="str">
        <f t="shared" si="262"/>
        <v>X</v>
      </c>
      <c r="J1663" s="39" t="str">
        <f t="shared" si="263"/>
        <v>X</v>
      </c>
      <c r="K1663" s="39" t="str">
        <f t="shared" si="266"/>
        <v>X</v>
      </c>
      <c r="L1663" s="39" t="str">
        <f t="shared" si="267"/>
        <v>X</v>
      </c>
      <c r="M1663" s="39" t="str">
        <f t="shared" si="264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5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8"/>
        <v>3.2988530764097068</v>
      </c>
      <c r="BB1663" s="18"/>
      <c r="BD1663" s="54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3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9"/>
        <v>X</v>
      </c>
      <c r="G1664" s="7">
        <f t="shared" si="260"/>
        <v>3.7</v>
      </c>
      <c r="H1664" s="16">
        <f t="shared" si="261"/>
        <v>3.7</v>
      </c>
      <c r="I1664" s="11" t="str">
        <f t="shared" si="262"/>
        <v>X</v>
      </c>
      <c r="J1664" s="39" t="str">
        <f t="shared" si="263"/>
        <v>X</v>
      </c>
      <c r="K1664" s="39" t="str">
        <f t="shared" si="266"/>
        <v>X</v>
      </c>
      <c r="L1664" s="39" t="str">
        <f t="shared" si="267"/>
        <v>X</v>
      </c>
      <c r="M1664" s="39" t="str">
        <f t="shared" si="264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5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8"/>
        <v>3.2990712600274095</v>
      </c>
      <c r="BB1664" s="18"/>
      <c r="BD1664" s="54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3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9"/>
        <v>X</v>
      </c>
      <c r="G1665" s="7">
        <f t="shared" si="260"/>
        <v>4</v>
      </c>
      <c r="H1665" s="16">
        <f t="shared" si="261"/>
        <v>4</v>
      </c>
      <c r="I1665" s="11" t="str">
        <f t="shared" si="262"/>
        <v>X</v>
      </c>
      <c r="J1665" s="39" t="str">
        <f t="shared" si="263"/>
        <v>X</v>
      </c>
      <c r="K1665" s="39" t="str">
        <f t="shared" si="266"/>
        <v>X</v>
      </c>
      <c r="L1665" s="39" t="str">
        <f t="shared" si="267"/>
        <v>X</v>
      </c>
      <c r="M1665" s="39" t="str">
        <f t="shared" si="264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5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8"/>
        <v>3.2992893340876801</v>
      </c>
      <c r="BB1665" s="18"/>
      <c r="BD1665" s="54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3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9"/>
        <v>X</v>
      </c>
      <c r="G1666" s="7">
        <f t="shared" si="260"/>
        <v>4.5</v>
      </c>
      <c r="H1666" s="16">
        <f t="shared" si="261"/>
        <v>4.5</v>
      </c>
      <c r="I1666" s="11" t="str">
        <f t="shared" si="262"/>
        <v>X</v>
      </c>
      <c r="J1666" s="39" t="str">
        <f t="shared" si="263"/>
        <v>X</v>
      </c>
      <c r="K1666" s="39" t="str">
        <f t="shared" si="266"/>
        <v>X</v>
      </c>
      <c r="L1666" s="39" t="str">
        <f t="shared" si="267"/>
        <v>X</v>
      </c>
      <c r="M1666" s="39" t="str">
        <f t="shared" si="264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5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8"/>
        <v>3.2995072987004876</v>
      </c>
      <c r="BB1666" s="18"/>
      <c r="BD1666" s="54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3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9"/>
        <v>X</v>
      </c>
      <c r="G1667" s="7">
        <f t="shared" si="260"/>
        <v>6.6</v>
      </c>
      <c r="H1667" s="16">
        <f t="shared" si="261"/>
        <v>6.6</v>
      </c>
      <c r="I1667" s="11" t="str">
        <f t="shared" si="262"/>
        <v>X</v>
      </c>
      <c r="J1667" s="39" t="str">
        <f t="shared" si="263"/>
        <v>X</v>
      </c>
      <c r="K1667" s="39" t="str">
        <f t="shared" si="266"/>
        <v>X</v>
      </c>
      <c r="L1667" s="39" t="str">
        <f t="shared" si="267"/>
        <v>X</v>
      </c>
      <c r="M1667" s="39" t="str">
        <f t="shared" si="264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5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8"/>
        <v>3.2997251539756367</v>
      </c>
      <c r="BB1667" s="18"/>
      <c r="BD1667" s="54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3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9"/>
        <v>X</v>
      </c>
      <c r="G1668" s="7">
        <f t="shared" si="260"/>
        <v>6.4</v>
      </c>
      <c r="H1668" s="16">
        <f t="shared" si="261"/>
        <v>6.4</v>
      </c>
      <c r="I1668" s="11" t="str">
        <f t="shared" si="262"/>
        <v>X</v>
      </c>
      <c r="J1668" s="39" t="str">
        <f t="shared" si="263"/>
        <v>X</v>
      </c>
      <c r="K1668" s="39" t="str">
        <f t="shared" si="266"/>
        <v>X</v>
      </c>
      <c r="L1668" s="39" t="str">
        <f t="shared" si="267"/>
        <v>X</v>
      </c>
      <c r="M1668" s="39" t="str">
        <f t="shared" si="264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5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8"/>
        <v>3.3001605369513523</v>
      </c>
      <c r="BB1668" s="18"/>
      <c r="BD1668" s="54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3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9"/>
        <v>X</v>
      </c>
      <c r="G1669" s="7">
        <f t="shared" si="260"/>
        <v>5.7</v>
      </c>
      <c r="H1669" s="16">
        <f t="shared" si="261"/>
        <v>5.7</v>
      </c>
      <c r="I1669" s="11" t="str">
        <f t="shared" si="262"/>
        <v>X</v>
      </c>
      <c r="J1669" s="39" t="str">
        <f t="shared" si="263"/>
        <v>X</v>
      </c>
      <c r="K1669" s="39" t="str">
        <f t="shared" si="266"/>
        <v>X</v>
      </c>
      <c r="L1669" s="39" t="str">
        <f t="shared" si="267"/>
        <v>X</v>
      </c>
      <c r="M1669" s="39" t="str">
        <f t="shared" si="264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5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8"/>
        <v>3.3003780648707024</v>
      </c>
      <c r="BB1669" s="18"/>
      <c r="BD1669" s="54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3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9"/>
        <v>X</v>
      </c>
      <c r="G1670" s="7">
        <f t="shared" si="260"/>
        <v>7.1</v>
      </c>
      <c r="H1670" s="16">
        <f t="shared" si="261"/>
        <v>7.1</v>
      </c>
      <c r="I1670" s="11" t="str">
        <f t="shared" si="262"/>
        <v>X</v>
      </c>
      <c r="J1670" s="39" t="str">
        <f t="shared" si="263"/>
        <v>X</v>
      </c>
      <c r="K1670" s="39" t="str">
        <f t="shared" si="266"/>
        <v>X</v>
      </c>
      <c r="L1670" s="39" t="str">
        <f t="shared" si="267"/>
        <v>X</v>
      </c>
      <c r="M1670" s="39" t="str">
        <f t="shared" si="264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5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8"/>
        <v>3.3005954838899636</v>
      </c>
      <c r="BB1670" s="18"/>
      <c r="BD1670" s="54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3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9"/>
        <v>X</v>
      </c>
      <c r="G1671" s="7">
        <f t="shared" si="260"/>
        <v>9.1999999999999993</v>
      </c>
      <c r="H1671" s="16">
        <f t="shared" si="261"/>
        <v>9.1999999999999993</v>
      </c>
      <c r="I1671" s="11" t="str">
        <f t="shared" si="262"/>
        <v>X</v>
      </c>
      <c r="J1671" s="39" t="str">
        <f t="shared" si="263"/>
        <v>X</v>
      </c>
      <c r="K1671" s="39" t="str">
        <f t="shared" si="266"/>
        <v>X</v>
      </c>
      <c r="L1671" s="39" t="str">
        <f t="shared" si="267"/>
        <v>X</v>
      </c>
      <c r="M1671" s="39" t="str">
        <f t="shared" si="264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5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8"/>
        <v>3.3008127941181171</v>
      </c>
      <c r="BB1671" s="18"/>
      <c r="BD1671" s="54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3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9"/>
        <v>X</v>
      </c>
      <c r="G1672" s="7">
        <f t="shared" si="260"/>
        <v>6.1</v>
      </c>
      <c r="H1672" s="16">
        <f t="shared" si="261"/>
        <v>6.1</v>
      </c>
      <c r="I1672" s="11" t="str">
        <f t="shared" si="262"/>
        <v>X</v>
      </c>
      <c r="J1672" s="39" t="str">
        <f t="shared" si="263"/>
        <v>X</v>
      </c>
      <c r="K1672" s="39" t="str">
        <f t="shared" si="266"/>
        <v>X</v>
      </c>
      <c r="L1672" s="39" t="str">
        <f t="shared" si="267"/>
        <v>X</v>
      </c>
      <c r="M1672" s="39" t="str">
        <f t="shared" si="264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5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8"/>
        <v>3.2984163800612945</v>
      </c>
      <c r="BB1672" s="18"/>
      <c r="BD1672" s="54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3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9"/>
        <v>X</v>
      </c>
      <c r="G1673" s="7">
        <f t="shared" si="260"/>
        <v>6.8</v>
      </c>
      <c r="H1673" s="16">
        <f t="shared" si="261"/>
        <v>6.8</v>
      </c>
      <c r="I1673" s="11" t="str">
        <f t="shared" si="262"/>
        <v>X</v>
      </c>
      <c r="J1673" s="39" t="str">
        <f t="shared" si="263"/>
        <v>X</v>
      </c>
      <c r="K1673" s="39" t="str">
        <f t="shared" si="266"/>
        <v>X</v>
      </c>
      <c r="L1673" s="39" t="str">
        <f t="shared" si="267"/>
        <v>X</v>
      </c>
      <c r="M1673" s="39" t="str">
        <f t="shared" si="264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5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8"/>
        <v>3.2986347831244354</v>
      </c>
      <c r="BB1673" s="18"/>
      <c r="BD1673" s="54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3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9"/>
        <v>X</v>
      </c>
      <c r="G1674" s="7">
        <f t="shared" si="260"/>
        <v>6.7</v>
      </c>
      <c r="H1674" s="16">
        <f t="shared" si="261"/>
        <v>6.7</v>
      </c>
      <c r="I1674" s="11" t="str">
        <f t="shared" si="262"/>
        <v>X</v>
      </c>
      <c r="J1674" s="39" t="str">
        <f t="shared" si="263"/>
        <v>X</v>
      </c>
      <c r="K1674" s="39" t="str">
        <f t="shared" si="266"/>
        <v>X</v>
      </c>
      <c r="L1674" s="39" t="str">
        <f t="shared" si="267"/>
        <v>X</v>
      </c>
      <c r="M1674" s="39" t="str">
        <f t="shared" si="264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5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8"/>
        <v>3.2988530764097068</v>
      </c>
      <c r="BB1674" s="18"/>
      <c r="BD1674" s="54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3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9"/>
        <v>X</v>
      </c>
      <c r="G1675" s="7">
        <f t="shared" si="260"/>
        <v>6.4</v>
      </c>
      <c r="H1675" s="16">
        <f t="shared" si="261"/>
        <v>6.4</v>
      </c>
      <c r="I1675" s="11" t="str">
        <f t="shared" si="262"/>
        <v>X</v>
      </c>
      <c r="J1675" s="39" t="str">
        <f t="shared" si="263"/>
        <v>X</v>
      </c>
      <c r="K1675" s="39" t="str">
        <f t="shared" si="266"/>
        <v>X</v>
      </c>
      <c r="L1675" s="39" t="str">
        <f t="shared" si="267"/>
        <v>X</v>
      </c>
      <c r="M1675" s="39" t="str">
        <f t="shared" si="264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5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8"/>
        <v>3.2990712600274095</v>
      </c>
      <c r="BB1675" s="18"/>
      <c r="BD1675" s="54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3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9"/>
        <v>X</v>
      </c>
      <c r="G1676" s="7">
        <f t="shared" si="260"/>
        <v>6.4</v>
      </c>
      <c r="H1676" s="16">
        <f t="shared" si="261"/>
        <v>6.4</v>
      </c>
      <c r="I1676" s="11" t="str">
        <f t="shared" si="262"/>
        <v>X</v>
      </c>
      <c r="J1676" s="39" t="str">
        <f t="shared" si="263"/>
        <v>X</v>
      </c>
      <c r="K1676" s="39" t="str">
        <f t="shared" si="266"/>
        <v>X</v>
      </c>
      <c r="L1676" s="39" t="str">
        <f t="shared" si="267"/>
        <v>X</v>
      </c>
      <c r="M1676" s="39" t="str">
        <f t="shared" si="264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5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8"/>
        <v>3.2992893340876801</v>
      </c>
      <c r="BB1676" s="18"/>
      <c r="BD1676" s="54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3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9"/>
        <v>X</v>
      </c>
      <c r="G1677" s="7">
        <f t="shared" si="260"/>
        <v>7</v>
      </c>
      <c r="H1677" s="16">
        <f t="shared" si="261"/>
        <v>7</v>
      </c>
      <c r="I1677" s="11" t="str">
        <f t="shared" si="262"/>
        <v>X</v>
      </c>
      <c r="J1677" s="39" t="str">
        <f t="shared" si="263"/>
        <v>X</v>
      </c>
      <c r="K1677" s="39" t="str">
        <f t="shared" si="266"/>
        <v>X</v>
      </c>
      <c r="L1677" s="39" t="str">
        <f t="shared" si="267"/>
        <v>X</v>
      </c>
      <c r="M1677" s="39" t="str">
        <f t="shared" si="264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5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8"/>
        <v>3.2995072987004876</v>
      </c>
      <c r="BB1677" s="18"/>
      <c r="BD1677" s="54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3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9"/>
        <v>X</v>
      </c>
      <c r="G1678" s="7">
        <f t="shared" si="260"/>
        <v>9.5</v>
      </c>
      <c r="H1678" s="16">
        <f t="shared" si="261"/>
        <v>9.5</v>
      </c>
      <c r="I1678" s="11" t="str">
        <f t="shared" si="262"/>
        <v>X</v>
      </c>
      <c r="J1678" s="39" t="str">
        <f t="shared" si="263"/>
        <v>X</v>
      </c>
      <c r="K1678" s="39" t="str">
        <f t="shared" si="266"/>
        <v>X</v>
      </c>
      <c r="L1678" s="39" t="str">
        <f t="shared" si="267"/>
        <v>X</v>
      </c>
      <c r="M1678" s="39" t="str">
        <f t="shared" si="264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5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8"/>
        <v>3.2997251539756367</v>
      </c>
      <c r="BB1678" s="18"/>
      <c r="BD1678" s="54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3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685" si="269">IFERROR(D1679/E1679, "X")</f>
        <v>X</v>
      </c>
      <c r="G1679" s="7">
        <f t="shared" ref="G1679:G1685" si="270">D1679-E1679</f>
        <v>9.4</v>
      </c>
      <c r="H1679" s="16">
        <f t="shared" ref="H1679:H1685" si="271">D1679+E1679</f>
        <v>9.4</v>
      </c>
      <c r="I1679" s="11" t="str">
        <f t="shared" ref="I1679:I1685" si="272">IFERROR(F1679/SQRT(F1679^2+AJ1679), "X")</f>
        <v>X</v>
      </c>
      <c r="J1679" s="39" t="str">
        <f t="shared" ref="J1679:J1685" si="273">IFERROR(SQRT((1-I1679^2)/AJ1679), "X")</f>
        <v>X</v>
      </c>
      <c r="K1679" s="39" t="str">
        <f t="shared" si="266"/>
        <v>X</v>
      </c>
      <c r="L1679" s="39" t="str">
        <f t="shared" si="267"/>
        <v>X</v>
      </c>
      <c r="M1679" s="39" t="str">
        <f t="shared" ref="M1679:M1685" si="274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5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8"/>
        <v>3.3001605369513523</v>
      </c>
      <c r="BB1679" s="18"/>
      <c r="BD1679" s="54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3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9"/>
        <v>X</v>
      </c>
      <c r="G1680" s="7">
        <f t="shared" si="270"/>
        <v>10.7</v>
      </c>
      <c r="H1680" s="16">
        <f t="shared" si="271"/>
        <v>10.7</v>
      </c>
      <c r="I1680" s="11" t="str">
        <f t="shared" si="272"/>
        <v>X</v>
      </c>
      <c r="J1680" s="39" t="str">
        <f t="shared" si="273"/>
        <v>X</v>
      </c>
      <c r="K1680" s="39" t="str">
        <f t="shared" si="266"/>
        <v>X</v>
      </c>
      <c r="L1680" s="39" t="str">
        <f t="shared" si="267"/>
        <v>X</v>
      </c>
      <c r="M1680" s="39" t="str">
        <f t="shared" si="274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5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8"/>
        <v>3.3003780648707024</v>
      </c>
      <c r="BB1680" s="18"/>
      <c r="BD1680" s="54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3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9"/>
        <v>X</v>
      </c>
      <c r="G1681" s="7">
        <f t="shared" si="270"/>
        <v>11.9</v>
      </c>
      <c r="H1681" s="16">
        <f t="shared" si="271"/>
        <v>11.9</v>
      </c>
      <c r="I1681" s="11" t="str">
        <f t="shared" si="272"/>
        <v>X</v>
      </c>
      <c r="J1681" s="39" t="str">
        <f t="shared" si="273"/>
        <v>X</v>
      </c>
      <c r="K1681" s="39" t="str">
        <f t="shared" si="266"/>
        <v>X</v>
      </c>
      <c r="L1681" s="39" t="str">
        <f t="shared" si="267"/>
        <v>X</v>
      </c>
      <c r="M1681" s="39" t="str">
        <f t="shared" si="274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5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8"/>
        <v>3.3005954838899636</v>
      </c>
      <c r="BB1681" s="18"/>
      <c r="BD1681" s="54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3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9"/>
        <v>X</v>
      </c>
      <c r="G1682" s="7">
        <f t="shared" si="270"/>
        <v>15</v>
      </c>
      <c r="H1682" s="16">
        <f t="shared" si="271"/>
        <v>15</v>
      </c>
      <c r="I1682" s="11" t="str">
        <f t="shared" si="272"/>
        <v>X</v>
      </c>
      <c r="J1682" s="39" t="str">
        <f t="shared" si="273"/>
        <v>X</v>
      </c>
      <c r="K1682" s="39" t="str">
        <f t="shared" si="266"/>
        <v>X</v>
      </c>
      <c r="L1682" s="39" t="str">
        <f t="shared" si="267"/>
        <v>X</v>
      </c>
      <c r="M1682" s="39" t="str">
        <f t="shared" si="274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5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8"/>
        <v>3.3008127941181171</v>
      </c>
      <c r="BB1682" s="18"/>
      <c r="BD1682" s="54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3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9"/>
        <v>X</v>
      </c>
      <c r="G1683" s="7">
        <f t="shared" si="270"/>
        <v>2.8</v>
      </c>
      <c r="H1683" s="16">
        <f t="shared" si="271"/>
        <v>2.8</v>
      </c>
      <c r="I1683" s="11" t="str">
        <f t="shared" si="272"/>
        <v>X</v>
      </c>
      <c r="J1683" s="39" t="str">
        <f t="shared" si="273"/>
        <v>X</v>
      </c>
      <c r="K1683" s="39" t="str">
        <f t="shared" si="266"/>
        <v>X</v>
      </c>
      <c r="L1683" s="39" t="str">
        <f t="shared" si="267"/>
        <v>X</v>
      </c>
      <c r="M1683" s="39" t="str">
        <f t="shared" si="274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5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8"/>
        <v>3.2962262872611605</v>
      </c>
      <c r="BB1683" s="18"/>
      <c r="BD1683" s="54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3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9"/>
        <v>X</v>
      </c>
      <c r="G1684" s="7">
        <f t="shared" si="270"/>
        <v>3.74</v>
      </c>
      <c r="H1684" s="16">
        <f t="shared" si="271"/>
        <v>3.74</v>
      </c>
      <c r="I1684" s="11" t="str">
        <f t="shared" si="272"/>
        <v>X</v>
      </c>
      <c r="J1684" s="39" t="str">
        <f t="shared" si="273"/>
        <v>X</v>
      </c>
      <c r="K1684" s="39" t="str">
        <f t="shared" si="266"/>
        <v>X</v>
      </c>
      <c r="L1684" s="39" t="str">
        <f t="shared" si="267"/>
        <v>X</v>
      </c>
      <c r="M1684" s="39" t="str">
        <f t="shared" si="274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5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8"/>
        <v>3.2979792441593623</v>
      </c>
      <c r="BB1684" s="18"/>
      <c r="BD1684" s="54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3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9"/>
        <v>X</v>
      </c>
      <c r="G1685" s="7">
        <f t="shared" si="270"/>
        <v>20.100000000000001</v>
      </c>
      <c r="H1685" s="16">
        <f t="shared" si="271"/>
        <v>20.100000000000001</v>
      </c>
      <c r="I1685" s="11" t="str">
        <f t="shared" si="272"/>
        <v>X</v>
      </c>
      <c r="J1685" s="39" t="str">
        <f t="shared" si="273"/>
        <v>X</v>
      </c>
      <c r="K1685" s="39" t="str">
        <f t="shared" si="266"/>
        <v>X</v>
      </c>
      <c r="L1685" s="39" t="str">
        <f t="shared" si="267"/>
        <v>X</v>
      </c>
      <c r="M1685" s="39" t="str">
        <f t="shared" si="274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5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8"/>
        <v>3.2979792441593623</v>
      </c>
      <c r="BB1685" s="18"/>
      <c r="BD1685" s="54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3" priority="32">
      <formula>LEN(TRIM(A1))=0</formula>
    </cfRule>
  </conditionalFormatting>
  <conditionalFormatting sqref="AK24:AK39">
    <cfRule type="containsBlanks" dxfId="2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dimension ref="A1:CW115"/>
  <sheetViews>
    <sheetView topLeftCell="A37" workbookViewId="0">
      <selection activeCell="D15" sqref="D15"/>
    </sheetView>
  </sheetViews>
  <sheetFormatPr defaultRowHeight="14.4" x14ac:dyDescent="0.3"/>
  <cols>
    <col min="1" max="1" width="6.109375" bestFit="1" customWidth="1"/>
    <col min="2" max="2" width="8.33203125" bestFit="1" customWidth="1"/>
    <col min="3" max="3" width="61.44140625" bestFit="1" customWidth="1"/>
    <col min="4" max="4" width="2.6640625" customWidth="1"/>
    <col min="5" max="5" width="9.109375" style="34" customWidth="1"/>
    <col min="6" max="6" width="5.6640625" style="7" customWidth="1"/>
    <col min="7" max="7" width="5.6640625" style="9" customWidth="1"/>
    <col min="8" max="8" width="7.33203125" style="7" bestFit="1" customWidth="1"/>
    <col min="9" max="10" width="5.6640625" style="7" customWidth="1"/>
    <col min="11" max="11" width="9.109375" style="34" customWidth="1"/>
    <col min="12" max="33" width="5.6640625" style="9" customWidth="1"/>
    <col min="34" max="45" width="8.6640625" style="7" customWidth="1"/>
    <col min="46" max="57" width="9.44140625" customWidth="1"/>
    <col min="60" max="64" width="9.44140625" customWidth="1"/>
    <col min="101" max="101" width="8.88671875" style="25"/>
  </cols>
  <sheetData>
    <row r="1" spans="1:101" x14ac:dyDescent="0.3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3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3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3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3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3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3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3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3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3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3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3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3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3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3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3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3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3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3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3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3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3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3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3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3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3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3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3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3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3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3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3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3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3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3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3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3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3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3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3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3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3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3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3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3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3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3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3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3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3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3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3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3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3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3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3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3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3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3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3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3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3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3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3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3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3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3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3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3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3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3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3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3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3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3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3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3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3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3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3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3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3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3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3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3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3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3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3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3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3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3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3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3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3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3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3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3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3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3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3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3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3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3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3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3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3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3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3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3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3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3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3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3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3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3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1" priority="1">
      <formula>LEN(TRIM(A1))=0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77D6-3501-4028-BF75-02F57C5018BD}">
  <dimension ref="D15:G27"/>
  <sheetViews>
    <sheetView workbookViewId="0">
      <selection activeCell="E26" sqref="E26"/>
    </sheetView>
  </sheetViews>
  <sheetFormatPr defaultRowHeight="14.4" x14ac:dyDescent="0.3"/>
  <sheetData>
    <row r="15" spans="4:7" x14ac:dyDescent="0.3">
      <c r="D15" t="s">
        <v>442</v>
      </c>
      <c r="E15" t="s">
        <v>443</v>
      </c>
      <c r="F15" t="s">
        <v>445</v>
      </c>
    </row>
    <row r="16" spans="4:7" x14ac:dyDescent="0.3">
      <c r="D16">
        <v>22</v>
      </c>
      <c r="E16">
        <v>39596</v>
      </c>
      <c r="F16">
        <f>E16/$E$27</f>
        <v>0.17878800193255037</v>
      </c>
      <c r="G16">
        <f>D16*F16</f>
        <v>3.9333360425161081</v>
      </c>
    </row>
    <row r="17" spans="4:7" x14ac:dyDescent="0.3">
      <c r="D17">
        <v>27</v>
      </c>
      <c r="E17">
        <v>33425</v>
      </c>
      <c r="F17">
        <f t="shared" ref="F17:F25" si="0">E17/$E$27</f>
        <v>0.15092405709151169</v>
      </c>
      <c r="G17">
        <f t="shared" ref="G17:G25" si="1">D17*F17</f>
        <v>4.0749495414708159</v>
      </c>
    </row>
    <row r="18" spans="4:7" x14ac:dyDescent="0.3">
      <c r="D18">
        <v>32</v>
      </c>
      <c r="E18">
        <v>30291</v>
      </c>
      <c r="F18">
        <f t="shared" si="0"/>
        <v>0.13677309239667854</v>
      </c>
      <c r="G18">
        <f t="shared" si="1"/>
        <v>4.3767389566937132</v>
      </c>
    </row>
    <row r="19" spans="4:7" x14ac:dyDescent="0.3">
      <c r="D19">
        <v>37</v>
      </c>
      <c r="E19">
        <v>27565</v>
      </c>
      <c r="F19">
        <f t="shared" si="0"/>
        <v>0.12446437198885622</v>
      </c>
      <c r="G19">
        <f t="shared" si="1"/>
        <v>4.6051817635876802</v>
      </c>
    </row>
    <row r="20" spans="4:7" x14ac:dyDescent="0.3">
      <c r="D20">
        <v>42</v>
      </c>
      <c r="E20">
        <v>23616</v>
      </c>
      <c r="F20">
        <f t="shared" si="0"/>
        <v>0.10663343402462647</v>
      </c>
      <c r="G20">
        <f t="shared" si="1"/>
        <v>4.4786042290343113</v>
      </c>
    </row>
    <row r="21" spans="4:7" x14ac:dyDescent="0.3">
      <c r="D21">
        <v>47</v>
      </c>
      <c r="E21">
        <v>19912</v>
      </c>
      <c r="F21">
        <f t="shared" si="0"/>
        <v>8.9908745693528219E-2</v>
      </c>
      <c r="G21">
        <f t="shared" si="1"/>
        <v>4.2257110475958264</v>
      </c>
    </row>
    <row r="22" spans="4:7" x14ac:dyDescent="0.3">
      <c r="D22">
        <v>52</v>
      </c>
      <c r="E22">
        <v>15144</v>
      </c>
      <c r="F22">
        <f t="shared" si="0"/>
        <v>6.8379773241401737E-2</v>
      </c>
      <c r="G22">
        <f t="shared" si="1"/>
        <v>3.5557482085528904</v>
      </c>
    </row>
    <row r="23" spans="4:7" x14ac:dyDescent="0.3">
      <c r="D23">
        <v>57</v>
      </c>
      <c r="E23">
        <v>11328</v>
      </c>
      <c r="F23">
        <f t="shared" si="0"/>
        <v>5.1149370792300503E-2</v>
      </c>
      <c r="G23">
        <f t="shared" si="1"/>
        <v>2.9155141351611285</v>
      </c>
    </row>
    <row r="24" spans="4:7" x14ac:dyDescent="0.3">
      <c r="D24">
        <v>62</v>
      </c>
      <c r="E24">
        <v>8134</v>
      </c>
      <c r="F24">
        <f t="shared" si="0"/>
        <v>3.6727487819965772E-2</v>
      </c>
      <c r="G24">
        <f t="shared" si="1"/>
        <v>2.277104244837878</v>
      </c>
    </row>
    <row r="25" spans="4:7" x14ac:dyDescent="0.3">
      <c r="D25">
        <v>70</v>
      </c>
      <c r="E25">
        <v>12458</v>
      </c>
      <c r="F25">
        <f t="shared" si="0"/>
        <v>5.6251665018580477E-2</v>
      </c>
      <c r="G25">
        <f t="shared" si="1"/>
        <v>3.9376165513006334</v>
      </c>
    </row>
    <row r="27" spans="4:7" x14ac:dyDescent="0.3">
      <c r="D27" t="s">
        <v>444</v>
      </c>
      <c r="E27">
        <f>SUM(E16:E25)</f>
        <v>221469</v>
      </c>
      <c r="F27" t="s">
        <v>446</v>
      </c>
      <c r="G27">
        <f>SUM(G16:G25)</f>
        <v>38.380504720750984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legend</vt:lpstr>
      <vt:lpstr>PP_main</vt:lpstr>
      <vt:lpstr>PP_uncollectible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2023-02-07T07:32:08Z</dcterms:modified>
</cp:coreProperties>
</file>